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K011'!$TA$1:$UV$77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25725"/>
</workbook>
</file>

<file path=xl/calcChain.xml><?xml version="1.0" encoding="utf-8"?>
<calcChain xmlns="http://schemas.openxmlformats.org/spreadsheetml/2006/main">
  <c r="AAF77" i="19"/>
  <c r="AAE77"/>
  <c r="AAE89" s="1"/>
  <c r="AAD77"/>
  <c r="AAD89" s="1"/>
  <c r="ZX77"/>
  <c r="ZW77"/>
  <c r="ZZ77" s="1"/>
  <c r="ZV77"/>
  <c r="AAI74"/>
  <c r="AAA74"/>
  <c r="AAI73"/>
  <c r="AAA73"/>
  <c r="AAI72"/>
  <c r="AAA72"/>
  <c r="AAI71"/>
  <c r="AAA71"/>
  <c r="AAI70"/>
  <c r="AAA70"/>
  <c r="AAI69"/>
  <c r="AAA69"/>
  <c r="AAI68"/>
  <c r="AAA68"/>
  <c r="AAI67"/>
  <c r="AAA67"/>
  <c r="AAI66"/>
  <c r="AAA66"/>
  <c r="AAI65"/>
  <c r="AAA65"/>
  <c r="AAI64"/>
  <c r="AAA64"/>
  <c r="AAI63"/>
  <c r="AAA63"/>
  <c r="AAI62"/>
  <c r="AAA62"/>
  <c r="AAI61"/>
  <c r="AAA61"/>
  <c r="AAI60"/>
  <c r="AAA60"/>
  <c r="AAI59"/>
  <c r="AAA59"/>
  <c r="AAI58"/>
  <c r="AAA58"/>
  <c r="AAI57"/>
  <c r="AAA57"/>
  <c r="AAI56"/>
  <c r="AAA56"/>
  <c r="AAI55"/>
  <c r="AAA55"/>
  <c r="AAI54"/>
  <c r="AAA54"/>
  <c r="AAI53"/>
  <c r="AAA53"/>
  <c r="AAI52"/>
  <c r="AAA52"/>
  <c r="AAI51"/>
  <c r="AAA51"/>
  <c r="AAI50"/>
  <c r="AAA50"/>
  <c r="AAI49"/>
  <c r="AAA49"/>
  <c r="AAI48"/>
  <c r="AAA48"/>
  <c r="AAI47"/>
  <c r="AAA47"/>
  <c r="AAI46"/>
  <c r="AAA46"/>
  <c r="AAI45"/>
  <c r="AAA45"/>
  <c r="AAI44"/>
  <c r="AAA44"/>
  <c r="AAI43"/>
  <c r="AAA43"/>
  <c r="AAI42"/>
  <c r="AAA42"/>
  <c r="AAI41"/>
  <c r="AAA41"/>
  <c r="AAI40"/>
  <c r="AAA40"/>
  <c r="AAI39"/>
  <c r="AAA39"/>
  <c r="AAI38"/>
  <c r="AAA38"/>
  <c r="AAI37"/>
  <c r="AAA37"/>
  <c r="AAI36"/>
  <c r="AAA36"/>
  <c r="AAI35"/>
  <c r="AAA35"/>
  <c r="AAI34"/>
  <c r="AAA34"/>
  <c r="AAI33"/>
  <c r="AAA33"/>
  <c r="AAI32"/>
  <c r="AAA32"/>
  <c r="AAI31"/>
  <c r="AAA31"/>
  <c r="AAI30"/>
  <c r="AAA30"/>
  <c r="AAI29"/>
  <c r="AAA29"/>
  <c r="AAI28"/>
  <c r="AAA28"/>
  <c r="AAI27"/>
  <c r="AAA27"/>
  <c r="AAI26"/>
  <c r="AAA26"/>
  <c r="AAI25"/>
  <c r="AAA25"/>
  <c r="ZZ25"/>
  <c r="AAI24"/>
  <c r="AAA24"/>
  <c r="AAI23"/>
  <c r="AAA23"/>
  <c r="AAI22"/>
  <c r="AAA22"/>
  <c r="AAI21"/>
  <c r="AAA21"/>
  <c r="AAI20"/>
  <c r="AAA20"/>
  <c r="AAI19"/>
  <c r="AAA19"/>
  <c r="AAI18"/>
  <c r="AAA18"/>
  <c r="AAI17"/>
  <c r="AAA17"/>
  <c r="AAI16"/>
  <c r="AAA16"/>
  <c r="AAI15"/>
  <c r="AAA15"/>
  <c r="AAI14"/>
  <c r="AAA14"/>
  <c r="AAI13"/>
  <c r="AAA13"/>
  <c r="AAI12"/>
  <c r="AAA12"/>
  <c r="AAI11"/>
  <c r="AAA11"/>
  <c r="AAI10"/>
  <c r="AAA10"/>
  <c r="AAI9"/>
  <c r="AAA9"/>
  <c r="AAI8"/>
  <c r="AAA8"/>
  <c r="AAI7"/>
  <c r="AAA7"/>
  <c r="AAI6"/>
  <c r="AAA6"/>
  <c r="AAI5"/>
  <c r="AAA5"/>
  <c r="AAI4"/>
  <c r="AAA4"/>
  <c r="AAI3"/>
  <c r="AAA3"/>
  <c r="ZP77"/>
  <c r="ZO77"/>
  <c r="ZO89" s="1"/>
  <c r="ZR89" s="1"/>
  <c r="ZN77"/>
  <c r="ZN89" s="1"/>
  <c r="ZH77"/>
  <c r="ZG77"/>
  <c r="ZJ77" s="1"/>
  <c r="ZF77"/>
  <c r="ZS74"/>
  <c r="ZK74"/>
  <c r="ZS73"/>
  <c r="ZK73"/>
  <c r="ZS72"/>
  <c r="ZK72"/>
  <c r="ZS71"/>
  <c r="ZK71"/>
  <c r="ZS70"/>
  <c r="ZK70"/>
  <c r="ZS69"/>
  <c r="ZK69"/>
  <c r="ZS68"/>
  <c r="ZK68"/>
  <c r="ZS67"/>
  <c r="ZK67"/>
  <c r="ZS66"/>
  <c r="ZK66"/>
  <c r="ZS65"/>
  <c r="ZK65"/>
  <c r="ZS64"/>
  <c r="ZK64"/>
  <c r="ZS63"/>
  <c r="ZK63"/>
  <c r="ZS62"/>
  <c r="ZK62"/>
  <c r="ZS61"/>
  <c r="ZK61"/>
  <c r="ZS60"/>
  <c r="ZK60"/>
  <c r="ZS59"/>
  <c r="ZK59"/>
  <c r="ZS58"/>
  <c r="ZK58"/>
  <c r="ZS57"/>
  <c r="ZK57"/>
  <c r="ZS56"/>
  <c r="ZK56"/>
  <c r="ZS55"/>
  <c r="ZK55"/>
  <c r="ZS54"/>
  <c r="ZK54"/>
  <c r="ZS53"/>
  <c r="ZK53"/>
  <c r="ZS52"/>
  <c r="ZK52"/>
  <c r="ZS51"/>
  <c r="ZK51"/>
  <c r="ZS50"/>
  <c r="ZK50"/>
  <c r="ZS49"/>
  <c r="ZK49"/>
  <c r="ZS48"/>
  <c r="ZK48"/>
  <c r="ZS47"/>
  <c r="ZK47"/>
  <c r="ZS46"/>
  <c r="ZK46"/>
  <c r="ZS45"/>
  <c r="ZK45"/>
  <c r="ZS44"/>
  <c r="ZK44"/>
  <c r="ZS43"/>
  <c r="ZK43"/>
  <c r="ZS42"/>
  <c r="ZK42"/>
  <c r="ZS41"/>
  <c r="ZK41"/>
  <c r="ZS40"/>
  <c r="ZK40"/>
  <c r="ZS39"/>
  <c r="ZK39"/>
  <c r="ZS38"/>
  <c r="ZK38"/>
  <c r="ZS37"/>
  <c r="ZK37"/>
  <c r="ZS36"/>
  <c r="ZK36"/>
  <c r="ZS35"/>
  <c r="ZK35"/>
  <c r="ZS34"/>
  <c r="ZK34"/>
  <c r="ZS33"/>
  <c r="ZK33"/>
  <c r="ZS32"/>
  <c r="ZK32"/>
  <c r="ZS31"/>
  <c r="ZK31"/>
  <c r="ZS30"/>
  <c r="ZK30"/>
  <c r="ZS29"/>
  <c r="ZK29"/>
  <c r="ZS28"/>
  <c r="ZK28"/>
  <c r="ZS27"/>
  <c r="ZK27"/>
  <c r="ZS26"/>
  <c r="ZK26"/>
  <c r="ZS25"/>
  <c r="ZK25"/>
  <c r="ZS24"/>
  <c r="ZK24"/>
  <c r="ZS23"/>
  <c r="ZK23"/>
  <c r="ZS22"/>
  <c r="ZK22"/>
  <c r="ZS21"/>
  <c r="ZK21"/>
  <c r="ZS20"/>
  <c r="ZK20"/>
  <c r="ZS19"/>
  <c r="ZK19"/>
  <c r="ZS18"/>
  <c r="ZK18"/>
  <c r="ZS17"/>
  <c r="ZK17"/>
  <c r="ZS16"/>
  <c r="ZK16"/>
  <c r="ZS15"/>
  <c r="ZK15"/>
  <c r="ZS14"/>
  <c r="ZK14"/>
  <c r="ZS13"/>
  <c r="ZK13"/>
  <c r="ZS12"/>
  <c r="ZK12"/>
  <c r="ZS11"/>
  <c r="ZK11"/>
  <c r="ZS10"/>
  <c r="ZK10"/>
  <c r="ZS9"/>
  <c r="ZK9"/>
  <c r="ZS8"/>
  <c r="ZK8"/>
  <c r="ZS7"/>
  <c r="ZK7"/>
  <c r="ZS6"/>
  <c r="ZK6"/>
  <c r="ZS5"/>
  <c r="ZK5"/>
  <c r="ZS4"/>
  <c r="ZK4"/>
  <c r="ZS3"/>
  <c r="ZK3"/>
  <c r="YZ77"/>
  <c r="YY77"/>
  <c r="YY89" s="1"/>
  <c r="YX77"/>
  <c r="YX89" s="1"/>
  <c r="YR77"/>
  <c r="YQ77"/>
  <c r="YP77"/>
  <c r="ZC74"/>
  <c r="YU74"/>
  <c r="ZC73"/>
  <c r="YU73"/>
  <c r="ZC72"/>
  <c r="YU72"/>
  <c r="ZC71"/>
  <c r="YU71"/>
  <c r="ZC70"/>
  <c r="YU70"/>
  <c r="ZC69"/>
  <c r="YU69"/>
  <c r="ZC68"/>
  <c r="YU68"/>
  <c r="ZC67"/>
  <c r="YU67"/>
  <c r="ZC66"/>
  <c r="YU66"/>
  <c r="ZC65"/>
  <c r="YU65"/>
  <c r="ZC64"/>
  <c r="YU64"/>
  <c r="ZC63"/>
  <c r="YU63"/>
  <c r="ZC62"/>
  <c r="YU62"/>
  <c r="ZC61"/>
  <c r="YU61"/>
  <c r="ZC60"/>
  <c r="YU60"/>
  <c r="ZC59"/>
  <c r="YU59"/>
  <c r="ZC58"/>
  <c r="YU58"/>
  <c r="ZC57"/>
  <c r="YU57"/>
  <c r="ZC56"/>
  <c r="YU56"/>
  <c r="ZC55"/>
  <c r="YU55"/>
  <c r="ZC54"/>
  <c r="YU54"/>
  <c r="ZC53"/>
  <c r="YU53"/>
  <c r="ZC52"/>
  <c r="YU52"/>
  <c r="ZC51"/>
  <c r="YU51"/>
  <c r="ZC50"/>
  <c r="YU50"/>
  <c r="ZC49"/>
  <c r="YU49"/>
  <c r="ZC48"/>
  <c r="YU48"/>
  <c r="ZC47"/>
  <c r="YU47"/>
  <c r="ZC46"/>
  <c r="YU46"/>
  <c r="ZC45"/>
  <c r="YU45"/>
  <c r="ZC44"/>
  <c r="YU44"/>
  <c r="ZC43"/>
  <c r="YU43"/>
  <c r="ZC42"/>
  <c r="YU42"/>
  <c r="ZC41"/>
  <c r="YU41"/>
  <c r="ZC40"/>
  <c r="YU40"/>
  <c r="ZC39"/>
  <c r="YU39"/>
  <c r="ZC38"/>
  <c r="YU38"/>
  <c r="ZC37"/>
  <c r="YU37"/>
  <c r="ZC36"/>
  <c r="YU36"/>
  <c r="ZC35"/>
  <c r="YU35"/>
  <c r="ZC34"/>
  <c r="YU34"/>
  <c r="ZC33"/>
  <c r="YU33"/>
  <c r="ZC32"/>
  <c r="YU32"/>
  <c r="ZC31"/>
  <c r="YU31"/>
  <c r="ZC30"/>
  <c r="YU30"/>
  <c r="ZC29"/>
  <c r="YU29"/>
  <c r="ZC28"/>
  <c r="YU28"/>
  <c r="ZC27"/>
  <c r="YU27"/>
  <c r="ZC26"/>
  <c r="YU26"/>
  <c r="ZC25"/>
  <c r="YU25"/>
  <c r="ZC24"/>
  <c r="YU24"/>
  <c r="ZC23"/>
  <c r="YU23"/>
  <c r="ZC22"/>
  <c r="YU22"/>
  <c r="ZC21"/>
  <c r="YU21"/>
  <c r="ZC20"/>
  <c r="YU20"/>
  <c r="ZC19"/>
  <c r="YU19"/>
  <c r="ZC18"/>
  <c r="YU18"/>
  <c r="ZC17"/>
  <c r="YU17"/>
  <c r="ZC16"/>
  <c r="YU16"/>
  <c r="ZC15"/>
  <c r="YU15"/>
  <c r="ZC14"/>
  <c r="YU14"/>
  <c r="ZC13"/>
  <c r="YU13"/>
  <c r="ZC12"/>
  <c r="YU12"/>
  <c r="ZC11"/>
  <c r="YU11"/>
  <c r="ZC10"/>
  <c r="YU10"/>
  <c r="ZC9"/>
  <c r="YU9"/>
  <c r="ZC8"/>
  <c r="YU8"/>
  <c r="ZC7"/>
  <c r="YU7"/>
  <c r="ZC6"/>
  <c r="YU6"/>
  <c r="ZC5"/>
  <c r="YU5"/>
  <c r="ZC4"/>
  <c r="YU4"/>
  <c r="ZC3"/>
  <c r="YU3"/>
  <c r="YD25"/>
  <c r="ZB89" l="1"/>
  <c r="YT77"/>
  <c r="AAH89"/>
  <c r="AAH77"/>
  <c r="ZR77"/>
  <c r="ZB77"/>
  <c r="YJ77"/>
  <c r="YI77"/>
  <c r="YI89" s="1"/>
  <c r="YH77"/>
  <c r="YH89" s="1"/>
  <c r="YB77"/>
  <c r="YA77"/>
  <c r="XZ77"/>
  <c r="YM74"/>
  <c r="YE74"/>
  <c r="YM73"/>
  <c r="YE73"/>
  <c r="YM72"/>
  <c r="YE72"/>
  <c r="YM71"/>
  <c r="YE71"/>
  <c r="YM70"/>
  <c r="YE70"/>
  <c r="YM69"/>
  <c r="YE69"/>
  <c r="YM68"/>
  <c r="YE68"/>
  <c r="YM67"/>
  <c r="YE67"/>
  <c r="YM66"/>
  <c r="YE66"/>
  <c r="YM65"/>
  <c r="YE65"/>
  <c r="YM64"/>
  <c r="YE64"/>
  <c r="YM63"/>
  <c r="YE63"/>
  <c r="YM62"/>
  <c r="YE62"/>
  <c r="YM61"/>
  <c r="YE61"/>
  <c r="YM60"/>
  <c r="YE60"/>
  <c r="YM59"/>
  <c r="YE59"/>
  <c r="YM58"/>
  <c r="YE58"/>
  <c r="YM57"/>
  <c r="YE57"/>
  <c r="YM56"/>
  <c r="YE56"/>
  <c r="YM55"/>
  <c r="YE55"/>
  <c r="YM54"/>
  <c r="YE54"/>
  <c r="YM53"/>
  <c r="YE53"/>
  <c r="YM52"/>
  <c r="YE52"/>
  <c r="YM51"/>
  <c r="YE51"/>
  <c r="YM50"/>
  <c r="YE50"/>
  <c r="YM49"/>
  <c r="YE49"/>
  <c r="YM48"/>
  <c r="YE48"/>
  <c r="YM47"/>
  <c r="YE47"/>
  <c r="YM46"/>
  <c r="YE46"/>
  <c r="YM45"/>
  <c r="YE45"/>
  <c r="YM44"/>
  <c r="YE44"/>
  <c r="YM43"/>
  <c r="YE43"/>
  <c r="YM42"/>
  <c r="YE42"/>
  <c r="YM41"/>
  <c r="YE41"/>
  <c r="YM40"/>
  <c r="YE40"/>
  <c r="YM39"/>
  <c r="YE39"/>
  <c r="YM38"/>
  <c r="YE38"/>
  <c r="YM37"/>
  <c r="YE37"/>
  <c r="YM36"/>
  <c r="YE36"/>
  <c r="YM35"/>
  <c r="YE35"/>
  <c r="YM34"/>
  <c r="YE34"/>
  <c r="YM33"/>
  <c r="YE33"/>
  <c r="YM32"/>
  <c r="YE32"/>
  <c r="YM31"/>
  <c r="YE31"/>
  <c r="YM30"/>
  <c r="YE30"/>
  <c r="YM29"/>
  <c r="YE29"/>
  <c r="YM28"/>
  <c r="YE28"/>
  <c r="YM27"/>
  <c r="YE27"/>
  <c r="YM26"/>
  <c r="YE26"/>
  <c r="YM25"/>
  <c r="YE25"/>
  <c r="YM24"/>
  <c r="YE24"/>
  <c r="YM23"/>
  <c r="YE23"/>
  <c r="YM22"/>
  <c r="YE22"/>
  <c r="YM21"/>
  <c r="YE21"/>
  <c r="YM20"/>
  <c r="YE20"/>
  <c r="YM19"/>
  <c r="YE19"/>
  <c r="YM18"/>
  <c r="YE18"/>
  <c r="YM17"/>
  <c r="YE17"/>
  <c r="YM16"/>
  <c r="YE16"/>
  <c r="YM15"/>
  <c r="YE15"/>
  <c r="YM14"/>
  <c r="YE14"/>
  <c r="YM13"/>
  <c r="YE13"/>
  <c r="YM12"/>
  <c r="YE12"/>
  <c r="YM11"/>
  <c r="YE11"/>
  <c r="YM10"/>
  <c r="YE10"/>
  <c r="YM9"/>
  <c r="YE9"/>
  <c r="YM8"/>
  <c r="YE8"/>
  <c r="YM7"/>
  <c r="YE7"/>
  <c r="YM6"/>
  <c r="YE6"/>
  <c r="YM5"/>
  <c r="YE5"/>
  <c r="YM4"/>
  <c r="YE4"/>
  <c r="YM3"/>
  <c r="YE3"/>
  <c r="YD77" l="1"/>
  <c r="YL89"/>
  <c r="YL77"/>
  <c r="XT77"/>
  <c r="XS77"/>
  <c r="XS89" s="1"/>
  <c r="XR77"/>
  <c r="XR89" s="1"/>
  <c r="XL77"/>
  <c r="XK77"/>
  <c r="XN77" s="1"/>
  <c r="XJ77"/>
  <c r="XW74"/>
  <c r="XO74"/>
  <c r="XW73"/>
  <c r="XO73"/>
  <c r="XW72"/>
  <c r="XO72"/>
  <c r="XW71"/>
  <c r="XO71"/>
  <c r="XW70"/>
  <c r="XO70"/>
  <c r="XW69"/>
  <c r="XO69"/>
  <c r="XW68"/>
  <c r="XO68"/>
  <c r="XW67"/>
  <c r="XO67"/>
  <c r="XW66"/>
  <c r="XO66"/>
  <c r="XW65"/>
  <c r="XO65"/>
  <c r="XW64"/>
  <c r="XO64"/>
  <c r="XW63"/>
  <c r="XO63"/>
  <c r="XW62"/>
  <c r="XO62"/>
  <c r="XW61"/>
  <c r="XO61"/>
  <c r="XW60"/>
  <c r="XO60"/>
  <c r="XW59"/>
  <c r="XO59"/>
  <c r="XW58"/>
  <c r="XO58"/>
  <c r="XW57"/>
  <c r="XO57"/>
  <c r="XW56"/>
  <c r="XO56"/>
  <c r="XW55"/>
  <c r="XO55"/>
  <c r="XW54"/>
  <c r="XO54"/>
  <c r="XW53"/>
  <c r="XO53"/>
  <c r="XW52"/>
  <c r="XO52"/>
  <c r="XW51"/>
  <c r="XO51"/>
  <c r="XW50"/>
  <c r="XO50"/>
  <c r="XW49"/>
  <c r="XO49"/>
  <c r="XW48"/>
  <c r="XO48"/>
  <c r="XW47"/>
  <c r="XO47"/>
  <c r="XW46"/>
  <c r="XO46"/>
  <c r="XW45"/>
  <c r="XO45"/>
  <c r="XW44"/>
  <c r="XO44"/>
  <c r="XW43"/>
  <c r="XO43"/>
  <c r="XW42"/>
  <c r="XO42"/>
  <c r="XW41"/>
  <c r="XO41"/>
  <c r="XW40"/>
  <c r="XO40"/>
  <c r="XW39"/>
  <c r="XO39"/>
  <c r="XW38"/>
  <c r="XO38"/>
  <c r="XW37"/>
  <c r="XO37"/>
  <c r="XW36"/>
  <c r="XO36"/>
  <c r="XW35"/>
  <c r="XO35"/>
  <c r="XW34"/>
  <c r="XO34"/>
  <c r="XW33"/>
  <c r="XO33"/>
  <c r="XW32"/>
  <c r="XO32"/>
  <c r="XW31"/>
  <c r="XO31"/>
  <c r="XW30"/>
  <c r="XO30"/>
  <c r="XW29"/>
  <c r="XO29"/>
  <c r="XW28"/>
  <c r="XO28"/>
  <c r="XW27"/>
  <c r="XO27"/>
  <c r="XW26"/>
  <c r="XO26"/>
  <c r="XW25"/>
  <c r="XO25"/>
  <c r="XW24"/>
  <c r="XO24"/>
  <c r="XW23"/>
  <c r="XO23"/>
  <c r="XW22"/>
  <c r="XO22"/>
  <c r="XW21"/>
  <c r="XO21"/>
  <c r="XW20"/>
  <c r="XO20"/>
  <c r="XW19"/>
  <c r="XO19"/>
  <c r="XW18"/>
  <c r="XO18"/>
  <c r="XW17"/>
  <c r="XO17"/>
  <c r="XW16"/>
  <c r="XO16"/>
  <c r="XW15"/>
  <c r="XO15"/>
  <c r="XW14"/>
  <c r="XO14"/>
  <c r="XW13"/>
  <c r="XO13"/>
  <c r="XW12"/>
  <c r="XO12"/>
  <c r="XW11"/>
  <c r="XO11"/>
  <c r="XW10"/>
  <c r="XO10"/>
  <c r="XW9"/>
  <c r="XO9"/>
  <c r="XW8"/>
  <c r="XO8"/>
  <c r="XW7"/>
  <c r="XO7"/>
  <c r="XW6"/>
  <c r="XO6"/>
  <c r="XW5"/>
  <c r="XO5"/>
  <c r="XW4"/>
  <c r="XO4"/>
  <c r="XW3"/>
  <c r="XO3"/>
  <c r="XC77"/>
  <c r="XD77"/>
  <c r="XB77"/>
  <c r="XG4"/>
  <c r="XG5"/>
  <c r="XG6"/>
  <c r="XG7"/>
  <c r="XG8"/>
  <c r="XG9"/>
  <c r="XG10"/>
  <c r="XG11"/>
  <c r="XG12"/>
  <c r="XG13"/>
  <c r="XG14"/>
  <c r="XG15"/>
  <c r="XG16"/>
  <c r="XG17"/>
  <c r="XG18"/>
  <c r="XG19"/>
  <c r="XG20"/>
  <c r="XG21"/>
  <c r="XG22"/>
  <c r="XG23"/>
  <c r="XG24"/>
  <c r="XG25"/>
  <c r="XG26"/>
  <c r="XG27"/>
  <c r="XG28"/>
  <c r="XG29"/>
  <c r="XG30"/>
  <c r="XG31"/>
  <c r="XG32"/>
  <c r="XG33"/>
  <c r="XG34"/>
  <c r="XG35"/>
  <c r="XG36"/>
  <c r="XG37"/>
  <c r="XG38"/>
  <c r="XG39"/>
  <c r="XG40"/>
  <c r="XG41"/>
  <c r="XG42"/>
  <c r="XG43"/>
  <c r="XG44"/>
  <c r="XG45"/>
  <c r="XG46"/>
  <c r="XG47"/>
  <c r="XG48"/>
  <c r="XG49"/>
  <c r="XG50"/>
  <c r="XG51"/>
  <c r="XG52"/>
  <c r="XG53"/>
  <c r="XG54"/>
  <c r="XG55"/>
  <c r="XG56"/>
  <c r="XG57"/>
  <c r="XG58"/>
  <c r="XG59"/>
  <c r="XG60"/>
  <c r="XG61"/>
  <c r="XG62"/>
  <c r="XG63"/>
  <c r="XG64"/>
  <c r="XG65"/>
  <c r="XG66"/>
  <c r="XG67"/>
  <c r="XG68"/>
  <c r="XG69"/>
  <c r="XG70"/>
  <c r="XG71"/>
  <c r="XG72"/>
  <c r="XG73"/>
  <c r="XG74"/>
  <c r="WY4"/>
  <c r="WY5"/>
  <c r="WY6"/>
  <c r="WY7"/>
  <c r="WY8"/>
  <c r="WY9"/>
  <c r="WY10"/>
  <c r="WY11"/>
  <c r="WY12"/>
  <c r="WY13"/>
  <c r="WY14"/>
  <c r="WY15"/>
  <c r="WY16"/>
  <c r="WY17"/>
  <c r="WY18"/>
  <c r="WY19"/>
  <c r="WY20"/>
  <c r="WY21"/>
  <c r="WY22"/>
  <c r="WY23"/>
  <c r="WY24"/>
  <c r="WY25"/>
  <c r="WY26"/>
  <c r="WY27"/>
  <c r="WY28"/>
  <c r="WY29"/>
  <c r="WY30"/>
  <c r="WY31"/>
  <c r="WY32"/>
  <c r="WY33"/>
  <c r="WY34"/>
  <c r="WY35"/>
  <c r="WY36"/>
  <c r="WY37"/>
  <c r="WY38"/>
  <c r="WY39"/>
  <c r="WY40"/>
  <c r="WY41"/>
  <c r="WY42"/>
  <c r="WY43"/>
  <c r="WY44"/>
  <c r="WY45"/>
  <c r="WY46"/>
  <c r="WY47"/>
  <c r="WY48"/>
  <c r="WY49"/>
  <c r="WY50"/>
  <c r="WY51"/>
  <c r="WY52"/>
  <c r="WY53"/>
  <c r="WY54"/>
  <c r="WY55"/>
  <c r="WY56"/>
  <c r="WY57"/>
  <c r="WY58"/>
  <c r="WY59"/>
  <c r="WY60"/>
  <c r="WY61"/>
  <c r="WY62"/>
  <c r="WY63"/>
  <c r="WY64"/>
  <c r="WY65"/>
  <c r="WY66"/>
  <c r="WY67"/>
  <c r="WY68"/>
  <c r="WY69"/>
  <c r="WY70"/>
  <c r="WY71"/>
  <c r="WY72"/>
  <c r="WY73"/>
  <c r="WY74"/>
  <c r="XG3"/>
  <c r="WY3"/>
  <c r="WM77"/>
  <c r="WP77" s="1"/>
  <c r="WL77"/>
  <c r="WN77" s="1"/>
  <c r="WQ73"/>
  <c r="WQ72"/>
  <c r="WQ71"/>
  <c r="WQ70"/>
  <c r="WQ69"/>
  <c r="WQ68"/>
  <c r="WQ67"/>
  <c r="WQ66"/>
  <c r="WQ65"/>
  <c r="WQ64"/>
  <c r="WQ63"/>
  <c r="WQ62"/>
  <c r="WQ61"/>
  <c r="WQ60"/>
  <c r="WQ59"/>
  <c r="WQ58"/>
  <c r="WQ57"/>
  <c r="WQ56"/>
  <c r="WQ55"/>
  <c r="WQ54"/>
  <c r="WQ53"/>
  <c r="WQ52"/>
  <c r="WQ51"/>
  <c r="WQ50"/>
  <c r="WQ49"/>
  <c r="WQ48"/>
  <c r="WQ47"/>
  <c r="WQ46"/>
  <c r="WQ45"/>
  <c r="WQ44"/>
  <c r="WQ43"/>
  <c r="WQ42"/>
  <c r="WQ41"/>
  <c r="WQ40"/>
  <c r="WQ39"/>
  <c r="WQ38"/>
  <c r="WQ37"/>
  <c r="WQ36"/>
  <c r="WQ35"/>
  <c r="WQ34"/>
  <c r="WQ33"/>
  <c r="WQ32"/>
  <c r="WQ31"/>
  <c r="WQ30"/>
  <c r="WQ29"/>
  <c r="WQ28"/>
  <c r="WQ27"/>
  <c r="WQ26"/>
  <c r="WQ25"/>
  <c r="WQ24"/>
  <c r="WQ23"/>
  <c r="WQ22"/>
  <c r="WQ21"/>
  <c r="WQ20"/>
  <c r="WQ19"/>
  <c r="WQ18"/>
  <c r="WQ17"/>
  <c r="WQ16"/>
  <c r="WQ15"/>
  <c r="WQ14"/>
  <c r="WQ13"/>
  <c r="WQ12"/>
  <c r="WQ11"/>
  <c r="WQ10"/>
  <c r="WQ9"/>
  <c r="WQ8"/>
  <c r="WQ7"/>
  <c r="WQ6"/>
  <c r="WQ5"/>
  <c r="WQ4"/>
  <c r="WQ3"/>
  <c r="WE77"/>
  <c r="WH77" s="1"/>
  <c r="WD77"/>
  <c r="WF77" s="1"/>
  <c r="WI73"/>
  <c r="WI72"/>
  <c r="WI71"/>
  <c r="WI70"/>
  <c r="WI69"/>
  <c r="WI68"/>
  <c r="WI67"/>
  <c r="WI66"/>
  <c r="WI65"/>
  <c r="WI64"/>
  <c r="WI63"/>
  <c r="WI62"/>
  <c r="WI61"/>
  <c r="WI60"/>
  <c r="WI59"/>
  <c r="WI58"/>
  <c r="WI57"/>
  <c r="WI56"/>
  <c r="WI55"/>
  <c r="WI54"/>
  <c r="WI53"/>
  <c r="WI52"/>
  <c r="WI51"/>
  <c r="WI50"/>
  <c r="WI49"/>
  <c r="WI48"/>
  <c r="WI47"/>
  <c r="WI46"/>
  <c r="WI45"/>
  <c r="WI44"/>
  <c r="WI43"/>
  <c r="WI42"/>
  <c r="WI41"/>
  <c r="WI40"/>
  <c r="WI39"/>
  <c r="WI38"/>
  <c r="WI37"/>
  <c r="WI36"/>
  <c r="WI35"/>
  <c r="WI34"/>
  <c r="WI33"/>
  <c r="WI32"/>
  <c r="WI31"/>
  <c r="WI30"/>
  <c r="WI29"/>
  <c r="WI28"/>
  <c r="WI27"/>
  <c r="WI26"/>
  <c r="WI25"/>
  <c r="WI24"/>
  <c r="WI23"/>
  <c r="WI22"/>
  <c r="WI21"/>
  <c r="WI20"/>
  <c r="WI19"/>
  <c r="WI18"/>
  <c r="WI17"/>
  <c r="WI16"/>
  <c r="WI15"/>
  <c r="WI14"/>
  <c r="WI13"/>
  <c r="WI12"/>
  <c r="WI11"/>
  <c r="WI10"/>
  <c r="WI9"/>
  <c r="WI8"/>
  <c r="WI7"/>
  <c r="WI6"/>
  <c r="WI5"/>
  <c r="WI4"/>
  <c r="WI3"/>
  <c r="XC89"/>
  <c r="XB89"/>
  <c r="WV77"/>
  <c r="WU77"/>
  <c r="WT77"/>
  <c r="WA4"/>
  <c r="WA5"/>
  <c r="WA6"/>
  <c r="WA7"/>
  <c r="WA8"/>
  <c r="WA9"/>
  <c r="WA10"/>
  <c r="WA11"/>
  <c r="WA12"/>
  <c r="WA13"/>
  <c r="WA14"/>
  <c r="WA15"/>
  <c r="WA16"/>
  <c r="WA17"/>
  <c r="WA18"/>
  <c r="WA19"/>
  <c r="WA20"/>
  <c r="WA21"/>
  <c r="WA22"/>
  <c r="WA23"/>
  <c r="WA24"/>
  <c r="WA25"/>
  <c r="WA26"/>
  <c r="WA27"/>
  <c r="WA28"/>
  <c r="WA29"/>
  <c r="WA30"/>
  <c r="WA31"/>
  <c r="WA32"/>
  <c r="WA33"/>
  <c r="WA34"/>
  <c r="WA35"/>
  <c r="WA36"/>
  <c r="WA37"/>
  <c r="WA38"/>
  <c r="WA39"/>
  <c r="WA40"/>
  <c r="WA41"/>
  <c r="WA42"/>
  <c r="WA43"/>
  <c r="WA44"/>
  <c r="WA45"/>
  <c r="WA46"/>
  <c r="WA47"/>
  <c r="WA48"/>
  <c r="WA49"/>
  <c r="WA50"/>
  <c r="WA51"/>
  <c r="WA52"/>
  <c r="WA53"/>
  <c r="WA54"/>
  <c r="WA55"/>
  <c r="WA56"/>
  <c r="WA57"/>
  <c r="WA58"/>
  <c r="WA59"/>
  <c r="WA60"/>
  <c r="WA61"/>
  <c r="WA62"/>
  <c r="WA63"/>
  <c r="WA64"/>
  <c r="WA65"/>
  <c r="WA66"/>
  <c r="WA67"/>
  <c r="WA68"/>
  <c r="WA69"/>
  <c r="WA70"/>
  <c r="WA71"/>
  <c r="WA72"/>
  <c r="WA73"/>
  <c r="WA74"/>
  <c r="WA3"/>
  <c r="VW77"/>
  <c r="VW89" s="1"/>
  <c r="VV77"/>
  <c r="VV89" s="1"/>
  <c r="VP77"/>
  <c r="VO77"/>
  <c r="VN77"/>
  <c r="VS73"/>
  <c r="VS72"/>
  <c r="VS71"/>
  <c r="VS70"/>
  <c r="VS69"/>
  <c r="VS68"/>
  <c r="VS67"/>
  <c r="VS66"/>
  <c r="VS65"/>
  <c r="VS64"/>
  <c r="VS63"/>
  <c r="VS62"/>
  <c r="VS61"/>
  <c r="VS60"/>
  <c r="VS59"/>
  <c r="VS58"/>
  <c r="VS57"/>
  <c r="VS56"/>
  <c r="VS55"/>
  <c r="VS54"/>
  <c r="VS53"/>
  <c r="VS52"/>
  <c r="VS51"/>
  <c r="VS50"/>
  <c r="VS49"/>
  <c r="VS48"/>
  <c r="VS47"/>
  <c r="VS46"/>
  <c r="VS45"/>
  <c r="VS44"/>
  <c r="VS43"/>
  <c r="VS42"/>
  <c r="VS41"/>
  <c r="VS40"/>
  <c r="VS39"/>
  <c r="VS38"/>
  <c r="VS37"/>
  <c r="VS36"/>
  <c r="VS35"/>
  <c r="VS34"/>
  <c r="VS33"/>
  <c r="VS32"/>
  <c r="VS31"/>
  <c r="VS30"/>
  <c r="VS29"/>
  <c r="VS28"/>
  <c r="VS27"/>
  <c r="VS26"/>
  <c r="VS25"/>
  <c r="VS24"/>
  <c r="VS23"/>
  <c r="VS22"/>
  <c r="VS21"/>
  <c r="VS20"/>
  <c r="VS19"/>
  <c r="VS18"/>
  <c r="VS17"/>
  <c r="VS16"/>
  <c r="VS15"/>
  <c r="VS14"/>
  <c r="VS13"/>
  <c r="VS12"/>
  <c r="VS11"/>
  <c r="VS10"/>
  <c r="VS9"/>
  <c r="VS8"/>
  <c r="VS7"/>
  <c r="VS6"/>
  <c r="VS5"/>
  <c r="VS4"/>
  <c r="VS3"/>
  <c r="VK74"/>
  <c r="VK4"/>
  <c r="VK5"/>
  <c r="VK6"/>
  <c r="VK7"/>
  <c r="VK8"/>
  <c r="VK9"/>
  <c r="VK10"/>
  <c r="VK11"/>
  <c r="VK12"/>
  <c r="VK13"/>
  <c r="VK14"/>
  <c r="VK15"/>
  <c r="VK16"/>
  <c r="VK17"/>
  <c r="VK18"/>
  <c r="VK19"/>
  <c r="VK20"/>
  <c r="VK21"/>
  <c r="VK22"/>
  <c r="VK23"/>
  <c r="VK24"/>
  <c r="VK25"/>
  <c r="VK26"/>
  <c r="VK27"/>
  <c r="VK28"/>
  <c r="VK29"/>
  <c r="VK30"/>
  <c r="VK31"/>
  <c r="VK32"/>
  <c r="VK33"/>
  <c r="VK34"/>
  <c r="VK35"/>
  <c r="VK36"/>
  <c r="VK37"/>
  <c r="VK38"/>
  <c r="VK39"/>
  <c r="VK40"/>
  <c r="VK41"/>
  <c r="VK42"/>
  <c r="VK43"/>
  <c r="VK44"/>
  <c r="VK45"/>
  <c r="VK46"/>
  <c r="VK47"/>
  <c r="VK48"/>
  <c r="VK49"/>
  <c r="VK50"/>
  <c r="VK51"/>
  <c r="VK52"/>
  <c r="VK53"/>
  <c r="VK54"/>
  <c r="VK55"/>
  <c r="VK56"/>
  <c r="VK57"/>
  <c r="VK58"/>
  <c r="VK59"/>
  <c r="VK60"/>
  <c r="VK61"/>
  <c r="VK62"/>
  <c r="VK63"/>
  <c r="VK64"/>
  <c r="VK65"/>
  <c r="VK66"/>
  <c r="VK67"/>
  <c r="VK68"/>
  <c r="VK69"/>
  <c r="VK70"/>
  <c r="VK71"/>
  <c r="VK72"/>
  <c r="VK73"/>
  <c r="VK3"/>
  <c r="VG77"/>
  <c r="VG89" s="1"/>
  <c r="VF77"/>
  <c r="VF89" s="1"/>
  <c r="VL73"/>
  <c r="VL72"/>
  <c r="VL71"/>
  <c r="VL70"/>
  <c r="VL69"/>
  <c r="VL68"/>
  <c r="VL67"/>
  <c r="VL66"/>
  <c r="VL65"/>
  <c r="VL64"/>
  <c r="VL63"/>
  <c r="VL62"/>
  <c r="VL61"/>
  <c r="VL60"/>
  <c r="VL59"/>
  <c r="VL58"/>
  <c r="VL57"/>
  <c r="VL56"/>
  <c r="VL55"/>
  <c r="VL54"/>
  <c r="VL53"/>
  <c r="VL52"/>
  <c r="VL51"/>
  <c r="VL50"/>
  <c r="VL49"/>
  <c r="VL48"/>
  <c r="VL47"/>
  <c r="VL46"/>
  <c r="VL45"/>
  <c r="VL44"/>
  <c r="VL43"/>
  <c r="VL42"/>
  <c r="VL41"/>
  <c r="VL40"/>
  <c r="VL39"/>
  <c r="VL38"/>
  <c r="VL37"/>
  <c r="VL36"/>
  <c r="VL35"/>
  <c r="VL34"/>
  <c r="VL33"/>
  <c r="VL32"/>
  <c r="VL31"/>
  <c r="VL30"/>
  <c r="VL29"/>
  <c r="VL28"/>
  <c r="VL27"/>
  <c r="VL26"/>
  <c r="VL25"/>
  <c r="VL24"/>
  <c r="VL23"/>
  <c r="VL22"/>
  <c r="VL21"/>
  <c r="VL20"/>
  <c r="VL19"/>
  <c r="VL18"/>
  <c r="VL17"/>
  <c r="VL16"/>
  <c r="VL15"/>
  <c r="VL14"/>
  <c r="VL13"/>
  <c r="VL12"/>
  <c r="VL11"/>
  <c r="VL10"/>
  <c r="VL9"/>
  <c r="VL8"/>
  <c r="VL7"/>
  <c r="VL6"/>
  <c r="VL5"/>
  <c r="VL4"/>
  <c r="VL3"/>
  <c r="UY77"/>
  <c r="UZ77"/>
  <c r="VB77"/>
  <c r="UX77"/>
  <c r="UU3"/>
  <c r="UU4"/>
  <c r="UU5"/>
  <c r="UU6"/>
  <c r="UU7"/>
  <c r="UU8"/>
  <c r="UU9"/>
  <c r="UU10"/>
  <c r="UU11"/>
  <c r="UU12"/>
  <c r="UU13"/>
  <c r="UU14"/>
  <c r="UU15"/>
  <c r="UU16"/>
  <c r="UU17"/>
  <c r="UU18"/>
  <c r="UU19"/>
  <c r="UU20"/>
  <c r="UU21"/>
  <c r="UU22"/>
  <c r="UU23"/>
  <c r="UU24"/>
  <c r="UU25"/>
  <c r="UU26"/>
  <c r="UU27"/>
  <c r="UU28"/>
  <c r="UU29"/>
  <c r="UU30"/>
  <c r="UU31"/>
  <c r="UU32"/>
  <c r="UU33"/>
  <c r="UU34"/>
  <c r="UU35"/>
  <c r="UU36"/>
  <c r="UU37"/>
  <c r="UU38"/>
  <c r="UU39"/>
  <c r="UU40"/>
  <c r="UU41"/>
  <c r="UU42"/>
  <c r="UU43"/>
  <c r="UU44"/>
  <c r="UU45"/>
  <c r="UU46"/>
  <c r="UU47"/>
  <c r="UU48"/>
  <c r="UU49"/>
  <c r="UU50"/>
  <c r="UU51"/>
  <c r="UU52"/>
  <c r="UU53"/>
  <c r="UU54"/>
  <c r="UU55"/>
  <c r="UU56"/>
  <c r="UU57"/>
  <c r="UU58"/>
  <c r="UU59"/>
  <c r="UU60"/>
  <c r="UU61"/>
  <c r="UU63"/>
  <c r="UU64"/>
  <c r="UU65"/>
  <c r="UU66"/>
  <c r="UU67"/>
  <c r="UU68"/>
  <c r="UU69"/>
  <c r="UU70"/>
  <c r="UU71"/>
  <c r="UU72"/>
  <c r="UU73"/>
  <c r="UP77"/>
  <c r="UQ77"/>
  <c r="VD73"/>
  <c r="VC73"/>
  <c r="VD72"/>
  <c r="VC72"/>
  <c r="VD71"/>
  <c r="VC71"/>
  <c r="VD70"/>
  <c r="VC70"/>
  <c r="VD69"/>
  <c r="VC69"/>
  <c r="VD68"/>
  <c r="VC68"/>
  <c r="VD67"/>
  <c r="VC67"/>
  <c r="VD66"/>
  <c r="VC66"/>
  <c r="VD65"/>
  <c r="VC65"/>
  <c r="VD64"/>
  <c r="VC64"/>
  <c r="VD63"/>
  <c r="VC63"/>
  <c r="VD62"/>
  <c r="VC62"/>
  <c r="VD61"/>
  <c r="VC61"/>
  <c r="VD60"/>
  <c r="VC60"/>
  <c r="VD59"/>
  <c r="VC59"/>
  <c r="VD58"/>
  <c r="VC58"/>
  <c r="VD57"/>
  <c r="VC57"/>
  <c r="VD56"/>
  <c r="VC56"/>
  <c r="VD55"/>
  <c r="VC55"/>
  <c r="VD54"/>
  <c r="VC54"/>
  <c r="VD53"/>
  <c r="VC53"/>
  <c r="VD52"/>
  <c r="VC52"/>
  <c r="VD51"/>
  <c r="VC51"/>
  <c r="VD50"/>
  <c r="VC50"/>
  <c r="VD49"/>
  <c r="VC49"/>
  <c r="VD48"/>
  <c r="VC48"/>
  <c r="VD47"/>
  <c r="VC47"/>
  <c r="VD46"/>
  <c r="VC46"/>
  <c r="VD45"/>
  <c r="VC45"/>
  <c r="VD44"/>
  <c r="VC44"/>
  <c r="VD43"/>
  <c r="VC43"/>
  <c r="VD42"/>
  <c r="VC42"/>
  <c r="VD41"/>
  <c r="VC41"/>
  <c r="VD40"/>
  <c r="VC40"/>
  <c r="VD39"/>
  <c r="VC39"/>
  <c r="VD38"/>
  <c r="VC38"/>
  <c r="VD37"/>
  <c r="VC37"/>
  <c r="VD36"/>
  <c r="VC36"/>
  <c r="VD35"/>
  <c r="VC35"/>
  <c r="VD34"/>
  <c r="VC34"/>
  <c r="VD33"/>
  <c r="VC33"/>
  <c r="VD32"/>
  <c r="VC32"/>
  <c r="VD31"/>
  <c r="VC31"/>
  <c r="VD30"/>
  <c r="VC30"/>
  <c r="VD29"/>
  <c r="VC29"/>
  <c r="VD28"/>
  <c r="VC28"/>
  <c r="VD27"/>
  <c r="VC27"/>
  <c r="VD26"/>
  <c r="VC26"/>
  <c r="VD25"/>
  <c r="VC25"/>
  <c r="VD24"/>
  <c r="VC24"/>
  <c r="VD23"/>
  <c r="VC23"/>
  <c r="VD22"/>
  <c r="VC22"/>
  <c r="VD21"/>
  <c r="VC21"/>
  <c r="VD20"/>
  <c r="VC20"/>
  <c r="VD19"/>
  <c r="VC19"/>
  <c r="VD18"/>
  <c r="VC18"/>
  <c r="VD17"/>
  <c r="VC17"/>
  <c r="VD16"/>
  <c r="VC16"/>
  <c r="VD15"/>
  <c r="VC15"/>
  <c r="VD14"/>
  <c r="VC14"/>
  <c r="VD13"/>
  <c r="VC13"/>
  <c r="VD12"/>
  <c r="VC12"/>
  <c r="VD11"/>
  <c r="VC11"/>
  <c r="VD10"/>
  <c r="VC10"/>
  <c r="VD9"/>
  <c r="VC9"/>
  <c r="VD8"/>
  <c r="VC8"/>
  <c r="VD7"/>
  <c r="VC7"/>
  <c r="VD6"/>
  <c r="VC6"/>
  <c r="VD5"/>
  <c r="VC5"/>
  <c r="VD4"/>
  <c r="VC4"/>
  <c r="VD3"/>
  <c r="VC3"/>
  <c r="XV89" l="1"/>
  <c r="XV77"/>
  <c r="XF89"/>
  <c r="WX77"/>
  <c r="XF77"/>
  <c r="VR77"/>
  <c r="VZ89"/>
  <c r="VX77"/>
  <c r="VZ77"/>
  <c r="VJ89"/>
  <c r="VH77"/>
  <c r="VJ77"/>
  <c r="UR77"/>
  <c r="UT77"/>
  <c r="UU62" s="1"/>
  <c r="UQ89" l="1"/>
  <c r="UV4"/>
  <c r="UV5"/>
  <c r="UV6"/>
  <c r="UV7"/>
  <c r="UV8"/>
  <c r="UV9"/>
  <c r="UV10"/>
  <c r="UV11"/>
  <c r="UV12"/>
  <c r="UV13"/>
  <c r="UV14"/>
  <c r="UV15"/>
  <c r="UV16"/>
  <c r="UV17"/>
  <c r="UV18"/>
  <c r="UV19"/>
  <c r="UV20"/>
  <c r="UV21"/>
  <c r="UV22"/>
  <c r="UV23"/>
  <c r="UV24"/>
  <c r="UV25"/>
  <c r="UV26"/>
  <c r="UV27"/>
  <c r="UV28"/>
  <c r="UV29"/>
  <c r="UV30"/>
  <c r="UV31"/>
  <c r="UV32"/>
  <c r="UV33"/>
  <c r="UV34"/>
  <c r="UV35"/>
  <c r="UV36"/>
  <c r="UV37"/>
  <c r="UV38"/>
  <c r="UV39"/>
  <c r="UV40"/>
  <c r="UV41"/>
  <c r="UV42"/>
  <c r="UV43"/>
  <c r="UV44"/>
  <c r="UV45"/>
  <c r="UV46"/>
  <c r="UV47"/>
  <c r="UV48"/>
  <c r="UV49"/>
  <c r="UV50"/>
  <c r="UV51"/>
  <c r="UV52"/>
  <c r="UV53"/>
  <c r="UV54"/>
  <c r="UV55"/>
  <c r="UV56"/>
  <c r="UV57"/>
  <c r="UV58"/>
  <c r="UV59"/>
  <c r="UV60"/>
  <c r="UV61"/>
  <c r="UV62"/>
  <c r="UV63"/>
  <c r="UV64"/>
  <c r="UV65"/>
  <c r="UV66"/>
  <c r="UV67"/>
  <c r="UV68"/>
  <c r="UV69"/>
  <c r="UV70"/>
  <c r="UV71"/>
  <c r="UV72"/>
  <c r="UV73"/>
  <c r="UV3"/>
  <c r="UP89"/>
  <c r="UH77"/>
  <c r="UI77"/>
  <c r="UJ77" l="1"/>
  <c r="UL77"/>
  <c r="UT89"/>
  <c r="UE3" l="1"/>
  <c r="UF3"/>
  <c r="UM3"/>
  <c r="UN3"/>
  <c r="UE4"/>
  <c r="UF4"/>
  <c r="UM4"/>
  <c r="UN4"/>
  <c r="UE5"/>
  <c r="UF5"/>
  <c r="UM5"/>
  <c r="UN5"/>
  <c r="UE6"/>
  <c r="UF6"/>
  <c r="UM6"/>
  <c r="UN6"/>
  <c r="UE7"/>
  <c r="UF7"/>
  <c r="UM7"/>
  <c r="UN7"/>
  <c r="UE8"/>
  <c r="UF8"/>
  <c r="UM8"/>
  <c r="UN8"/>
  <c r="UE9"/>
  <c r="UF9"/>
  <c r="UM9"/>
  <c r="UN9"/>
  <c r="UE10"/>
  <c r="UF10"/>
  <c r="UM10"/>
  <c r="UN10"/>
  <c r="UE11"/>
  <c r="UF11"/>
  <c r="UM11"/>
  <c r="UN11"/>
  <c r="UE12"/>
  <c r="UF12"/>
  <c r="UM12"/>
  <c r="UN12"/>
  <c r="UE13"/>
  <c r="UF13"/>
  <c r="UM13"/>
  <c r="UN13"/>
  <c r="UE14"/>
  <c r="UF14"/>
  <c r="UM14"/>
  <c r="UN14"/>
  <c r="UE15"/>
  <c r="UF15"/>
  <c r="UM15"/>
  <c r="UN15"/>
  <c r="UE16"/>
  <c r="UF16"/>
  <c r="UM16"/>
  <c r="UN16"/>
  <c r="UE17"/>
  <c r="UF17"/>
  <c r="UM17"/>
  <c r="UN17"/>
  <c r="UE18"/>
  <c r="UF18"/>
  <c r="UM18"/>
  <c r="UN18"/>
  <c r="UE19"/>
  <c r="UF19"/>
  <c r="UM19"/>
  <c r="UN19"/>
  <c r="UE20"/>
  <c r="UF20"/>
  <c r="UM20"/>
  <c r="UN20"/>
  <c r="UE21"/>
  <c r="UF21"/>
  <c r="UM21"/>
  <c r="UN21"/>
  <c r="UE22"/>
  <c r="UF22"/>
  <c r="UM22"/>
  <c r="UN22"/>
  <c r="UE23"/>
  <c r="UF23"/>
  <c r="UM23"/>
  <c r="UN23"/>
  <c r="UE24"/>
  <c r="UF24"/>
  <c r="UM24"/>
  <c r="UN24"/>
  <c r="UE25"/>
  <c r="UF25"/>
  <c r="UM25"/>
  <c r="UN25"/>
  <c r="UE26"/>
  <c r="UF26"/>
  <c r="UM26"/>
  <c r="UN26"/>
  <c r="UE27"/>
  <c r="UF27"/>
  <c r="UM27"/>
  <c r="UN27"/>
  <c r="UE28"/>
  <c r="UF28"/>
  <c r="UM28"/>
  <c r="UN28"/>
  <c r="UE29"/>
  <c r="UF29"/>
  <c r="UM29"/>
  <c r="UN29"/>
  <c r="UE30"/>
  <c r="UF30"/>
  <c r="UM30"/>
  <c r="UN30"/>
  <c r="UE31"/>
  <c r="UF31"/>
  <c r="UM31"/>
  <c r="UN31"/>
  <c r="UE32"/>
  <c r="UF32"/>
  <c r="UM32"/>
  <c r="UN32"/>
  <c r="UE33"/>
  <c r="UF33"/>
  <c r="UM33"/>
  <c r="UN33"/>
  <c r="UE34"/>
  <c r="UF34"/>
  <c r="UM34"/>
  <c r="UN34"/>
  <c r="UE35"/>
  <c r="UF35"/>
  <c r="UM35"/>
  <c r="UN35"/>
  <c r="UE36"/>
  <c r="UF36"/>
  <c r="UM36"/>
  <c r="UN36"/>
  <c r="UE37"/>
  <c r="UF37"/>
  <c r="UM37"/>
  <c r="UN37"/>
  <c r="UE38"/>
  <c r="UF38"/>
  <c r="UM38"/>
  <c r="UN38"/>
  <c r="UE39"/>
  <c r="UF39"/>
  <c r="UM39"/>
  <c r="UN39"/>
  <c r="UE40"/>
  <c r="UF40"/>
  <c r="UM40"/>
  <c r="UN40"/>
  <c r="UE41"/>
  <c r="UF41"/>
  <c r="UM41"/>
  <c r="UN41"/>
  <c r="UE42"/>
  <c r="UF42"/>
  <c r="UM42"/>
  <c r="UN42"/>
  <c r="UE43"/>
  <c r="UF43"/>
  <c r="UM43"/>
  <c r="UN43"/>
  <c r="UE44"/>
  <c r="UF44"/>
  <c r="UM44"/>
  <c r="UN44"/>
  <c r="UE45"/>
  <c r="UF45"/>
  <c r="UM45"/>
  <c r="UN45"/>
  <c r="UE46"/>
  <c r="UF46"/>
  <c r="UM46"/>
  <c r="UN46"/>
  <c r="UE47"/>
  <c r="UF47"/>
  <c r="UM47"/>
  <c r="UN47"/>
  <c r="UE48"/>
  <c r="UF48"/>
  <c r="UM48"/>
  <c r="UN48"/>
  <c r="UE49"/>
  <c r="UF49"/>
  <c r="UM49"/>
  <c r="UN49"/>
  <c r="UE50"/>
  <c r="UF50"/>
  <c r="UM50"/>
  <c r="UN50"/>
  <c r="UE51"/>
  <c r="UF51"/>
  <c r="UM51"/>
  <c r="UN51"/>
  <c r="UE52"/>
  <c r="UF52"/>
  <c r="UM52"/>
  <c r="UN52"/>
  <c r="UE53"/>
  <c r="UF53"/>
  <c r="UM53"/>
  <c r="UN53"/>
  <c r="UE54"/>
  <c r="UF54"/>
  <c r="UM54"/>
  <c r="UN54"/>
  <c r="UE55"/>
  <c r="UF55"/>
  <c r="UM55"/>
  <c r="UN55"/>
  <c r="UE56"/>
  <c r="UF56"/>
  <c r="UM56"/>
  <c r="UN56"/>
  <c r="UE57"/>
  <c r="UF57"/>
  <c r="UM57"/>
  <c r="UN57"/>
  <c r="UE58"/>
  <c r="UF58"/>
  <c r="UM58"/>
  <c r="UN58"/>
  <c r="UE59"/>
  <c r="UF59"/>
  <c r="UM59"/>
  <c r="UN59"/>
  <c r="UE60"/>
  <c r="UF60"/>
  <c r="UM60"/>
  <c r="UN60"/>
  <c r="UE61"/>
  <c r="UF61"/>
  <c r="UM61"/>
  <c r="UN61"/>
  <c r="UE62"/>
  <c r="UF62"/>
  <c r="UM62"/>
  <c r="UN62"/>
  <c r="UE63"/>
  <c r="UF63"/>
  <c r="UM63"/>
  <c r="UN63"/>
  <c r="UE64"/>
  <c r="UF64"/>
  <c r="UM64"/>
  <c r="UN64"/>
  <c r="UE65"/>
  <c r="UF65"/>
  <c r="UM65"/>
  <c r="UN65"/>
  <c r="UE66"/>
  <c r="UF66"/>
  <c r="UM66"/>
  <c r="UN66"/>
  <c r="UE67"/>
  <c r="UF67"/>
  <c r="UM67"/>
  <c r="UN67"/>
  <c r="UE68"/>
  <c r="UF68"/>
  <c r="UM68"/>
  <c r="UN68"/>
  <c r="UE69"/>
  <c r="UF69"/>
  <c r="UM69"/>
  <c r="UN69"/>
  <c r="UE70"/>
  <c r="UF70"/>
  <c r="UM70"/>
  <c r="UN70"/>
  <c r="UE71"/>
  <c r="UF71"/>
  <c r="UM71"/>
  <c r="UN71"/>
  <c r="UE72"/>
  <c r="UF72"/>
  <c r="UM72"/>
  <c r="UN72"/>
  <c r="UE73"/>
  <c r="UF73"/>
  <c r="UM73"/>
  <c r="UN73"/>
  <c r="TZ77"/>
  <c r="UA77"/>
  <c r="TR77"/>
  <c r="TS77"/>
  <c r="UD77" l="1"/>
  <c r="TV77"/>
  <c r="TX73" l="1"/>
  <c r="TW73"/>
  <c r="TX72"/>
  <c r="TW72"/>
  <c r="TX71"/>
  <c r="TX70"/>
  <c r="TX69"/>
  <c r="TW69"/>
  <c r="TX68"/>
  <c r="TW68"/>
  <c r="TX67"/>
  <c r="TW67"/>
  <c r="TX66"/>
  <c r="TW66"/>
  <c r="TX65"/>
  <c r="TW65"/>
  <c r="TX64"/>
  <c r="TW64"/>
  <c r="TX63"/>
  <c r="TW63"/>
  <c r="TX62"/>
  <c r="TW62"/>
  <c r="TX61"/>
  <c r="TW61"/>
  <c r="TX60"/>
  <c r="TW60"/>
  <c r="TX59"/>
  <c r="TW59"/>
  <c r="TX58"/>
  <c r="TW58"/>
  <c r="TX57"/>
  <c r="TX56"/>
  <c r="TW56"/>
  <c r="TX55"/>
  <c r="TX54"/>
  <c r="TW54"/>
  <c r="TX53"/>
  <c r="TW53"/>
  <c r="TX52"/>
  <c r="TX51"/>
  <c r="TW51"/>
  <c r="TX50"/>
  <c r="TW50"/>
  <c r="TX49"/>
  <c r="TW49"/>
  <c r="TX48"/>
  <c r="TW48"/>
  <c r="TX47"/>
  <c r="TW47"/>
  <c r="TX46"/>
  <c r="TX45"/>
  <c r="TX44"/>
  <c r="TW44"/>
  <c r="TX43"/>
  <c r="TW43"/>
  <c r="TX42"/>
  <c r="TW42"/>
  <c r="TX41"/>
  <c r="TX40"/>
  <c r="TX39"/>
  <c r="TW39"/>
  <c r="TX38"/>
  <c r="TW38"/>
  <c r="TX37"/>
  <c r="TW37"/>
  <c r="TX36"/>
  <c r="TW36"/>
  <c r="TX35"/>
  <c r="TW35"/>
  <c r="TX34"/>
  <c r="TW34"/>
  <c r="TX33"/>
  <c r="TW33"/>
  <c r="TX32"/>
  <c r="TW32"/>
  <c r="TX31"/>
  <c r="TW31"/>
  <c r="TX30"/>
  <c r="TX29"/>
  <c r="TW29"/>
  <c r="TX28"/>
  <c r="TW28"/>
  <c r="TX27"/>
  <c r="TW27"/>
  <c r="TX26"/>
  <c r="TW26"/>
  <c r="TX25"/>
  <c r="TX24"/>
  <c r="TW24"/>
  <c r="TX23"/>
  <c r="TX22"/>
  <c r="TX21"/>
  <c r="TX20"/>
  <c r="TX19"/>
  <c r="TW19"/>
  <c r="TX18"/>
  <c r="TW18"/>
  <c r="TX17"/>
  <c r="TX16"/>
  <c r="TW16"/>
  <c r="TX15"/>
  <c r="TX14"/>
  <c r="TX13"/>
  <c r="TW13"/>
  <c r="TX12"/>
  <c r="TX11"/>
  <c r="TW11"/>
  <c r="TX10"/>
  <c r="TW10"/>
  <c r="TX9"/>
  <c r="TX8"/>
  <c r="TX7"/>
  <c r="TW7"/>
  <c r="TX6"/>
  <c r="TW6"/>
  <c r="TX5"/>
  <c r="TW5"/>
  <c r="TX4"/>
  <c r="TW4"/>
  <c r="TX3"/>
  <c r="TW3"/>
  <c r="TF4"/>
  <c r="TF5"/>
  <c r="TF6"/>
  <c r="TF7"/>
  <c r="TF8"/>
  <c r="TW8" s="1"/>
  <c r="TF10"/>
  <c r="TF11"/>
  <c r="TP11" s="1"/>
  <c r="TF12"/>
  <c r="TW12" s="1"/>
  <c r="TF13"/>
  <c r="TF15"/>
  <c r="TW15" s="1"/>
  <c r="TF16"/>
  <c r="TF17"/>
  <c r="TW17" s="1"/>
  <c r="TF18"/>
  <c r="TF19"/>
  <c r="TF20"/>
  <c r="TW20" s="1"/>
  <c r="TF22"/>
  <c r="TW22" s="1"/>
  <c r="TF23"/>
  <c r="TW23" s="1"/>
  <c r="TF24"/>
  <c r="TF25"/>
  <c r="TW25" s="1"/>
  <c r="TF26"/>
  <c r="TF27"/>
  <c r="TF28"/>
  <c r="TF29"/>
  <c r="TF30"/>
  <c r="TW30" s="1"/>
  <c r="TF31"/>
  <c r="TF32"/>
  <c r="TF33"/>
  <c r="TF34"/>
  <c r="TF35"/>
  <c r="TF36"/>
  <c r="TF37"/>
  <c r="TF38"/>
  <c r="TF39"/>
  <c r="TF40"/>
  <c r="TW40" s="1"/>
  <c r="TF41"/>
  <c r="TW41" s="1"/>
  <c r="TF42"/>
  <c r="TF43"/>
  <c r="TF44"/>
  <c r="TF45"/>
  <c r="TW45" s="1"/>
  <c r="TF46"/>
  <c r="TW46" s="1"/>
  <c r="TF47"/>
  <c r="TF48"/>
  <c r="TF49"/>
  <c r="TF50"/>
  <c r="TF51"/>
  <c r="TF52"/>
  <c r="TW52" s="1"/>
  <c r="TF53"/>
  <c r="TF54"/>
  <c r="TF55"/>
  <c r="TW55" s="1"/>
  <c r="TF56"/>
  <c r="TF57"/>
  <c r="TW57" s="1"/>
  <c r="TF58"/>
  <c r="TF59"/>
  <c r="TF60"/>
  <c r="TF61"/>
  <c r="TF62"/>
  <c r="TF63"/>
  <c r="TF64"/>
  <c r="TF65"/>
  <c r="TF66"/>
  <c r="TF67"/>
  <c r="TF68"/>
  <c r="TF69"/>
  <c r="TF70"/>
  <c r="TW70" s="1"/>
  <c r="TF71"/>
  <c r="TW71" s="1"/>
  <c r="TF72"/>
  <c r="TF73"/>
  <c r="TF3"/>
  <c r="TC21"/>
  <c r="TB21"/>
  <c r="TC14"/>
  <c r="TB14"/>
  <c r="TC9"/>
  <c r="TB9"/>
  <c r="TP6"/>
  <c r="TP7"/>
  <c r="TP10"/>
  <c r="TP13"/>
  <c r="TP15"/>
  <c r="TP16"/>
  <c r="TP17"/>
  <c r="TP18"/>
  <c r="TP19"/>
  <c r="TP22"/>
  <c r="TP23"/>
  <c r="TP24"/>
  <c r="TP25"/>
  <c r="TP26"/>
  <c r="TP27"/>
  <c r="TP28"/>
  <c r="TP29"/>
  <c r="TP30"/>
  <c r="TP31"/>
  <c r="TP32"/>
  <c r="TP33"/>
  <c r="TP34"/>
  <c r="TP35"/>
  <c r="TP36"/>
  <c r="TP37"/>
  <c r="TP38"/>
  <c r="TP39"/>
  <c r="TP41"/>
  <c r="TP42"/>
  <c r="TP43"/>
  <c r="TP44"/>
  <c r="TP45"/>
  <c r="TP46"/>
  <c r="TP47"/>
  <c r="TP48"/>
  <c r="TP49"/>
  <c r="TP50"/>
  <c r="TP51"/>
  <c r="TP53"/>
  <c r="TP54"/>
  <c r="TP55"/>
  <c r="TP56"/>
  <c r="TP57"/>
  <c r="TP58"/>
  <c r="TP59"/>
  <c r="TP60"/>
  <c r="TP61"/>
  <c r="TP62"/>
  <c r="TP63"/>
  <c r="TP64"/>
  <c r="TP65"/>
  <c r="TP66"/>
  <c r="TP67"/>
  <c r="TP68"/>
  <c r="TP69"/>
  <c r="TP71"/>
  <c r="TP72"/>
  <c r="TP73"/>
  <c r="TP3"/>
  <c r="TP4"/>
  <c r="TP5"/>
  <c r="SX17"/>
  <c r="TO18"/>
  <c r="TO20"/>
  <c r="TO23"/>
  <c r="TO26"/>
  <c r="TO27"/>
  <c r="TO28"/>
  <c r="TO29"/>
  <c r="TO30"/>
  <c r="TO32"/>
  <c r="TO33"/>
  <c r="TO34"/>
  <c r="TO35"/>
  <c r="TO37"/>
  <c r="TO38"/>
  <c r="TO39"/>
  <c r="TO44"/>
  <c r="TO46"/>
  <c r="TO47"/>
  <c r="TO48"/>
  <c r="TO50"/>
  <c r="TO52"/>
  <c r="TO53"/>
  <c r="TO56"/>
  <c r="TO58"/>
  <c r="TO60"/>
  <c r="TO61"/>
  <c r="TO62"/>
  <c r="TO64"/>
  <c r="TO65"/>
  <c r="TO66"/>
  <c r="TO67"/>
  <c r="TO68"/>
  <c r="TO72"/>
  <c r="TO73"/>
  <c r="SX4"/>
  <c r="SX5"/>
  <c r="SX6"/>
  <c r="SX7"/>
  <c r="SX8"/>
  <c r="TO8" s="1"/>
  <c r="SX9"/>
  <c r="SX10"/>
  <c r="SX11"/>
  <c r="SX12"/>
  <c r="TO12" s="1"/>
  <c r="SX13"/>
  <c r="SX14"/>
  <c r="TO14" s="1"/>
  <c r="SX15"/>
  <c r="SX16"/>
  <c r="SX18"/>
  <c r="SX19"/>
  <c r="TO19" s="1"/>
  <c r="SX20"/>
  <c r="SX21"/>
  <c r="TO21" s="1"/>
  <c r="SX22"/>
  <c r="TO22" s="1"/>
  <c r="SX23"/>
  <c r="SX24"/>
  <c r="TO24" s="1"/>
  <c r="SX25"/>
  <c r="TO25" s="1"/>
  <c r="SX26"/>
  <c r="SX27"/>
  <c r="SX28"/>
  <c r="SX29"/>
  <c r="SX30"/>
  <c r="SX31"/>
  <c r="TO31" s="1"/>
  <c r="SX32"/>
  <c r="SX33"/>
  <c r="SX34"/>
  <c r="SX35"/>
  <c r="SX36"/>
  <c r="TO36" s="1"/>
  <c r="SX37"/>
  <c r="SX38"/>
  <c r="SX39"/>
  <c r="SX40"/>
  <c r="TO40" s="1"/>
  <c r="SX41"/>
  <c r="TO41" s="1"/>
  <c r="SX42"/>
  <c r="TO42" s="1"/>
  <c r="SX43"/>
  <c r="TO43" s="1"/>
  <c r="SX44"/>
  <c r="SX45"/>
  <c r="TO45" s="1"/>
  <c r="SX46"/>
  <c r="SX47"/>
  <c r="SX48"/>
  <c r="SX49"/>
  <c r="TO49" s="1"/>
  <c r="SX50"/>
  <c r="SX51"/>
  <c r="TO51" s="1"/>
  <c r="SX52"/>
  <c r="SX53"/>
  <c r="SX54"/>
  <c r="TO54" s="1"/>
  <c r="SX55"/>
  <c r="TO55" s="1"/>
  <c r="SX56"/>
  <c r="SX57"/>
  <c r="TO57" s="1"/>
  <c r="SX58"/>
  <c r="SX59"/>
  <c r="TO59" s="1"/>
  <c r="SX60"/>
  <c r="SX61"/>
  <c r="SX62"/>
  <c r="SX63"/>
  <c r="TO63" s="1"/>
  <c r="SX64"/>
  <c r="SX65"/>
  <c r="SX66"/>
  <c r="SX67"/>
  <c r="SX68"/>
  <c r="SX69"/>
  <c r="TO69" s="1"/>
  <c r="SX70"/>
  <c r="TO70" s="1"/>
  <c r="SX71"/>
  <c r="TO71" s="1"/>
  <c r="SX72"/>
  <c r="SX73"/>
  <c r="SX77"/>
  <c r="SX3"/>
  <c r="TO16"/>
  <c r="TO15"/>
  <c r="TO13"/>
  <c r="TO10"/>
  <c r="TO7"/>
  <c r="TO6"/>
  <c r="TO5"/>
  <c r="TO4"/>
  <c r="TO3"/>
  <c r="TG5"/>
  <c r="TG6"/>
  <c r="TG7"/>
  <c r="TG10"/>
  <c r="TG13"/>
  <c r="TG15"/>
  <c r="TG16"/>
  <c r="TG18"/>
  <c r="TG19"/>
  <c r="TG20"/>
  <c r="TG23"/>
  <c r="TG24"/>
  <c r="TG25"/>
  <c r="TG26"/>
  <c r="TG27"/>
  <c r="TG28"/>
  <c r="TG29"/>
  <c r="TG30"/>
  <c r="TG32"/>
  <c r="TG33"/>
  <c r="TG34"/>
  <c r="TG35"/>
  <c r="TG36"/>
  <c r="TG37"/>
  <c r="TG38"/>
  <c r="TG39"/>
  <c r="TG40"/>
  <c r="TG41"/>
  <c r="TG44"/>
  <c r="TG45"/>
  <c r="TG46"/>
  <c r="TG47"/>
  <c r="TG48"/>
  <c r="TG50"/>
  <c r="TG51"/>
  <c r="TG52"/>
  <c r="TG53"/>
  <c r="TG54"/>
  <c r="TG56"/>
  <c r="TG57"/>
  <c r="TG58"/>
  <c r="TG59"/>
  <c r="TG60"/>
  <c r="TG61"/>
  <c r="TG62"/>
  <c r="TG63"/>
  <c r="TG64"/>
  <c r="TG65"/>
  <c r="TG66"/>
  <c r="TG67"/>
  <c r="TG68"/>
  <c r="TG70"/>
  <c r="TG71"/>
  <c r="TG72"/>
  <c r="TG73"/>
  <c r="TG3"/>
  <c r="TC77"/>
  <c r="TJ77"/>
  <c r="TB77"/>
  <c r="TP21" l="1"/>
  <c r="TF9"/>
  <c r="TW9" s="1"/>
  <c r="TF14"/>
  <c r="TP14" s="1"/>
  <c r="TF21"/>
  <c r="TP9"/>
  <c r="TW14"/>
  <c r="TW21"/>
  <c r="TO17"/>
  <c r="TP70"/>
  <c r="TP52"/>
  <c r="TP40"/>
  <c r="TP20"/>
  <c r="TP12"/>
  <c r="TP8"/>
  <c r="TO11"/>
  <c r="TO9"/>
  <c r="TF77"/>
  <c r="TK77"/>
  <c r="TN77" s="1"/>
  <c r="SY3"/>
  <c r="SY5"/>
  <c r="SY6"/>
  <c r="SY7"/>
  <c r="SY10"/>
  <c r="SY13"/>
  <c r="SY16"/>
  <c r="SY77"/>
  <c r="SU78"/>
  <c r="ST78"/>
  <c r="SX78" l="1"/>
  <c r="SP5" l="1"/>
  <c r="SP6"/>
  <c r="SP7"/>
  <c r="SP10"/>
  <c r="SP13"/>
  <c r="SP15"/>
  <c r="SY15" s="1"/>
  <c r="SP16"/>
  <c r="SP18"/>
  <c r="SY19" s="1"/>
  <c r="SP19"/>
  <c r="SY20" s="1"/>
  <c r="SP20"/>
  <c r="SY21" s="1"/>
  <c r="SP23"/>
  <c r="SY24" s="1"/>
  <c r="SP24"/>
  <c r="SY25" s="1"/>
  <c r="SP25"/>
  <c r="SY26" s="1"/>
  <c r="SP26"/>
  <c r="SY27" s="1"/>
  <c r="SP27"/>
  <c r="SY28" s="1"/>
  <c r="SP28"/>
  <c r="SY29" s="1"/>
  <c r="SP29"/>
  <c r="SY30" s="1"/>
  <c r="SP30"/>
  <c r="SY31" s="1"/>
  <c r="SP32"/>
  <c r="SY33" s="1"/>
  <c r="SP33"/>
  <c r="SY34" s="1"/>
  <c r="SP34"/>
  <c r="SY35" s="1"/>
  <c r="SP35"/>
  <c r="SY36" s="1"/>
  <c r="SP36"/>
  <c r="SY37" s="1"/>
  <c r="SP37"/>
  <c r="SY38" s="1"/>
  <c r="SP38"/>
  <c r="SY39" s="1"/>
  <c r="SP39"/>
  <c r="SY40" s="1"/>
  <c r="SP40"/>
  <c r="SY41" s="1"/>
  <c r="SP41"/>
  <c r="SY42" s="1"/>
  <c r="SP44"/>
  <c r="SY45" s="1"/>
  <c r="SP45"/>
  <c r="SY46" s="1"/>
  <c r="SP46"/>
  <c r="SY47" s="1"/>
  <c r="SP47"/>
  <c r="SY48" s="1"/>
  <c r="SP48"/>
  <c r="SY49" s="1"/>
  <c r="SP49"/>
  <c r="SP50"/>
  <c r="SY51" s="1"/>
  <c r="SP51"/>
  <c r="SY52" s="1"/>
  <c r="SP52"/>
  <c r="SY53" s="1"/>
  <c r="SP53"/>
  <c r="SY54" s="1"/>
  <c r="SP54"/>
  <c r="SY55" s="1"/>
  <c r="SP56"/>
  <c r="SY57" s="1"/>
  <c r="SP57"/>
  <c r="SY58" s="1"/>
  <c r="SP58"/>
  <c r="SY59" s="1"/>
  <c r="SP59"/>
  <c r="SY60" s="1"/>
  <c r="SP60"/>
  <c r="SY61" s="1"/>
  <c r="SP61"/>
  <c r="SY62" s="1"/>
  <c r="SP62"/>
  <c r="SY63" s="1"/>
  <c r="SP63"/>
  <c r="SY64" s="1"/>
  <c r="SP64"/>
  <c r="SY65" s="1"/>
  <c r="SP65"/>
  <c r="SY66" s="1"/>
  <c r="SP66"/>
  <c r="SY67" s="1"/>
  <c r="SP67"/>
  <c r="SY68" s="1"/>
  <c r="SP68"/>
  <c r="SY69" s="1"/>
  <c r="SP69"/>
  <c r="SP70"/>
  <c r="SY71" s="1"/>
  <c r="SP71"/>
  <c r="SY72" s="1"/>
  <c r="SP72"/>
  <c r="SY73" s="1"/>
  <c r="SP73"/>
  <c r="SP3"/>
  <c r="TG69" l="1"/>
  <c r="SY70"/>
  <c r="TG49"/>
  <c r="SY50"/>
  <c r="SL55"/>
  <c r="SO43"/>
  <c r="SL43"/>
  <c r="SO42"/>
  <c r="SL42"/>
  <c r="SO31"/>
  <c r="SL31"/>
  <c r="SO22"/>
  <c r="SL22"/>
  <c r="SO21"/>
  <c r="SL21"/>
  <c r="SO17"/>
  <c r="SL17"/>
  <c r="SO14"/>
  <c r="SL14"/>
  <c r="SO12"/>
  <c r="SL12"/>
  <c r="SO11"/>
  <c r="SL11"/>
  <c r="SO9"/>
  <c r="SL9"/>
  <c r="SO8"/>
  <c r="SL8"/>
  <c r="SO4"/>
  <c r="SL4"/>
  <c r="SQ5"/>
  <c r="SQ6"/>
  <c r="SQ7"/>
  <c r="SQ10"/>
  <c r="SQ12"/>
  <c r="SQ13"/>
  <c r="SQ14"/>
  <c r="SQ15"/>
  <c r="SQ16"/>
  <c r="SQ17"/>
  <c r="SQ18"/>
  <c r="SQ20"/>
  <c r="SQ21"/>
  <c r="SQ22"/>
  <c r="SQ23"/>
  <c r="SQ24"/>
  <c r="SQ25"/>
  <c r="SQ26"/>
  <c r="SQ27"/>
  <c r="SQ28"/>
  <c r="SQ29"/>
  <c r="SQ30"/>
  <c r="SQ31"/>
  <c r="SQ32"/>
  <c r="SQ33"/>
  <c r="SQ34"/>
  <c r="SQ35"/>
  <c r="SQ36"/>
  <c r="SQ37"/>
  <c r="SQ38"/>
  <c r="SQ39"/>
  <c r="SQ40"/>
  <c r="SQ41"/>
  <c r="SQ42"/>
  <c r="SQ43"/>
  <c r="SQ44"/>
  <c r="SQ45"/>
  <c r="SQ46"/>
  <c r="SQ47"/>
  <c r="SQ48"/>
  <c r="SQ49"/>
  <c r="SQ50"/>
  <c r="SQ51"/>
  <c r="SQ52"/>
  <c r="SQ53"/>
  <c r="SQ54"/>
  <c r="SQ57"/>
  <c r="SQ58"/>
  <c r="SQ60"/>
  <c r="SQ61"/>
  <c r="SQ62"/>
  <c r="SQ63"/>
  <c r="SQ64"/>
  <c r="SQ65"/>
  <c r="SQ66"/>
  <c r="SQ68"/>
  <c r="SQ69"/>
  <c r="SQ70"/>
  <c r="SQ72"/>
  <c r="SQ73"/>
  <c r="SQ3"/>
  <c r="SM77"/>
  <c r="SQ4" l="1"/>
  <c r="SP4"/>
  <c r="TG4" s="1"/>
  <c r="SP8"/>
  <c r="SY8" s="1"/>
  <c r="SP9"/>
  <c r="SY9" s="1"/>
  <c r="SP11"/>
  <c r="SY11" s="1"/>
  <c r="SP12"/>
  <c r="SY12" s="1"/>
  <c r="SP14"/>
  <c r="SY14" s="1"/>
  <c r="SL77"/>
  <c r="SP17"/>
  <c r="SP21"/>
  <c r="TG21" s="1"/>
  <c r="SP22"/>
  <c r="SY23" s="1"/>
  <c r="SP31"/>
  <c r="SY32" s="1"/>
  <c r="SP42"/>
  <c r="SY43" s="1"/>
  <c r="SP43"/>
  <c r="TG43" s="1"/>
  <c r="SP55"/>
  <c r="TG55" s="1"/>
  <c r="SP77"/>
  <c r="SQ8"/>
  <c r="SQ9"/>
  <c r="NP74" i="21"/>
  <c r="NS74" s="1"/>
  <c r="NO74"/>
  <c r="NS4"/>
  <c r="NT4" s="1"/>
  <c r="NS5"/>
  <c r="NT5"/>
  <c r="NS6"/>
  <c r="NT6"/>
  <c r="NS7"/>
  <c r="NT7"/>
  <c r="NS8"/>
  <c r="NT8" s="1"/>
  <c r="NS9"/>
  <c r="NT9" s="1"/>
  <c r="NS10"/>
  <c r="NT10"/>
  <c r="NS11"/>
  <c r="NT11" s="1"/>
  <c r="NS12"/>
  <c r="NT12"/>
  <c r="NS13"/>
  <c r="NT13"/>
  <c r="NS14"/>
  <c r="NT14" s="1"/>
  <c r="NS15"/>
  <c r="NT15"/>
  <c r="NS16"/>
  <c r="NT16"/>
  <c r="NS17"/>
  <c r="NT17" s="1"/>
  <c r="NS18"/>
  <c r="NT18"/>
  <c r="NS19"/>
  <c r="NT19"/>
  <c r="NS20"/>
  <c r="NT20"/>
  <c r="NS21"/>
  <c r="NT21" s="1"/>
  <c r="NS22"/>
  <c r="NT22"/>
  <c r="NS23"/>
  <c r="NT23"/>
  <c r="NS24"/>
  <c r="NT24"/>
  <c r="NS25"/>
  <c r="NT25"/>
  <c r="NS26"/>
  <c r="NT26"/>
  <c r="NS27"/>
  <c r="NT27"/>
  <c r="NS28"/>
  <c r="NT28"/>
  <c r="NS29"/>
  <c r="NT29"/>
  <c r="NS30"/>
  <c r="NT30"/>
  <c r="NS31"/>
  <c r="NT31"/>
  <c r="NS32"/>
  <c r="NT32"/>
  <c r="NS33"/>
  <c r="NT33"/>
  <c r="NS34"/>
  <c r="NT34"/>
  <c r="NS35"/>
  <c r="NT35"/>
  <c r="NS36"/>
  <c r="NT36"/>
  <c r="NS37"/>
  <c r="NT37"/>
  <c r="NS38"/>
  <c r="NT38"/>
  <c r="NS39"/>
  <c r="NT39"/>
  <c r="NS40"/>
  <c r="NT40"/>
  <c r="NS41"/>
  <c r="NT41"/>
  <c r="NS42"/>
  <c r="NT42"/>
  <c r="NS43"/>
  <c r="NT43" s="1"/>
  <c r="NS44"/>
  <c r="NT44"/>
  <c r="NS45"/>
  <c r="NT45"/>
  <c r="NS46"/>
  <c r="NT46"/>
  <c r="NS47"/>
  <c r="NT47"/>
  <c r="NS48"/>
  <c r="NT48"/>
  <c r="NS49"/>
  <c r="NT49"/>
  <c r="NS50"/>
  <c r="NT50"/>
  <c r="NS51"/>
  <c r="NT51"/>
  <c r="NS52"/>
  <c r="NT52"/>
  <c r="NS53"/>
  <c r="NT53"/>
  <c r="NS54"/>
  <c r="NT54"/>
  <c r="NS55"/>
  <c r="NT55"/>
  <c r="NS56"/>
  <c r="NT56"/>
  <c r="NS57"/>
  <c r="NT57"/>
  <c r="NS58"/>
  <c r="NT58"/>
  <c r="NS59"/>
  <c r="NT59"/>
  <c r="NS60"/>
  <c r="NT60"/>
  <c r="NS61"/>
  <c r="NT61"/>
  <c r="NS62"/>
  <c r="NT62"/>
  <c r="NS63"/>
  <c r="NT63"/>
  <c r="NS64"/>
  <c r="NT64"/>
  <c r="NS65"/>
  <c r="NT65"/>
  <c r="NS66"/>
  <c r="NT66"/>
  <c r="NS67"/>
  <c r="NT67"/>
  <c r="NS68"/>
  <c r="NT68"/>
  <c r="NS69"/>
  <c r="NT69"/>
  <c r="NS70"/>
  <c r="NT70"/>
  <c r="NS71"/>
  <c r="NT71"/>
  <c r="NS72"/>
  <c r="NT72"/>
  <c r="NS73"/>
  <c r="NT73"/>
  <c r="NT3"/>
  <c r="NS3"/>
  <c r="QY74" i="13"/>
  <c r="QX74"/>
  <c r="RB74" s="1"/>
  <c r="RB4"/>
  <c r="RC4" s="1"/>
  <c r="RB5"/>
  <c r="RC5"/>
  <c r="RB6"/>
  <c r="RC6" s="1"/>
  <c r="RB7"/>
  <c r="RC7"/>
  <c r="RB8"/>
  <c r="RC8" s="1"/>
  <c r="RB9"/>
  <c r="RC9" s="1"/>
  <c r="RB10"/>
  <c r="RC10" s="1"/>
  <c r="RB11"/>
  <c r="RC11"/>
  <c r="RB12"/>
  <c r="RC12" s="1"/>
  <c r="RB13"/>
  <c r="RC13"/>
  <c r="RB14"/>
  <c r="RC14" s="1"/>
  <c r="RB15"/>
  <c r="RC15"/>
  <c r="RB16"/>
  <c r="RC16" s="1"/>
  <c r="RB17"/>
  <c r="RC17" s="1"/>
  <c r="RB18"/>
  <c r="RC18" s="1"/>
  <c r="RB19"/>
  <c r="RC19"/>
  <c r="RB20"/>
  <c r="RC20" s="1"/>
  <c r="RB21"/>
  <c r="RC21" s="1"/>
  <c r="RB22"/>
  <c r="RC22" s="1"/>
  <c r="RB23"/>
  <c r="RC23"/>
  <c r="RB24"/>
  <c r="RC24" s="1"/>
  <c r="RB25"/>
  <c r="RC25"/>
  <c r="RB26"/>
  <c r="RC26" s="1"/>
  <c r="RB27"/>
  <c r="RC27"/>
  <c r="RB28"/>
  <c r="RC28" s="1"/>
  <c r="RB29"/>
  <c r="RC29"/>
  <c r="RB30"/>
  <c r="RC30" s="1"/>
  <c r="RB31"/>
  <c r="RC31"/>
  <c r="RB32"/>
  <c r="RC32" s="1"/>
  <c r="RB33"/>
  <c r="RC33"/>
  <c r="RB34"/>
  <c r="RC34" s="1"/>
  <c r="RB35"/>
  <c r="RC35"/>
  <c r="RB36"/>
  <c r="RC36" s="1"/>
  <c r="RB37"/>
  <c r="RC37"/>
  <c r="RB38"/>
  <c r="RC38" s="1"/>
  <c r="RB39"/>
  <c r="RC39"/>
  <c r="RB40"/>
  <c r="RC40" s="1"/>
  <c r="RB41"/>
  <c r="RC41"/>
  <c r="RB42"/>
  <c r="RC42" s="1"/>
  <c r="RB43"/>
  <c r="RC43" s="1"/>
  <c r="RB44"/>
  <c r="RC44" s="1"/>
  <c r="RB45"/>
  <c r="RC45"/>
  <c r="RB46"/>
  <c r="RC46" s="1"/>
  <c r="RB47"/>
  <c r="RC47"/>
  <c r="RB48"/>
  <c r="RC48" s="1"/>
  <c r="RB49"/>
  <c r="RC49"/>
  <c r="RB50"/>
  <c r="RC50" s="1"/>
  <c r="RB51"/>
  <c r="RC51"/>
  <c r="RB52"/>
  <c r="RC52" s="1"/>
  <c r="RB53"/>
  <c r="RC53"/>
  <c r="RB54"/>
  <c r="RC54" s="1"/>
  <c r="RB55"/>
  <c r="RC55" s="1"/>
  <c r="RB56"/>
  <c r="RC56" s="1"/>
  <c r="RB57"/>
  <c r="RC57"/>
  <c r="RB58"/>
  <c r="RC58" s="1"/>
  <c r="RB59"/>
  <c r="RC59"/>
  <c r="RB60"/>
  <c r="RC60" s="1"/>
  <c r="RB61"/>
  <c r="RC61"/>
  <c r="RB62"/>
  <c r="RC62" s="1"/>
  <c r="RB63"/>
  <c r="RC63"/>
  <c r="RB64"/>
  <c r="RC64" s="1"/>
  <c r="RB65"/>
  <c r="RC65"/>
  <c r="RB66"/>
  <c r="RC66" s="1"/>
  <c r="RB67"/>
  <c r="RC67"/>
  <c r="RB68"/>
  <c r="RC68" s="1"/>
  <c r="RB69"/>
  <c r="RC69"/>
  <c r="RB70"/>
  <c r="RC70" s="1"/>
  <c r="RB71"/>
  <c r="RC71"/>
  <c r="RB72"/>
  <c r="RC72" s="1"/>
  <c r="RB73"/>
  <c r="RC73"/>
  <c r="RB3"/>
  <c r="RC3" s="1"/>
  <c r="SE77" i="19"/>
  <c r="SD77"/>
  <c r="SH4"/>
  <c r="SH5"/>
  <c r="SH6"/>
  <c r="SH7"/>
  <c r="SH8"/>
  <c r="SH9"/>
  <c r="SH10"/>
  <c r="SH11"/>
  <c r="SH12"/>
  <c r="SH13"/>
  <c r="SH14"/>
  <c r="SH15"/>
  <c r="SH16"/>
  <c r="SH17"/>
  <c r="SH18"/>
  <c r="SH19"/>
  <c r="SQ19" s="1"/>
  <c r="SH20"/>
  <c r="SH21"/>
  <c r="SH22"/>
  <c r="SH23"/>
  <c r="SH24"/>
  <c r="SH25"/>
  <c r="SH26"/>
  <c r="SH27"/>
  <c r="SH28"/>
  <c r="SH29"/>
  <c r="SH30"/>
  <c r="SH31"/>
  <c r="SH32"/>
  <c r="SH33"/>
  <c r="SH34"/>
  <c r="SH35"/>
  <c r="SH36"/>
  <c r="SH37"/>
  <c r="SH38"/>
  <c r="SH39"/>
  <c r="SH40"/>
  <c r="SH41"/>
  <c r="SH42"/>
  <c r="SH43"/>
  <c r="SH44"/>
  <c r="SH45"/>
  <c r="SH46"/>
  <c r="SH47"/>
  <c r="SH48"/>
  <c r="SH49"/>
  <c r="SH50"/>
  <c r="SH51"/>
  <c r="SH52"/>
  <c r="SH53"/>
  <c r="SH54"/>
  <c r="SH55"/>
  <c r="SH56"/>
  <c r="SH57"/>
  <c r="SH58"/>
  <c r="SH59"/>
  <c r="SQ59" s="1"/>
  <c r="SH60"/>
  <c r="SH61"/>
  <c r="SH62"/>
  <c r="SH63"/>
  <c r="SH64"/>
  <c r="SH65"/>
  <c r="SH66"/>
  <c r="SH67"/>
  <c r="SQ67" s="1"/>
  <c r="SH68"/>
  <c r="SH69"/>
  <c r="SH70"/>
  <c r="SH71"/>
  <c r="SQ71" s="1"/>
  <c r="SH72"/>
  <c r="SH73"/>
  <c r="SH3"/>
  <c r="SY44" l="1"/>
  <c r="TG22"/>
  <c r="SY22"/>
  <c r="TG8"/>
  <c r="SY4"/>
  <c r="SY18"/>
  <c r="SY17"/>
  <c r="TG31"/>
  <c r="TG12"/>
  <c r="TG9"/>
  <c r="TG42"/>
  <c r="TG14"/>
  <c r="TG17"/>
  <c r="TG11"/>
  <c r="SY56"/>
  <c r="SQ55"/>
  <c r="SQ56"/>
  <c r="SQ11"/>
  <c r="SH77"/>
  <c r="LK74" i="23"/>
  <c r="LJ74"/>
  <c r="LN4"/>
  <c r="LO4" s="1"/>
  <c r="LN5"/>
  <c r="LO5"/>
  <c r="LN6"/>
  <c r="LO6" s="1"/>
  <c r="LN7"/>
  <c r="LO7"/>
  <c r="LN8"/>
  <c r="LO8" s="1"/>
  <c r="LN9"/>
  <c r="LO9" s="1"/>
  <c r="LN10"/>
  <c r="LO10" s="1"/>
  <c r="LN11"/>
  <c r="LO11"/>
  <c r="LN12"/>
  <c r="LO12" s="1"/>
  <c r="LN13"/>
  <c r="LO13"/>
  <c r="LN14"/>
  <c r="LO14" s="1"/>
  <c r="LN15"/>
  <c r="LO15" s="1"/>
  <c r="LN16"/>
  <c r="LO16" s="1"/>
  <c r="LN17"/>
  <c r="LO17"/>
  <c r="LN18"/>
  <c r="LO18" s="1"/>
  <c r="LN19"/>
  <c r="LO19"/>
  <c r="LN20"/>
  <c r="LO20" s="1"/>
  <c r="LN21"/>
  <c r="LO21"/>
  <c r="LN22"/>
  <c r="LO22" s="1"/>
  <c r="LN23"/>
  <c r="LO23"/>
  <c r="LN24"/>
  <c r="LO24" s="1"/>
  <c r="LN25"/>
  <c r="LO25"/>
  <c r="LN26"/>
  <c r="LO26" s="1"/>
  <c r="LN27"/>
  <c r="LO27"/>
  <c r="LN28"/>
  <c r="LO28" s="1"/>
  <c r="LN29"/>
  <c r="LO29"/>
  <c r="LN30"/>
  <c r="LO30" s="1"/>
  <c r="LN31"/>
  <c r="LO31"/>
  <c r="LN32"/>
  <c r="LO32" s="1"/>
  <c r="LN33"/>
  <c r="LO33"/>
  <c r="LN34"/>
  <c r="LO34" s="1"/>
  <c r="LN35"/>
  <c r="LO35"/>
  <c r="LN36"/>
  <c r="LO36" s="1"/>
  <c r="LN37"/>
  <c r="LO37"/>
  <c r="LN38"/>
  <c r="LO38" s="1"/>
  <c r="LN39"/>
  <c r="LO39"/>
  <c r="LN40"/>
  <c r="LO40" s="1"/>
  <c r="LN41"/>
  <c r="LO41"/>
  <c r="LN42"/>
  <c r="LO42" s="1"/>
  <c r="LN43"/>
  <c r="LO43"/>
  <c r="LN44"/>
  <c r="LO44" s="1"/>
  <c r="LN45"/>
  <c r="LO45"/>
  <c r="LN46"/>
  <c r="LO46" s="1"/>
  <c r="LN47"/>
  <c r="LO47"/>
  <c r="LN48"/>
  <c r="LO48" s="1"/>
  <c r="LN49"/>
  <c r="LO49"/>
  <c r="LN50"/>
  <c r="LO50" s="1"/>
  <c r="LN51"/>
  <c r="LO51"/>
  <c r="LN52"/>
  <c r="LO52" s="1"/>
  <c r="LN53"/>
  <c r="LO53"/>
  <c r="LN54"/>
  <c r="LO54" s="1"/>
  <c r="LN55"/>
  <c r="LO55"/>
  <c r="LN56"/>
  <c r="LO56" s="1"/>
  <c r="LN57"/>
  <c r="LO57" s="1"/>
  <c r="LN58"/>
  <c r="LO58" s="1"/>
  <c r="LN59"/>
  <c r="LO59"/>
  <c r="LN60"/>
  <c r="LO60" s="1"/>
  <c r="LN61"/>
  <c r="LO61"/>
  <c r="LN62"/>
  <c r="LO62" s="1"/>
  <c r="LN63"/>
  <c r="LO63"/>
  <c r="LN64"/>
  <c r="LO64" s="1"/>
  <c r="LN65"/>
  <c r="LO65"/>
  <c r="LN66"/>
  <c r="LO66" s="1"/>
  <c r="LN67"/>
  <c r="LO67"/>
  <c r="LN68"/>
  <c r="LO68" s="1"/>
  <c r="LN69"/>
  <c r="LO69"/>
  <c r="LN70"/>
  <c r="LO70" s="1"/>
  <c r="LN71"/>
  <c r="LO71"/>
  <c r="LN72"/>
  <c r="LO72" s="1"/>
  <c r="LN73"/>
  <c r="LO73"/>
  <c r="LN3"/>
  <c r="LO3" s="1"/>
  <c r="LC74"/>
  <c r="LB74"/>
  <c r="LF4"/>
  <c r="LG4" s="1"/>
  <c r="LF5"/>
  <c r="LG5"/>
  <c r="LF6"/>
  <c r="LG6" s="1"/>
  <c r="LF7"/>
  <c r="LG7"/>
  <c r="LF8"/>
  <c r="LG8" s="1"/>
  <c r="LF9"/>
  <c r="LG9"/>
  <c r="LF10"/>
  <c r="LG10" s="1"/>
  <c r="LF11"/>
  <c r="LG11"/>
  <c r="LF12"/>
  <c r="LG12" s="1"/>
  <c r="LF13"/>
  <c r="LG13"/>
  <c r="LF14"/>
  <c r="LG14" s="1"/>
  <c r="LF15"/>
  <c r="LG15"/>
  <c r="LF16"/>
  <c r="LG16" s="1"/>
  <c r="LF17"/>
  <c r="LG17" s="1"/>
  <c r="LF18"/>
  <c r="LG18" s="1"/>
  <c r="LF19"/>
  <c r="LG19"/>
  <c r="LF20"/>
  <c r="LG20" s="1"/>
  <c r="LF21"/>
  <c r="LG21" s="1"/>
  <c r="LF22"/>
  <c r="LG22" s="1"/>
  <c r="LF23"/>
  <c r="LG23"/>
  <c r="LF24"/>
  <c r="LG24" s="1"/>
  <c r="LF25"/>
  <c r="LG25"/>
  <c r="LF26"/>
  <c r="LG26" s="1"/>
  <c r="LF27"/>
  <c r="LG27"/>
  <c r="LF28"/>
  <c r="LG28" s="1"/>
  <c r="LF29"/>
  <c r="LG29"/>
  <c r="LF30"/>
  <c r="LG30" s="1"/>
  <c r="LF31"/>
  <c r="LG31"/>
  <c r="LF32"/>
  <c r="LG32" s="1"/>
  <c r="LF33"/>
  <c r="LG33"/>
  <c r="LF34"/>
  <c r="LG34" s="1"/>
  <c r="LF35"/>
  <c r="LG35"/>
  <c r="LF36"/>
  <c r="LG36" s="1"/>
  <c r="LF37"/>
  <c r="LG37"/>
  <c r="LF38"/>
  <c r="LG38" s="1"/>
  <c r="LF39"/>
  <c r="LG39"/>
  <c r="LF40"/>
  <c r="LG40" s="1"/>
  <c r="LF41"/>
  <c r="LG41"/>
  <c r="LF42"/>
  <c r="LG42" s="1"/>
  <c r="LF43"/>
  <c r="LG43"/>
  <c r="LF44"/>
  <c r="LG44" s="1"/>
  <c r="LF45"/>
  <c r="LG45"/>
  <c r="LF46"/>
  <c r="LG46" s="1"/>
  <c r="LF47"/>
  <c r="LG47"/>
  <c r="LF48"/>
  <c r="LG48" s="1"/>
  <c r="LF49"/>
  <c r="LG49"/>
  <c r="LF50"/>
  <c r="LG50" s="1"/>
  <c r="LF51"/>
  <c r="LG51"/>
  <c r="LF52"/>
  <c r="LG52" s="1"/>
  <c r="LF53"/>
  <c r="LG53"/>
  <c r="LF54"/>
  <c r="LG54" s="1"/>
  <c r="LF55"/>
  <c r="LG55" s="1"/>
  <c r="LF56"/>
  <c r="LG56" s="1"/>
  <c r="LF57"/>
  <c r="LG57"/>
  <c r="LF58"/>
  <c r="LG58" s="1"/>
  <c r="LF59"/>
  <c r="LG59"/>
  <c r="LF60"/>
  <c r="LG60" s="1"/>
  <c r="LF61"/>
  <c r="LG61"/>
  <c r="LF62"/>
  <c r="LG62" s="1"/>
  <c r="LF63"/>
  <c r="LG63"/>
  <c r="LF64"/>
  <c r="LG64" s="1"/>
  <c r="LF65"/>
  <c r="LG65"/>
  <c r="LF66"/>
  <c r="LG66" s="1"/>
  <c r="LF67"/>
  <c r="LG67"/>
  <c r="LF68"/>
  <c r="LG68" s="1"/>
  <c r="LF69"/>
  <c r="LG69"/>
  <c r="LF70"/>
  <c r="LG70" s="1"/>
  <c r="LF71"/>
  <c r="LG71"/>
  <c r="LF72"/>
  <c r="LG72" s="1"/>
  <c r="LF73"/>
  <c r="LG73" s="1"/>
  <c r="LF3"/>
  <c r="LG3" s="1"/>
  <c r="NN74" i="22"/>
  <c r="NM74"/>
  <c r="NQ4"/>
  <c r="NR4" s="1"/>
  <c r="NQ5"/>
  <c r="NR5"/>
  <c r="NQ6"/>
  <c r="NR6"/>
  <c r="NQ7"/>
  <c r="NR7"/>
  <c r="NQ8"/>
  <c r="NR8" s="1"/>
  <c r="NQ9"/>
  <c r="NR9"/>
  <c r="NQ10"/>
  <c r="NR10"/>
  <c r="NQ11"/>
  <c r="NR11"/>
  <c r="NQ12"/>
  <c r="NR12"/>
  <c r="NQ13"/>
  <c r="NR13"/>
  <c r="NQ14"/>
  <c r="NR14" s="1"/>
  <c r="NQ15"/>
  <c r="NR15"/>
  <c r="NQ16"/>
  <c r="NR16"/>
  <c r="NQ17"/>
  <c r="NR17" s="1"/>
  <c r="NQ18"/>
  <c r="NR18"/>
  <c r="NQ19"/>
  <c r="NR19"/>
  <c r="NQ20"/>
  <c r="NR20"/>
  <c r="NQ21"/>
  <c r="NR21"/>
  <c r="NQ22"/>
  <c r="NR22" s="1"/>
  <c r="NQ23"/>
  <c r="NR23"/>
  <c r="NQ24"/>
  <c r="NR24"/>
  <c r="NQ25"/>
  <c r="NR25"/>
  <c r="NQ26"/>
  <c r="NR26"/>
  <c r="NQ27"/>
  <c r="NR27"/>
  <c r="NQ28"/>
  <c r="NR28"/>
  <c r="NQ29"/>
  <c r="NR29"/>
  <c r="NQ30"/>
  <c r="NR30"/>
  <c r="NQ31"/>
  <c r="NR31"/>
  <c r="NQ32"/>
  <c r="NR32"/>
  <c r="NQ33"/>
  <c r="NR33"/>
  <c r="NQ34"/>
  <c r="NR34"/>
  <c r="NQ35"/>
  <c r="NR35"/>
  <c r="NQ36"/>
  <c r="NR36"/>
  <c r="NQ37"/>
  <c r="NR37"/>
  <c r="NQ38"/>
  <c r="NR38"/>
  <c r="NQ39"/>
  <c r="NR39"/>
  <c r="NQ40"/>
  <c r="NR40"/>
  <c r="NQ41"/>
  <c r="NR41"/>
  <c r="NQ42"/>
  <c r="NR42" s="1"/>
  <c r="NQ43"/>
  <c r="NR43"/>
  <c r="NQ44"/>
  <c r="NR44"/>
  <c r="NQ45"/>
  <c r="NR45"/>
  <c r="NQ46"/>
  <c r="NR46"/>
  <c r="NQ47"/>
  <c r="NR47"/>
  <c r="NQ48"/>
  <c r="NR48"/>
  <c r="NQ49"/>
  <c r="NR49"/>
  <c r="NQ50"/>
  <c r="NR50"/>
  <c r="NQ51"/>
  <c r="NR51"/>
  <c r="NQ52"/>
  <c r="NR52"/>
  <c r="NQ53"/>
  <c r="NR53"/>
  <c r="NQ54"/>
  <c r="NR54"/>
  <c r="NQ55"/>
  <c r="NR55"/>
  <c r="NQ56"/>
  <c r="NR56" s="1"/>
  <c r="NQ57"/>
  <c r="NR57"/>
  <c r="NQ58"/>
  <c r="NR58"/>
  <c r="NQ59"/>
  <c r="NR59"/>
  <c r="NQ60"/>
  <c r="NR60"/>
  <c r="NQ61"/>
  <c r="NR61"/>
  <c r="NQ62"/>
  <c r="NR62"/>
  <c r="NQ63"/>
  <c r="NR63"/>
  <c r="NQ64"/>
  <c r="NR64"/>
  <c r="NQ65"/>
  <c r="NR65"/>
  <c r="NQ66"/>
  <c r="NR66"/>
  <c r="NQ67"/>
  <c r="NR67"/>
  <c r="NQ68"/>
  <c r="NR68"/>
  <c r="NQ69"/>
  <c r="NR69"/>
  <c r="NQ70"/>
  <c r="NR70"/>
  <c r="NQ71"/>
  <c r="NR71"/>
  <c r="NQ72"/>
  <c r="NR72"/>
  <c r="NQ73"/>
  <c r="NR73"/>
  <c r="NQ3"/>
  <c r="NR3" s="1"/>
  <c r="NH74" i="21"/>
  <c r="NG74"/>
  <c r="NK4"/>
  <c r="NL4" s="1"/>
  <c r="NK5"/>
  <c r="NL5"/>
  <c r="NK6"/>
  <c r="NL6"/>
  <c r="NK7"/>
  <c r="NL7"/>
  <c r="NK8"/>
  <c r="NL8"/>
  <c r="NK9"/>
  <c r="NL9"/>
  <c r="NK10"/>
  <c r="NL10"/>
  <c r="NK11"/>
  <c r="NL11"/>
  <c r="NK12"/>
  <c r="NL12" s="1"/>
  <c r="NK13"/>
  <c r="NL13"/>
  <c r="NK14"/>
  <c r="NL14" s="1"/>
  <c r="NK15"/>
  <c r="NL15"/>
  <c r="NK16"/>
  <c r="NL16"/>
  <c r="NK17"/>
  <c r="NL17" s="1"/>
  <c r="NK18"/>
  <c r="NL18"/>
  <c r="NK19"/>
  <c r="NL19"/>
  <c r="NK20"/>
  <c r="NL20"/>
  <c r="NK21"/>
  <c r="NL21"/>
  <c r="NK22"/>
  <c r="NL22" s="1"/>
  <c r="NK23"/>
  <c r="NL23"/>
  <c r="NK24"/>
  <c r="NL24"/>
  <c r="NK25"/>
  <c r="NL25"/>
  <c r="NK26"/>
  <c r="NL26"/>
  <c r="NK27"/>
  <c r="NL27"/>
  <c r="NK28"/>
  <c r="NL28"/>
  <c r="NK29"/>
  <c r="NL29"/>
  <c r="NK30"/>
  <c r="NL30"/>
  <c r="NK31"/>
  <c r="NL31"/>
  <c r="NK32"/>
  <c r="NL32"/>
  <c r="NK33"/>
  <c r="NL33"/>
  <c r="NK34"/>
  <c r="NL34"/>
  <c r="NK35"/>
  <c r="NL35"/>
  <c r="NK36"/>
  <c r="NL36"/>
  <c r="NK37"/>
  <c r="NL37"/>
  <c r="NK38"/>
  <c r="NL38"/>
  <c r="NK39"/>
  <c r="NL39"/>
  <c r="NK40"/>
  <c r="NL40"/>
  <c r="NK41"/>
  <c r="NL41"/>
  <c r="NK42"/>
  <c r="NL42"/>
  <c r="NK43"/>
  <c r="NL43"/>
  <c r="NK44"/>
  <c r="NL44"/>
  <c r="NK45"/>
  <c r="NL45"/>
  <c r="NK46"/>
  <c r="NL46"/>
  <c r="NK47"/>
  <c r="NL47"/>
  <c r="NK48"/>
  <c r="NL48"/>
  <c r="NK49"/>
  <c r="NL49"/>
  <c r="NK50"/>
  <c r="NL50"/>
  <c r="NK51"/>
  <c r="NL51"/>
  <c r="NK52"/>
  <c r="NL52"/>
  <c r="NK53"/>
  <c r="NL53"/>
  <c r="NK54"/>
  <c r="NL54"/>
  <c r="NK55"/>
  <c r="NL55"/>
  <c r="NK56"/>
  <c r="NL56"/>
  <c r="NK57"/>
  <c r="NL57" s="1"/>
  <c r="NK58"/>
  <c r="NL58"/>
  <c r="NK59"/>
  <c r="NL59" s="1"/>
  <c r="NK60"/>
  <c r="NL60"/>
  <c r="NK61"/>
  <c r="NL61"/>
  <c r="NK62"/>
  <c r="NL62"/>
  <c r="NK63"/>
  <c r="NL63"/>
  <c r="NK64"/>
  <c r="NL64"/>
  <c r="NK65"/>
  <c r="NL65"/>
  <c r="NK66"/>
  <c r="NL66" s="1"/>
  <c r="NK67"/>
  <c r="NL67"/>
  <c r="NK68"/>
  <c r="NL68"/>
  <c r="NK69"/>
  <c r="NL69"/>
  <c r="NK70"/>
  <c r="NL70"/>
  <c r="NK71"/>
  <c r="NL71"/>
  <c r="NK72"/>
  <c r="NL72"/>
  <c r="NK73"/>
  <c r="NL73" s="1"/>
  <c r="NK3"/>
  <c r="NL3" s="1"/>
  <c r="QQ74" i="13"/>
  <c r="QP74"/>
  <c r="QT4"/>
  <c r="QU4" s="1"/>
  <c r="QT5"/>
  <c r="QU5"/>
  <c r="QT6"/>
  <c r="QU6" s="1"/>
  <c r="QT7"/>
  <c r="QU7"/>
  <c r="QT8"/>
  <c r="QU8" s="1"/>
  <c r="QT9"/>
  <c r="QU9" s="1"/>
  <c r="QT10"/>
  <c r="QU10" s="1"/>
  <c r="QT11"/>
  <c r="QU11"/>
  <c r="QT12"/>
  <c r="QU12" s="1"/>
  <c r="QT13"/>
  <c r="QU13"/>
  <c r="QT14"/>
  <c r="QU14" s="1"/>
  <c r="QT15"/>
  <c r="QU15"/>
  <c r="QT16"/>
  <c r="QU16" s="1"/>
  <c r="QT17"/>
  <c r="QU17" s="1"/>
  <c r="QT18"/>
  <c r="QU18" s="1"/>
  <c r="QT19"/>
  <c r="QU19"/>
  <c r="QT20"/>
  <c r="QU20" s="1"/>
  <c r="QT21"/>
  <c r="QU21"/>
  <c r="QT22"/>
  <c r="QU22" s="1"/>
  <c r="QT23"/>
  <c r="QU23"/>
  <c r="QT24"/>
  <c r="QU24" s="1"/>
  <c r="QT25"/>
  <c r="QU25"/>
  <c r="QT26"/>
  <c r="QU26" s="1"/>
  <c r="QT27"/>
  <c r="QU27"/>
  <c r="QT28"/>
  <c r="QU28" s="1"/>
  <c r="QT29"/>
  <c r="QU29"/>
  <c r="QT30"/>
  <c r="QU30" s="1"/>
  <c r="QT31"/>
  <c r="QU31"/>
  <c r="QT32"/>
  <c r="QU32" s="1"/>
  <c r="QT33"/>
  <c r="QU33"/>
  <c r="QT34"/>
  <c r="QU34" s="1"/>
  <c r="QT35"/>
  <c r="QU35"/>
  <c r="QT36"/>
  <c r="QU36" s="1"/>
  <c r="QT37"/>
  <c r="QU37"/>
  <c r="QT38"/>
  <c r="QU38" s="1"/>
  <c r="QT39"/>
  <c r="QU39"/>
  <c r="QT40"/>
  <c r="QU40" s="1"/>
  <c r="QT41"/>
  <c r="QU41"/>
  <c r="QT42"/>
  <c r="QU42" s="1"/>
  <c r="QT43"/>
  <c r="QU43" s="1"/>
  <c r="QT44"/>
  <c r="QU44" s="1"/>
  <c r="QT45"/>
  <c r="QU45"/>
  <c r="QT46"/>
  <c r="QU46" s="1"/>
  <c r="QT47"/>
  <c r="QU47"/>
  <c r="QT48"/>
  <c r="QU48" s="1"/>
  <c r="QT49"/>
  <c r="QU49"/>
  <c r="QT50"/>
  <c r="QU50" s="1"/>
  <c r="QT51"/>
  <c r="QU51"/>
  <c r="QT52"/>
  <c r="QU52" s="1"/>
  <c r="QT53"/>
  <c r="QU53"/>
  <c r="QT54"/>
  <c r="QU54" s="1"/>
  <c r="QT55"/>
  <c r="QU55"/>
  <c r="QT56"/>
  <c r="QU56" s="1"/>
  <c r="QT57"/>
  <c r="QU57"/>
  <c r="QT58"/>
  <c r="QU58" s="1"/>
  <c r="QT59"/>
  <c r="QU59"/>
  <c r="QT60"/>
  <c r="QU60" s="1"/>
  <c r="QT61"/>
  <c r="QU61"/>
  <c r="QT62"/>
  <c r="QU62" s="1"/>
  <c r="QT63"/>
  <c r="QU63"/>
  <c r="QT64"/>
  <c r="QU64" s="1"/>
  <c r="QT65"/>
  <c r="QU65"/>
  <c r="QT66"/>
  <c r="QU66" s="1"/>
  <c r="QT67"/>
  <c r="QU67"/>
  <c r="QT68"/>
  <c r="QU68" s="1"/>
  <c r="QT69"/>
  <c r="QU69"/>
  <c r="QT70"/>
  <c r="QU70" s="1"/>
  <c r="QT71"/>
  <c r="QU71"/>
  <c r="QT72"/>
  <c r="QU72" s="1"/>
  <c r="QT73"/>
  <c r="QU73"/>
  <c r="QU3"/>
  <c r="QT3"/>
  <c r="LN74" i="23" l="1"/>
  <c r="LF74"/>
  <c r="NQ74" i="22"/>
  <c r="NK74" i="21"/>
  <c r="QT74" i="13"/>
  <c r="NF74" i="22" l="1"/>
  <c r="NE74"/>
  <c r="NI4"/>
  <c r="NJ4" s="1"/>
  <c r="NI5"/>
  <c r="NJ5" s="1"/>
  <c r="NI6"/>
  <c r="NJ6"/>
  <c r="NI7"/>
  <c r="NJ7"/>
  <c r="NI8"/>
  <c r="NJ8"/>
  <c r="NI9"/>
  <c r="NJ9"/>
  <c r="NI10"/>
  <c r="NJ10"/>
  <c r="NI11"/>
  <c r="NJ11" s="1"/>
  <c r="NI12"/>
  <c r="NJ12"/>
  <c r="NI13"/>
  <c r="NJ13"/>
  <c r="NI14"/>
  <c r="NJ14" s="1"/>
  <c r="NI15"/>
  <c r="NJ15"/>
  <c r="NI16"/>
  <c r="NJ16"/>
  <c r="NI17"/>
  <c r="NJ17"/>
  <c r="NI18"/>
  <c r="NJ18"/>
  <c r="NI19"/>
  <c r="NJ19"/>
  <c r="NI20"/>
  <c r="NJ20"/>
  <c r="NI21"/>
  <c r="NJ21"/>
  <c r="NI22"/>
  <c r="NJ22" s="1"/>
  <c r="NI23"/>
  <c r="NJ23"/>
  <c r="NI24"/>
  <c r="NJ24"/>
  <c r="NI25"/>
  <c r="NJ25"/>
  <c r="NI26"/>
  <c r="NJ26"/>
  <c r="NI27"/>
  <c r="NJ27"/>
  <c r="NI28"/>
  <c r="NJ28"/>
  <c r="NI29"/>
  <c r="NJ29"/>
  <c r="NI30"/>
  <c r="NJ30"/>
  <c r="NI31"/>
  <c r="NJ31" s="1"/>
  <c r="NI32"/>
  <c r="NJ32"/>
  <c r="NI33"/>
  <c r="NJ33"/>
  <c r="NI34"/>
  <c r="NJ34"/>
  <c r="NI35"/>
  <c r="NJ35"/>
  <c r="NI36"/>
  <c r="NJ36"/>
  <c r="NI37"/>
  <c r="NJ37"/>
  <c r="NI38"/>
  <c r="NJ38"/>
  <c r="NI39"/>
  <c r="NJ39"/>
  <c r="NI40"/>
  <c r="NJ40"/>
  <c r="NI41"/>
  <c r="NJ41"/>
  <c r="NI42"/>
  <c r="NJ42"/>
  <c r="NI43"/>
  <c r="NJ43" s="1"/>
  <c r="NI44"/>
  <c r="NJ44"/>
  <c r="NI45"/>
  <c r="NJ45"/>
  <c r="NI46"/>
  <c r="NJ46"/>
  <c r="NI47"/>
  <c r="NJ47"/>
  <c r="NI48"/>
  <c r="NJ48"/>
  <c r="NI49"/>
  <c r="NJ49"/>
  <c r="NI50"/>
  <c r="NJ50"/>
  <c r="NI51"/>
  <c r="NJ51"/>
  <c r="NI52"/>
  <c r="NJ52"/>
  <c r="NI53"/>
  <c r="NJ53"/>
  <c r="NI54"/>
  <c r="NJ54"/>
  <c r="NI55"/>
  <c r="NJ55" s="1"/>
  <c r="NI56"/>
  <c r="NJ56"/>
  <c r="NI57"/>
  <c r="NJ57"/>
  <c r="NI58"/>
  <c r="NJ58"/>
  <c r="NI59"/>
  <c r="NJ59" s="1"/>
  <c r="NI60"/>
  <c r="NJ60"/>
  <c r="NI61"/>
  <c r="NJ61"/>
  <c r="NI62"/>
  <c r="NJ62"/>
  <c r="NI63"/>
  <c r="NJ63"/>
  <c r="NI64"/>
  <c r="NJ64"/>
  <c r="NI65"/>
  <c r="NJ65"/>
  <c r="NI66"/>
  <c r="NJ66"/>
  <c r="NI67"/>
  <c r="NJ67" s="1"/>
  <c r="NI68"/>
  <c r="NJ68"/>
  <c r="NI69"/>
  <c r="NJ69"/>
  <c r="NI70"/>
  <c r="NJ70"/>
  <c r="NI71"/>
  <c r="NJ71"/>
  <c r="NI72"/>
  <c r="NJ72"/>
  <c r="NI73"/>
  <c r="NJ73"/>
  <c r="NI3"/>
  <c r="NJ3" s="1"/>
  <c r="MZ74" i="21"/>
  <c r="MY74"/>
  <c r="NC4"/>
  <c r="ND4" s="1"/>
  <c r="NC5"/>
  <c r="ND5"/>
  <c r="NC6"/>
  <c r="ND6" s="1"/>
  <c r="NC7"/>
  <c r="ND7"/>
  <c r="NC8"/>
  <c r="ND8" s="1"/>
  <c r="NC9"/>
  <c r="ND9" s="1"/>
  <c r="NC10"/>
  <c r="ND10" s="1"/>
  <c r="NC11"/>
  <c r="ND11"/>
  <c r="NC12"/>
  <c r="ND12" s="1"/>
  <c r="NC13"/>
  <c r="ND13"/>
  <c r="NC14"/>
  <c r="ND14" s="1"/>
  <c r="NC15"/>
  <c r="ND15"/>
  <c r="NC16"/>
  <c r="ND16" s="1"/>
  <c r="NC17"/>
  <c r="ND17"/>
  <c r="NC18"/>
  <c r="ND18" s="1"/>
  <c r="NC19"/>
  <c r="ND19"/>
  <c r="NC20"/>
  <c r="ND20" s="1"/>
  <c r="NC21"/>
  <c r="ND21"/>
  <c r="NC22"/>
  <c r="ND22" s="1"/>
  <c r="NC23"/>
  <c r="ND23"/>
  <c r="NC24"/>
  <c r="ND24" s="1"/>
  <c r="NC25"/>
  <c r="ND25"/>
  <c r="NC26"/>
  <c r="ND26" s="1"/>
  <c r="NC27"/>
  <c r="ND27"/>
  <c r="NC28"/>
  <c r="ND28" s="1"/>
  <c r="NC29"/>
  <c r="ND29"/>
  <c r="NC30"/>
  <c r="ND30" s="1"/>
  <c r="NC31"/>
  <c r="ND31" s="1"/>
  <c r="NC32"/>
  <c r="ND32" s="1"/>
  <c r="NC33"/>
  <c r="ND33"/>
  <c r="NC34"/>
  <c r="ND34" s="1"/>
  <c r="NC35"/>
  <c r="ND35"/>
  <c r="NC36"/>
  <c r="ND36" s="1"/>
  <c r="NC37"/>
  <c r="ND37"/>
  <c r="NC38"/>
  <c r="ND38" s="1"/>
  <c r="NC39"/>
  <c r="ND39"/>
  <c r="NC40"/>
  <c r="ND40" s="1"/>
  <c r="NC41"/>
  <c r="ND41"/>
  <c r="NC42"/>
  <c r="ND42" s="1"/>
  <c r="NC43"/>
  <c r="ND43"/>
  <c r="NC44"/>
  <c r="ND44" s="1"/>
  <c r="NC45"/>
  <c r="ND45"/>
  <c r="NC46"/>
  <c r="ND46" s="1"/>
  <c r="NC47"/>
  <c r="ND47"/>
  <c r="NC48"/>
  <c r="ND48" s="1"/>
  <c r="NC49"/>
  <c r="ND49"/>
  <c r="NC50"/>
  <c r="ND50" s="1"/>
  <c r="NC51"/>
  <c r="ND51"/>
  <c r="NC52"/>
  <c r="ND52" s="1"/>
  <c r="NC53"/>
  <c r="ND53"/>
  <c r="NC54"/>
  <c r="ND54" s="1"/>
  <c r="NC55"/>
  <c r="ND55"/>
  <c r="NC56"/>
  <c r="ND56" s="1"/>
  <c r="NC57"/>
  <c r="ND57"/>
  <c r="NC58"/>
  <c r="ND58" s="1"/>
  <c r="NC59"/>
  <c r="ND59" s="1"/>
  <c r="NC60"/>
  <c r="ND60" s="1"/>
  <c r="NC61"/>
  <c r="ND61"/>
  <c r="NC62"/>
  <c r="ND62" s="1"/>
  <c r="NC63"/>
  <c r="ND63"/>
  <c r="NC64"/>
  <c r="ND64" s="1"/>
  <c r="NC65"/>
  <c r="ND65"/>
  <c r="NC66"/>
  <c r="ND66" s="1"/>
  <c r="NC67"/>
  <c r="ND67"/>
  <c r="NC68"/>
  <c r="ND68" s="1"/>
  <c r="NC69"/>
  <c r="ND69"/>
  <c r="NC70"/>
  <c r="ND70" s="1"/>
  <c r="NC71"/>
  <c r="ND71"/>
  <c r="NC72"/>
  <c r="ND72" s="1"/>
  <c r="NC73"/>
  <c r="ND73" s="1"/>
  <c r="NC3"/>
  <c r="ND3" s="1"/>
  <c r="QI74" i="13"/>
  <c r="QH74"/>
  <c r="QL4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 s="1"/>
  <c r="QL18"/>
  <c r="QM18" s="1"/>
  <c r="QL19"/>
  <c r="QM19"/>
  <c r="QL20"/>
  <c r="QM20" s="1"/>
  <c r="QL21"/>
  <c r="QM21" s="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 s="1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 s="1"/>
  <c r="QL56"/>
  <c r="QM56" s="1"/>
  <c r="QL57"/>
  <c r="QM57"/>
  <c r="QL58"/>
  <c r="QM58" s="1"/>
  <c r="QL59"/>
  <c r="QM59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/>
  <c r="QL68"/>
  <c r="QM68" s="1"/>
  <c r="QL69"/>
  <c r="QM69"/>
  <c r="QL70"/>
  <c r="QM70" s="1"/>
  <c r="QL71"/>
  <c r="QM71"/>
  <c r="QL72"/>
  <c r="QM72" s="1"/>
  <c r="QL73"/>
  <c r="QM73"/>
  <c r="QL3"/>
  <c r="QM3" s="1"/>
  <c r="NI74" i="22" l="1"/>
  <c r="NC74" i="21"/>
  <c r="QL74" i="13"/>
  <c r="RZ4" i="19"/>
  <c r="RZ5"/>
  <c r="SI5" s="1"/>
  <c r="RZ6"/>
  <c r="RZ7"/>
  <c r="SI7" s="1"/>
  <c r="RZ8"/>
  <c r="RZ9"/>
  <c r="SI9" s="1"/>
  <c r="RZ10"/>
  <c r="RZ11"/>
  <c r="SI11" s="1"/>
  <c r="RZ12"/>
  <c r="RZ13"/>
  <c r="SI13" s="1"/>
  <c r="RZ14"/>
  <c r="RZ15"/>
  <c r="SI15" s="1"/>
  <c r="RZ16"/>
  <c r="RZ17"/>
  <c r="SI17" s="1"/>
  <c r="RZ18"/>
  <c r="RZ19"/>
  <c r="SI19" s="1"/>
  <c r="RZ20"/>
  <c r="SI20" s="1"/>
  <c r="RZ21"/>
  <c r="SI21" s="1"/>
  <c r="RZ22"/>
  <c r="RZ23"/>
  <c r="SI23" s="1"/>
  <c r="RZ24"/>
  <c r="RZ25"/>
  <c r="SI25" s="1"/>
  <c r="RZ26"/>
  <c r="RZ27"/>
  <c r="SI27" s="1"/>
  <c r="RZ28"/>
  <c r="RZ29"/>
  <c r="SI29" s="1"/>
  <c r="RZ30"/>
  <c r="RZ31"/>
  <c r="SI31" s="1"/>
  <c r="RZ32"/>
  <c r="RZ33"/>
  <c r="SI33" s="1"/>
  <c r="RZ34"/>
  <c r="RZ35"/>
  <c r="SI35" s="1"/>
  <c r="RZ36"/>
  <c r="RZ37"/>
  <c r="SI37" s="1"/>
  <c r="RZ38"/>
  <c r="RZ39"/>
  <c r="SI39" s="1"/>
  <c r="RZ40"/>
  <c r="RZ41"/>
  <c r="SI41" s="1"/>
  <c r="RZ42"/>
  <c r="RZ43"/>
  <c r="SI43" s="1"/>
  <c r="RZ44"/>
  <c r="RZ45"/>
  <c r="SI45" s="1"/>
  <c r="RZ46"/>
  <c r="RZ47"/>
  <c r="SI47" s="1"/>
  <c r="RZ48"/>
  <c r="RZ49"/>
  <c r="SI49" s="1"/>
  <c r="RZ50"/>
  <c r="RZ51"/>
  <c r="SI51" s="1"/>
  <c r="RZ52"/>
  <c r="RZ53"/>
  <c r="SI53" s="1"/>
  <c r="RZ54"/>
  <c r="RZ55"/>
  <c r="SI55" s="1"/>
  <c r="RZ56"/>
  <c r="SI56" s="1"/>
  <c r="RZ57"/>
  <c r="SI57" s="1"/>
  <c r="RZ58"/>
  <c r="RZ59"/>
  <c r="SI59" s="1"/>
  <c r="RZ60"/>
  <c r="RZ61"/>
  <c r="SI61" s="1"/>
  <c r="RZ62"/>
  <c r="RZ63"/>
  <c r="SI63" s="1"/>
  <c r="RZ64"/>
  <c r="RZ65"/>
  <c r="SI65" s="1"/>
  <c r="RZ66"/>
  <c r="RZ67"/>
  <c r="SI67" s="1"/>
  <c r="RZ68"/>
  <c r="RZ69"/>
  <c r="SI69" s="1"/>
  <c r="RZ70"/>
  <c r="SI70" s="1"/>
  <c r="RZ71"/>
  <c r="SI71" s="1"/>
  <c r="RZ72"/>
  <c r="RZ73"/>
  <c r="RZ3"/>
  <c r="RW77"/>
  <c r="RV77"/>
  <c r="RO77"/>
  <c r="RN77"/>
  <c r="RR4"/>
  <c r="RR5"/>
  <c r="RR6"/>
  <c r="RR7"/>
  <c r="RR8"/>
  <c r="RR9"/>
  <c r="RR10"/>
  <c r="RR11"/>
  <c r="RR12"/>
  <c r="RR13"/>
  <c r="RR14"/>
  <c r="RR15"/>
  <c r="RR16"/>
  <c r="RR17"/>
  <c r="RR18"/>
  <c r="RR19"/>
  <c r="RR20"/>
  <c r="RR21"/>
  <c r="RR22"/>
  <c r="RR23"/>
  <c r="RR24"/>
  <c r="RR25"/>
  <c r="RR26"/>
  <c r="RR27"/>
  <c r="RR28"/>
  <c r="RR29"/>
  <c r="RR30"/>
  <c r="RR31"/>
  <c r="RR32"/>
  <c r="RR33"/>
  <c r="RR34"/>
  <c r="RR35"/>
  <c r="RR36"/>
  <c r="RR37"/>
  <c r="RR38"/>
  <c r="RR39"/>
  <c r="RR40"/>
  <c r="RR41"/>
  <c r="RR42"/>
  <c r="RR43"/>
  <c r="RR44"/>
  <c r="RR45"/>
  <c r="RR46"/>
  <c r="RR47"/>
  <c r="RR48"/>
  <c r="RR49"/>
  <c r="RR50"/>
  <c r="RR51"/>
  <c r="RR52"/>
  <c r="RR53"/>
  <c r="RR54"/>
  <c r="RR55"/>
  <c r="RR56"/>
  <c r="RR57"/>
  <c r="RR58"/>
  <c r="RR59"/>
  <c r="RR60"/>
  <c r="RR61"/>
  <c r="RR62"/>
  <c r="RR63"/>
  <c r="RR64"/>
  <c r="RR65"/>
  <c r="RR66"/>
  <c r="RR67"/>
  <c r="RR68"/>
  <c r="RR69"/>
  <c r="RR70"/>
  <c r="RR71"/>
  <c r="RR72"/>
  <c r="RR73"/>
  <c r="RR3"/>
  <c r="SA69" l="1"/>
  <c r="SA65"/>
  <c r="SA61"/>
  <c r="SA59"/>
  <c r="SA7"/>
  <c r="SA3"/>
  <c r="SI3"/>
  <c r="SA72"/>
  <c r="SI72"/>
  <c r="SA68"/>
  <c r="SI68"/>
  <c r="SA64"/>
  <c r="SI64"/>
  <c r="SA60"/>
  <c r="SI60"/>
  <c r="SA58"/>
  <c r="SI58"/>
  <c r="SA52"/>
  <c r="SI52"/>
  <c r="SA48"/>
  <c r="SI48"/>
  <c r="SA44"/>
  <c r="SI44"/>
  <c r="SA40"/>
  <c r="SI40"/>
  <c r="SA36"/>
  <c r="SI36"/>
  <c r="SA32"/>
  <c r="SI32"/>
  <c r="SA28"/>
  <c r="SI28"/>
  <c r="SA24"/>
  <c r="SI24"/>
  <c r="SA18"/>
  <c r="SI18"/>
  <c r="SA14"/>
  <c r="SI14"/>
  <c r="SA10"/>
  <c r="SI10"/>
  <c r="SA6"/>
  <c r="SI6"/>
  <c r="SA53"/>
  <c r="SA49"/>
  <c r="SA45"/>
  <c r="SA41"/>
  <c r="SA37"/>
  <c r="SA33"/>
  <c r="SA29"/>
  <c r="SA25"/>
  <c r="SA21"/>
  <c r="SA15"/>
  <c r="SA11"/>
  <c r="SA73"/>
  <c r="SI73"/>
  <c r="SA66"/>
  <c r="SI66"/>
  <c r="SA62"/>
  <c r="SI62"/>
  <c r="SA54"/>
  <c r="SI54"/>
  <c r="SA50"/>
  <c r="SI50"/>
  <c r="SA46"/>
  <c r="SI46"/>
  <c r="SA42"/>
  <c r="SI42"/>
  <c r="SA38"/>
  <c r="SI38"/>
  <c r="SA34"/>
  <c r="SI34"/>
  <c r="SA30"/>
  <c r="SI30"/>
  <c r="SA26"/>
  <c r="SI26"/>
  <c r="SA22"/>
  <c r="SI22"/>
  <c r="SA16"/>
  <c r="SI16"/>
  <c r="SA12"/>
  <c r="SI12"/>
  <c r="SA8"/>
  <c r="SI8"/>
  <c r="SA4"/>
  <c r="SI4"/>
  <c r="RR77"/>
  <c r="SA71"/>
  <c r="SA67"/>
  <c r="SA63"/>
  <c r="SA57"/>
  <c r="SA51"/>
  <c r="SA47"/>
  <c r="SA43"/>
  <c r="SA39"/>
  <c r="SA35"/>
  <c r="SA31"/>
  <c r="SA27"/>
  <c r="SA23"/>
  <c r="SA17"/>
  <c r="SA13"/>
  <c r="SA9"/>
  <c r="SA5"/>
  <c r="RZ77"/>
  <c r="SA70"/>
  <c r="SA56"/>
  <c r="SA55"/>
  <c r="SA19"/>
  <c r="SA20"/>
  <c r="KU74" i="23"/>
  <c r="KT74"/>
  <c r="KX4"/>
  <c r="KY4" s="1"/>
  <c r="KX5"/>
  <c r="KY5"/>
  <c r="KX6"/>
  <c r="KY6"/>
  <c r="KX7"/>
  <c r="KY7"/>
  <c r="KX8"/>
  <c r="KY8" s="1"/>
  <c r="KX9"/>
  <c r="KY9" s="1"/>
  <c r="KX10"/>
  <c r="KY10"/>
  <c r="KX11"/>
  <c r="KY11" s="1"/>
  <c r="KX12"/>
  <c r="KY12"/>
  <c r="KX13"/>
  <c r="KY13"/>
  <c r="KX14"/>
  <c r="KY14" s="1"/>
  <c r="KX15"/>
  <c r="KY15"/>
  <c r="KX16"/>
  <c r="KY16"/>
  <c r="KX17"/>
  <c r="KY17" s="1"/>
  <c r="KX18"/>
  <c r="KY18"/>
  <c r="KX19"/>
  <c r="KY19"/>
  <c r="KX20"/>
  <c r="KY20"/>
  <c r="KX21"/>
  <c r="KY21"/>
  <c r="KX22"/>
  <c r="KY22"/>
  <c r="KX23"/>
  <c r="KY23"/>
  <c r="KX24"/>
  <c r="KY24"/>
  <c r="KX25"/>
  <c r="KY25"/>
  <c r="KX26"/>
  <c r="KY26"/>
  <c r="KX27"/>
  <c r="KY27"/>
  <c r="KX28"/>
  <c r="KY28"/>
  <c r="KX29"/>
  <c r="KY29"/>
  <c r="KX30"/>
  <c r="KY30"/>
  <c r="KX31"/>
  <c r="KY31"/>
  <c r="KX32"/>
  <c r="KY32"/>
  <c r="KX33"/>
  <c r="KY33"/>
  <c r="KX34"/>
  <c r="KY34"/>
  <c r="KX35"/>
  <c r="KY35"/>
  <c r="KX36"/>
  <c r="KY36"/>
  <c r="KX37"/>
  <c r="KY37"/>
  <c r="KX38"/>
  <c r="KY38"/>
  <c r="KX39"/>
  <c r="KY39"/>
  <c r="KX40"/>
  <c r="KY40"/>
  <c r="KX41"/>
  <c r="KY41"/>
  <c r="KX42"/>
  <c r="KY42"/>
  <c r="KX43"/>
  <c r="KY43"/>
  <c r="KX44"/>
  <c r="KY44"/>
  <c r="KX45"/>
  <c r="KY45"/>
  <c r="KX46"/>
  <c r="KY46"/>
  <c r="KX47"/>
  <c r="KY47"/>
  <c r="KX48"/>
  <c r="KY48"/>
  <c r="KX49"/>
  <c r="KY49"/>
  <c r="KX50"/>
  <c r="KY50"/>
  <c r="KX51"/>
  <c r="KY51"/>
  <c r="KX52"/>
  <c r="KY52"/>
  <c r="KX53"/>
  <c r="KY53"/>
  <c r="KX54"/>
  <c r="KY54"/>
  <c r="KX55"/>
  <c r="KY55"/>
  <c r="KX56"/>
  <c r="KY56"/>
  <c r="KX57"/>
  <c r="KY57"/>
  <c r="KX58"/>
  <c r="KY58"/>
  <c r="KX59"/>
  <c r="KY59"/>
  <c r="KX60"/>
  <c r="KY60"/>
  <c r="KX61"/>
  <c r="KY61"/>
  <c r="KX62"/>
  <c r="KY62"/>
  <c r="KX63"/>
  <c r="KY63"/>
  <c r="KX64"/>
  <c r="KY64"/>
  <c r="KX65"/>
  <c r="KY65"/>
  <c r="KX66"/>
  <c r="KY66"/>
  <c r="KX67"/>
  <c r="KY67"/>
  <c r="KX68"/>
  <c r="KY68"/>
  <c r="KX69"/>
  <c r="KY69"/>
  <c r="KX70"/>
  <c r="KY70"/>
  <c r="KX71"/>
  <c r="KY71"/>
  <c r="KX72"/>
  <c r="KY72"/>
  <c r="KX73"/>
  <c r="KY73"/>
  <c r="KX3"/>
  <c r="KY3" s="1"/>
  <c r="MX74" i="22"/>
  <c r="MW74"/>
  <c r="NA4"/>
  <c r="NB4"/>
  <c r="NA5"/>
  <c r="NB5"/>
  <c r="NA6"/>
  <c r="NB6"/>
  <c r="NA7"/>
  <c r="NB7"/>
  <c r="NA8"/>
  <c r="NB8"/>
  <c r="NA9"/>
  <c r="NB9"/>
  <c r="NA10"/>
  <c r="NB10"/>
  <c r="NA11"/>
  <c r="NB11"/>
  <c r="NA12"/>
  <c r="NB12"/>
  <c r="NA13"/>
  <c r="NB13"/>
  <c r="NA14"/>
  <c r="NB14"/>
  <c r="NA15"/>
  <c r="NB15" s="1"/>
  <c r="NA16"/>
  <c r="NB16"/>
  <c r="NA17"/>
  <c r="NB17"/>
  <c r="NA18"/>
  <c r="NB18"/>
  <c r="NA19"/>
  <c r="NB19"/>
  <c r="NA20"/>
  <c r="NB20"/>
  <c r="NA21"/>
  <c r="NB21"/>
  <c r="NA22"/>
  <c r="NB22" s="1"/>
  <c r="NA23"/>
  <c r="NB23"/>
  <c r="NA24"/>
  <c r="NB24"/>
  <c r="NA25"/>
  <c r="NB25"/>
  <c r="NA26"/>
  <c r="NB26"/>
  <c r="NA27"/>
  <c r="NB27"/>
  <c r="NA28"/>
  <c r="NB28"/>
  <c r="NA29"/>
  <c r="NB29"/>
  <c r="NA30"/>
  <c r="NB30"/>
  <c r="NA31"/>
  <c r="NB31" s="1"/>
  <c r="NA32"/>
  <c r="NB32"/>
  <c r="NA33"/>
  <c r="NB33"/>
  <c r="NA34"/>
  <c r="NB34"/>
  <c r="NA35"/>
  <c r="NB35"/>
  <c r="NA36"/>
  <c r="NB36"/>
  <c r="NA37"/>
  <c r="NB37"/>
  <c r="NA38"/>
  <c r="NB38"/>
  <c r="NA39"/>
  <c r="NB39"/>
  <c r="NA40"/>
  <c r="NB40"/>
  <c r="NA41"/>
  <c r="NB41"/>
  <c r="NA42"/>
  <c r="NB42"/>
  <c r="NA43"/>
  <c r="NB43"/>
  <c r="NA44"/>
  <c r="NB44"/>
  <c r="NA45"/>
  <c r="NB45"/>
  <c r="NA46"/>
  <c r="NB46"/>
  <c r="NA47"/>
  <c r="NB47"/>
  <c r="NA48"/>
  <c r="NB48"/>
  <c r="NA49"/>
  <c r="NB49"/>
  <c r="NA50"/>
  <c r="NB50"/>
  <c r="NA51"/>
  <c r="NB51"/>
  <c r="NA52"/>
  <c r="NB52"/>
  <c r="NA53"/>
  <c r="NB53"/>
  <c r="NA54"/>
  <c r="NB54"/>
  <c r="NA55"/>
  <c r="NB55"/>
  <c r="NA56"/>
  <c r="NB56"/>
  <c r="NA57"/>
  <c r="NB57"/>
  <c r="NA58"/>
  <c r="NB58"/>
  <c r="NA59"/>
  <c r="NB59"/>
  <c r="NA60"/>
  <c r="NB60"/>
  <c r="NA61"/>
  <c r="NB61"/>
  <c r="NA62"/>
  <c r="NB62"/>
  <c r="NA63"/>
  <c r="NB63"/>
  <c r="NA64"/>
  <c r="NB64"/>
  <c r="NA65"/>
  <c r="NB65"/>
  <c r="NA66"/>
  <c r="NB66"/>
  <c r="NA67"/>
  <c r="NB67" s="1"/>
  <c r="NA68"/>
  <c r="NB68"/>
  <c r="NA69"/>
  <c r="NB69"/>
  <c r="NA70"/>
  <c r="NB70"/>
  <c r="NA71"/>
  <c r="NB71"/>
  <c r="NA72"/>
  <c r="NB72"/>
  <c r="NA73"/>
  <c r="NB73"/>
  <c r="NA3"/>
  <c r="NB3" s="1"/>
  <c r="MU4" i="21"/>
  <c r="MV4"/>
  <c r="MU5"/>
  <c r="MV5"/>
  <c r="MU6"/>
  <c r="MV6"/>
  <c r="MU7"/>
  <c r="MV7"/>
  <c r="MU8"/>
  <c r="MV8"/>
  <c r="MU9"/>
  <c r="MV9"/>
  <c r="MU10"/>
  <c r="MV10"/>
  <c r="MU11"/>
  <c r="MV11" s="1"/>
  <c r="MU12"/>
  <c r="MV12"/>
  <c r="MU13"/>
  <c r="MV13"/>
  <c r="MU14"/>
  <c r="MV14"/>
  <c r="MU15"/>
  <c r="MV15"/>
  <c r="MU16"/>
  <c r="MV16"/>
  <c r="MU17"/>
  <c r="MV17"/>
  <c r="MU18"/>
  <c r="MV18"/>
  <c r="MU19"/>
  <c r="MV19"/>
  <c r="MU20"/>
  <c r="MV20"/>
  <c r="MU21"/>
  <c r="MV21"/>
  <c r="MU22"/>
  <c r="MV22"/>
  <c r="MU23"/>
  <c r="MV23"/>
  <c r="MU24"/>
  <c r="MV24"/>
  <c r="MU25"/>
  <c r="MV25"/>
  <c r="MU26"/>
  <c r="MV26"/>
  <c r="MU27"/>
  <c r="MV27"/>
  <c r="MU28"/>
  <c r="MV28"/>
  <c r="MU29"/>
  <c r="MV29"/>
  <c r="MU30"/>
  <c r="MV30"/>
  <c r="MU31"/>
  <c r="MV31"/>
  <c r="MU32"/>
  <c r="MV32"/>
  <c r="MU33"/>
  <c r="MV33"/>
  <c r="MU34"/>
  <c r="MV34"/>
  <c r="MU35"/>
  <c r="MV35"/>
  <c r="MU36"/>
  <c r="MV36"/>
  <c r="MU37"/>
  <c r="MV37"/>
  <c r="MU38"/>
  <c r="MV38"/>
  <c r="MU39"/>
  <c r="MV39"/>
  <c r="MU40"/>
  <c r="MV40"/>
  <c r="MU41"/>
  <c r="MV41"/>
  <c r="MU42"/>
  <c r="MV42"/>
  <c r="MU43"/>
  <c r="MV43"/>
  <c r="MU44"/>
  <c r="MV44"/>
  <c r="MU45"/>
  <c r="MV45"/>
  <c r="MU46"/>
  <c r="MV46"/>
  <c r="MU47"/>
  <c r="MV47"/>
  <c r="MU48"/>
  <c r="MV48"/>
  <c r="MU49"/>
  <c r="MV49"/>
  <c r="MU50"/>
  <c r="MV50"/>
  <c r="MU51"/>
  <c r="MV51"/>
  <c r="MU52"/>
  <c r="MV52" s="1"/>
  <c r="MU53"/>
  <c r="MV53"/>
  <c r="MU54"/>
  <c r="MV54"/>
  <c r="MU55"/>
  <c r="MV55" s="1"/>
  <c r="MU56"/>
  <c r="MV56" s="1"/>
  <c r="MU57"/>
  <c r="MV57"/>
  <c r="MU58"/>
  <c r="MV58"/>
  <c r="MU59"/>
  <c r="MV59"/>
  <c r="MU60"/>
  <c r="MV60"/>
  <c r="MU61"/>
  <c r="MV61"/>
  <c r="MU62"/>
  <c r="MV62"/>
  <c r="MU63"/>
  <c r="MV63"/>
  <c r="MU64"/>
  <c r="MV64"/>
  <c r="MU65"/>
  <c r="MV65"/>
  <c r="MU66"/>
  <c r="MV66"/>
  <c r="MU67"/>
  <c r="MV67" s="1"/>
  <c r="MU68"/>
  <c r="MV68"/>
  <c r="MU69"/>
  <c r="MV69"/>
  <c r="MU70"/>
  <c r="MV70"/>
  <c r="MU71"/>
  <c r="MV71"/>
  <c r="MU72"/>
  <c r="MV72"/>
  <c r="MU73"/>
  <c r="MV73"/>
  <c r="MV3"/>
  <c r="MU3"/>
  <c r="MR74"/>
  <c r="MQ74"/>
  <c r="QA74" i="13"/>
  <c r="PZ74"/>
  <c r="QD4"/>
  <c r="QE4" s="1"/>
  <c r="QD5"/>
  <c r="QE5"/>
  <c r="QD6"/>
  <c r="QE6"/>
  <c r="QD7"/>
  <c r="QE7"/>
  <c r="QD8"/>
  <c r="QE8" s="1"/>
  <c r="QD9"/>
  <c r="QE9" s="1"/>
  <c r="QD10"/>
  <c r="QE10"/>
  <c r="QD11"/>
  <c r="QE11" s="1"/>
  <c r="QD12"/>
  <c r="QE12" s="1"/>
  <c r="QD13"/>
  <c r="QE13"/>
  <c r="QD14"/>
  <c r="QE14" s="1"/>
  <c r="QD15"/>
  <c r="QE15"/>
  <c r="QD16"/>
  <c r="QE16"/>
  <c r="QD17"/>
  <c r="QE17" s="1"/>
  <c r="QD18"/>
  <c r="QE18"/>
  <c r="QD19"/>
  <c r="QE19"/>
  <c r="QD20"/>
  <c r="QE20" s="1"/>
  <c r="QD21"/>
  <c r="QE21" s="1"/>
  <c r="QD22"/>
  <c r="QE22" s="1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 s="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 s="1"/>
  <c r="QD54"/>
  <c r="QE54"/>
  <c r="QD55"/>
  <c r="QE55" s="1"/>
  <c r="QD56"/>
  <c r="QE56"/>
  <c r="QD57"/>
  <c r="QE57"/>
  <c r="QD58"/>
  <c r="QE58"/>
  <c r="QD59"/>
  <c r="QE59" s="1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/>
  <c r="QD71"/>
  <c r="QE71"/>
  <c r="QD72"/>
  <c r="QE72"/>
  <c r="QD73"/>
  <c r="QE73"/>
  <c r="QD3"/>
  <c r="QE3" s="1"/>
  <c r="RG77" i="19"/>
  <c r="RF77"/>
  <c r="RJ4"/>
  <c r="RJ5"/>
  <c r="RS5" s="1"/>
  <c r="RJ6"/>
  <c r="RJ7"/>
  <c r="RS7" s="1"/>
  <c r="RJ8"/>
  <c r="RS8" s="1"/>
  <c r="RJ9"/>
  <c r="RJ10"/>
  <c r="RJ11"/>
  <c r="RJ12"/>
  <c r="RS12" s="1"/>
  <c r="RJ13"/>
  <c r="RS13" s="1"/>
  <c r="RJ14"/>
  <c r="RJ15"/>
  <c r="RS15" s="1"/>
  <c r="RJ16"/>
  <c r="RJ17"/>
  <c r="RJ18"/>
  <c r="RJ19"/>
  <c r="RJ20"/>
  <c r="RS20" s="1"/>
  <c r="RJ21"/>
  <c r="RJ22"/>
  <c r="RJ23"/>
  <c r="RS23" s="1"/>
  <c r="RJ24"/>
  <c r="RJ25"/>
  <c r="RS25" s="1"/>
  <c r="RJ26"/>
  <c r="RS26" s="1"/>
  <c r="RJ27"/>
  <c r="RS27" s="1"/>
  <c r="RJ28"/>
  <c r="RJ29"/>
  <c r="RS29" s="1"/>
  <c r="RJ30"/>
  <c r="RJ31"/>
  <c r="RJ32"/>
  <c r="RJ33"/>
  <c r="RS33" s="1"/>
  <c r="RJ34"/>
  <c r="RJ35"/>
  <c r="RS35" s="1"/>
  <c r="RJ36"/>
  <c r="RS36" s="1"/>
  <c r="RJ37"/>
  <c r="RJ38"/>
  <c r="RJ39"/>
  <c r="RS39" s="1"/>
  <c r="RJ40"/>
  <c r="RJ41"/>
  <c r="RS41" s="1"/>
  <c r="RJ42"/>
  <c r="RJ43"/>
  <c r="RJ44"/>
  <c r="RJ45"/>
  <c r="RS45" s="1"/>
  <c r="RJ46"/>
  <c r="RJ47"/>
  <c r="RS47" s="1"/>
  <c r="RJ48"/>
  <c r="RJ49"/>
  <c r="RS49" s="1"/>
  <c r="RJ50"/>
  <c r="RS50" s="1"/>
  <c r="RJ51"/>
  <c r="RS51" s="1"/>
  <c r="RJ52"/>
  <c r="RS52" s="1"/>
  <c r="RJ53"/>
  <c r="RS53" s="1"/>
  <c r="RJ54"/>
  <c r="RJ55"/>
  <c r="RJ56"/>
  <c r="RJ57"/>
  <c r="RS57" s="1"/>
  <c r="RJ58"/>
  <c r="RS58" s="1"/>
  <c r="RJ59"/>
  <c r="RS59" s="1"/>
  <c r="RJ60"/>
  <c r="RJ61"/>
  <c r="RS61" s="1"/>
  <c r="RJ62"/>
  <c r="RS62" s="1"/>
  <c r="RJ63"/>
  <c r="RS63" s="1"/>
  <c r="RJ64"/>
  <c r="RJ65"/>
  <c r="RS65" s="1"/>
  <c r="RJ66"/>
  <c r="RJ67"/>
  <c r="RJ68"/>
  <c r="RJ69"/>
  <c r="RS69" s="1"/>
  <c r="RJ70"/>
  <c r="RJ71"/>
  <c r="RS71" s="1"/>
  <c r="RJ72"/>
  <c r="RS72" s="1"/>
  <c r="RJ73"/>
  <c r="RS73" s="1"/>
  <c r="RJ3"/>
  <c r="MJ74" i="21"/>
  <c r="MI74"/>
  <c r="KM74" i="23"/>
  <c r="KL74"/>
  <c r="KP4"/>
  <c r="KQ4" s="1"/>
  <c r="KP5"/>
  <c r="KQ5"/>
  <c r="KP6"/>
  <c r="KQ6" s="1"/>
  <c r="KP7"/>
  <c r="KQ7"/>
  <c r="KP8"/>
  <c r="KQ8" s="1"/>
  <c r="KP9"/>
  <c r="KQ9" s="1"/>
  <c r="KP10"/>
  <c r="KQ10" s="1"/>
  <c r="KP11"/>
  <c r="KQ11" s="1"/>
  <c r="KP12"/>
  <c r="KQ12" s="1"/>
  <c r="KP13"/>
  <c r="KQ13"/>
  <c r="KP14"/>
  <c r="KQ14" s="1"/>
  <c r="KP15"/>
  <c r="KQ15"/>
  <c r="KP16"/>
  <c r="KQ16" s="1"/>
  <c r="KP17"/>
  <c r="KQ17"/>
  <c r="KP18"/>
  <c r="KQ18" s="1"/>
  <c r="KP19"/>
  <c r="KQ19"/>
  <c r="KP20"/>
  <c r="KQ20" s="1"/>
  <c r="KP21"/>
  <c r="KQ21" s="1"/>
  <c r="KP22"/>
  <c r="KQ22" s="1"/>
  <c r="KP23"/>
  <c r="KQ23"/>
  <c r="KP24"/>
  <c r="KQ24" s="1"/>
  <c r="KP25"/>
  <c r="KQ25"/>
  <c r="KP26"/>
  <c r="KQ26" s="1"/>
  <c r="KP27"/>
  <c r="KQ27" s="1"/>
  <c r="KP28"/>
  <c r="KQ28" s="1"/>
  <c r="KP29"/>
  <c r="KQ29"/>
  <c r="KP30"/>
  <c r="KQ30" s="1"/>
  <c r="KP31"/>
  <c r="KQ31" s="1"/>
  <c r="KP32"/>
  <c r="KQ32" s="1"/>
  <c r="KP33"/>
  <c r="KQ33"/>
  <c r="KP34"/>
  <c r="KQ34" s="1"/>
  <c r="KP35"/>
  <c r="KQ35"/>
  <c r="KP36"/>
  <c r="KQ36" s="1"/>
  <c r="KP37"/>
  <c r="KQ37"/>
  <c r="KP38"/>
  <c r="KQ38" s="1"/>
  <c r="KP39"/>
  <c r="KQ39"/>
  <c r="KP40"/>
  <c r="KQ40" s="1"/>
  <c r="KP41"/>
  <c r="KQ41"/>
  <c r="KP42"/>
  <c r="KQ42" s="1"/>
  <c r="KP43"/>
  <c r="KQ43" s="1"/>
  <c r="KP44"/>
  <c r="KQ44" s="1"/>
  <c r="KP45"/>
  <c r="KQ45"/>
  <c r="KP46"/>
  <c r="KQ46" s="1"/>
  <c r="KP47"/>
  <c r="KQ47"/>
  <c r="KP48"/>
  <c r="KQ48" s="1"/>
  <c r="KP49"/>
  <c r="KQ49"/>
  <c r="KP50"/>
  <c r="KQ50" s="1"/>
  <c r="KP51"/>
  <c r="KQ51"/>
  <c r="KP52"/>
  <c r="KQ52" s="1"/>
  <c r="KP53"/>
  <c r="KQ53"/>
  <c r="KP54"/>
  <c r="KQ54" s="1"/>
  <c r="KP55"/>
  <c r="KQ55" s="1"/>
  <c r="KP56"/>
  <c r="KQ56" s="1"/>
  <c r="KP57"/>
  <c r="KQ57"/>
  <c r="KP58"/>
  <c r="KQ58" s="1"/>
  <c r="KP59"/>
  <c r="KQ59" s="1"/>
  <c r="KP60"/>
  <c r="KQ60" s="1"/>
  <c r="KP61"/>
  <c r="KQ61"/>
  <c r="KP62"/>
  <c r="KQ62" s="1"/>
  <c r="KP63"/>
  <c r="KQ63"/>
  <c r="KP64"/>
  <c r="KQ64" s="1"/>
  <c r="KP65"/>
  <c r="KQ65"/>
  <c r="KP66"/>
  <c r="KQ66" s="1"/>
  <c r="KP67"/>
  <c r="KQ67"/>
  <c r="KP68"/>
  <c r="KQ68" s="1"/>
  <c r="KP69"/>
  <c r="KQ69"/>
  <c r="KP70"/>
  <c r="KQ70" s="1"/>
  <c r="KP71"/>
  <c r="KQ71"/>
  <c r="KP72"/>
  <c r="KQ72" s="1"/>
  <c r="KP73"/>
  <c r="KQ73" s="1"/>
  <c r="KP3"/>
  <c r="KQ3" s="1"/>
  <c r="MP74" i="22"/>
  <c r="MO74"/>
  <c r="MS4"/>
  <c r="MT4" s="1"/>
  <c r="MS5"/>
  <c r="MT5" s="1"/>
  <c r="MS6"/>
  <c r="MT6" s="1"/>
  <c r="MS7"/>
  <c r="MT7"/>
  <c r="MS8"/>
  <c r="MT8" s="1"/>
  <c r="MS9"/>
  <c r="MT9" s="1"/>
  <c r="MS10"/>
  <c r="MT10" s="1"/>
  <c r="MS11"/>
  <c r="MT11" s="1"/>
  <c r="MS12"/>
  <c r="MT12" s="1"/>
  <c r="MS13"/>
  <c r="MT13"/>
  <c r="MS14"/>
  <c r="MT14" s="1"/>
  <c r="MS15"/>
  <c r="MT15"/>
  <c r="MS16"/>
  <c r="MT16" s="1"/>
  <c r="MS17"/>
  <c r="MT17" s="1"/>
  <c r="MS18"/>
  <c r="MT18" s="1"/>
  <c r="MS19"/>
  <c r="MT19"/>
  <c r="MS20"/>
  <c r="MT20" s="1"/>
  <c r="MS21"/>
  <c r="MT21" s="1"/>
  <c r="MS22"/>
  <c r="MT22" s="1"/>
  <c r="MS23"/>
  <c r="MT23"/>
  <c r="MS24"/>
  <c r="MT24" s="1"/>
  <c r="MS25"/>
  <c r="MT25"/>
  <c r="MS26"/>
  <c r="MT26" s="1"/>
  <c r="MS27"/>
  <c r="MT27"/>
  <c r="MS28"/>
  <c r="MT28" s="1"/>
  <c r="MS29"/>
  <c r="MT29"/>
  <c r="MS30"/>
  <c r="MT30" s="1"/>
  <c r="MS31"/>
  <c r="MT31" s="1"/>
  <c r="MS32"/>
  <c r="MT32" s="1"/>
  <c r="MS33"/>
  <c r="MT33"/>
  <c r="MS34"/>
  <c r="MT34" s="1"/>
  <c r="MS35"/>
  <c r="MT35"/>
  <c r="MS36"/>
  <c r="MT36" s="1"/>
  <c r="MS37"/>
  <c r="MT37"/>
  <c r="MS38"/>
  <c r="MT38" s="1"/>
  <c r="MS39"/>
  <c r="MT39"/>
  <c r="MS40"/>
  <c r="MT40" s="1"/>
  <c r="MS41"/>
  <c r="MT41"/>
  <c r="MS42"/>
  <c r="MT42" s="1"/>
  <c r="MS43"/>
  <c r="MT43"/>
  <c r="MS44"/>
  <c r="MT44" s="1"/>
  <c r="MS45"/>
  <c r="MT45"/>
  <c r="MS46"/>
  <c r="MT46" s="1"/>
  <c r="MS47"/>
  <c r="MT47"/>
  <c r="MS48"/>
  <c r="MT48" s="1"/>
  <c r="MS49"/>
  <c r="MT49"/>
  <c r="MS50"/>
  <c r="MT50" s="1"/>
  <c r="MS51"/>
  <c r="MT51"/>
  <c r="MS52"/>
  <c r="MT52" s="1"/>
  <c r="MS53"/>
  <c r="MT53"/>
  <c r="MS54"/>
  <c r="MT54" s="1"/>
  <c r="MS55"/>
  <c r="MT55" s="1"/>
  <c r="MS56"/>
  <c r="MT56" s="1"/>
  <c r="MS57"/>
  <c r="MT57"/>
  <c r="MS58"/>
  <c r="MT58" s="1"/>
  <c r="MS59"/>
  <c r="MT59" s="1"/>
  <c r="MS60"/>
  <c r="MT60" s="1"/>
  <c r="MS61"/>
  <c r="MT61"/>
  <c r="MS62"/>
  <c r="MT62" s="1"/>
  <c r="MS63"/>
  <c r="MT63"/>
  <c r="MS64"/>
  <c r="MT64" s="1"/>
  <c r="MS65"/>
  <c r="MT65"/>
  <c r="MS66"/>
  <c r="MT66" s="1"/>
  <c r="MS67"/>
  <c r="MT67"/>
  <c r="MS68"/>
  <c r="MT68" s="1"/>
  <c r="MS69"/>
  <c r="MT69"/>
  <c r="MS70"/>
  <c r="MT70" s="1"/>
  <c r="MS71"/>
  <c r="MT71"/>
  <c r="MS72"/>
  <c r="MT72" s="1"/>
  <c r="MS73"/>
  <c r="MT73" s="1"/>
  <c r="MS3"/>
  <c r="MT3" s="1"/>
  <c r="RS31" i="19" l="1"/>
  <c r="RS17"/>
  <c r="RS14"/>
  <c r="RS28"/>
  <c r="RS44"/>
  <c r="RS70"/>
  <c r="RS6"/>
  <c r="RS19"/>
  <c r="RS34"/>
  <c r="RS42"/>
  <c r="RS56"/>
  <c r="RS64"/>
  <c r="RS11"/>
  <c r="RS21"/>
  <c r="RS37"/>
  <c r="RS3"/>
  <c r="RS43"/>
  <c r="RS4"/>
  <c r="RS10"/>
  <c r="RS18"/>
  <c r="RS24"/>
  <c r="RS32"/>
  <c r="RS40"/>
  <c r="RS48"/>
  <c r="RS55"/>
  <c r="RS66"/>
  <c r="RS9"/>
  <c r="RS16"/>
  <c r="RS22"/>
  <c r="RS30"/>
  <c r="RS38"/>
  <c r="RS46"/>
  <c r="RS54"/>
  <c r="RS60"/>
  <c r="RS68"/>
  <c r="RS67"/>
  <c r="RJ77"/>
  <c r="KX74" i="23"/>
  <c r="NA74" i="22"/>
  <c r="MU74" i="21"/>
  <c r="QD74" i="13"/>
  <c r="MM74" i="21"/>
  <c r="KP74" i="23"/>
  <c r="MS74" i="22"/>
  <c r="MM4" i="21" l="1"/>
  <c r="MN4" s="1"/>
  <c r="MM5"/>
  <c r="MN5"/>
  <c r="MM6"/>
  <c r="MN6"/>
  <c r="MM7"/>
  <c r="MM8"/>
  <c r="MN8" s="1"/>
  <c r="MM9"/>
  <c r="MN9"/>
  <c r="MM10"/>
  <c r="MN10"/>
  <c r="MM11"/>
  <c r="MN11"/>
  <c r="MM12"/>
  <c r="MN12"/>
  <c r="MM13"/>
  <c r="MN13"/>
  <c r="MM14"/>
  <c r="MN14"/>
  <c r="MM15"/>
  <c r="MN15"/>
  <c r="MM16"/>
  <c r="MN16"/>
  <c r="MM17"/>
  <c r="MN17" s="1"/>
  <c r="MM18"/>
  <c r="MN18"/>
  <c r="MM19"/>
  <c r="MN19"/>
  <c r="MM20"/>
  <c r="MN20" s="1"/>
  <c r="MM21"/>
  <c r="MN21"/>
  <c r="MM22"/>
  <c r="MN22" s="1"/>
  <c r="MM23"/>
  <c r="MN23"/>
  <c r="MM24"/>
  <c r="MN24"/>
  <c r="MM25"/>
  <c r="MN25"/>
  <c r="MM26"/>
  <c r="MN26"/>
  <c r="MM27"/>
  <c r="MN27"/>
  <c r="MM28"/>
  <c r="MN28"/>
  <c r="MM29"/>
  <c r="MN29"/>
  <c r="MM30"/>
  <c r="MN30"/>
  <c r="MM31"/>
  <c r="MN31" s="1"/>
  <c r="MM32"/>
  <c r="MN32"/>
  <c r="MM33"/>
  <c r="MN33"/>
  <c r="MM34"/>
  <c r="MN34"/>
  <c r="MM35"/>
  <c r="MN35"/>
  <c r="MM36"/>
  <c r="MN36"/>
  <c r="MM37"/>
  <c r="MN37"/>
  <c r="MM38"/>
  <c r="MN38"/>
  <c r="MM39"/>
  <c r="MN39"/>
  <c r="MM40"/>
  <c r="MN40"/>
  <c r="MM41"/>
  <c r="MN41"/>
  <c r="MM42"/>
  <c r="MN42"/>
  <c r="MM43"/>
  <c r="MN43" s="1"/>
  <c r="MM44"/>
  <c r="MN44"/>
  <c r="MM45"/>
  <c r="MN45"/>
  <c r="MM46"/>
  <c r="MN46"/>
  <c r="MM47"/>
  <c r="MN47"/>
  <c r="MM48"/>
  <c r="MN48"/>
  <c r="MM49"/>
  <c r="MN49"/>
  <c r="MM50"/>
  <c r="MN50"/>
  <c r="MM51"/>
  <c r="MN51"/>
  <c r="MM52"/>
  <c r="MN52"/>
  <c r="MM53"/>
  <c r="MN53"/>
  <c r="MM54"/>
  <c r="MN54"/>
  <c r="MM55"/>
  <c r="MN55" s="1"/>
  <c r="MM56"/>
  <c r="MN56"/>
  <c r="MM57"/>
  <c r="MN57"/>
  <c r="MM58"/>
  <c r="MN58"/>
  <c r="MM59"/>
  <c r="MN59"/>
  <c r="MM60"/>
  <c r="MN60"/>
  <c r="MM61"/>
  <c r="MN61"/>
  <c r="MM62"/>
  <c r="MN62"/>
  <c r="MM63"/>
  <c r="MN63"/>
  <c r="MM64"/>
  <c r="MN64"/>
  <c r="MM65"/>
  <c r="MN65"/>
  <c r="MM66"/>
  <c r="MN66"/>
  <c r="MM67"/>
  <c r="MN67"/>
  <c r="MM68"/>
  <c r="MN68"/>
  <c r="MM69"/>
  <c r="MN69"/>
  <c r="MM70"/>
  <c r="MN70"/>
  <c r="MM71"/>
  <c r="MN71"/>
  <c r="MM72"/>
  <c r="MN72"/>
  <c r="MM73"/>
  <c r="MN73"/>
  <c r="MM3"/>
  <c r="MN3" s="1"/>
  <c r="PS74" i="13"/>
  <c r="PR74"/>
  <c r="PV4"/>
  <c r="PW4" s="1"/>
  <c r="PV5"/>
  <c r="PW5"/>
  <c r="PV6"/>
  <c r="PW6"/>
  <c r="PV7"/>
  <c r="PW7"/>
  <c r="PV8"/>
  <c r="PW8" s="1"/>
  <c r="PV9"/>
  <c r="PW9" s="1"/>
  <c r="PV10"/>
  <c r="PW10"/>
  <c r="PV11"/>
  <c r="PW11" s="1"/>
  <c r="PV12"/>
  <c r="PW12" s="1"/>
  <c r="PV13"/>
  <c r="PW13"/>
  <c r="PV14"/>
  <c r="PW14" s="1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 s="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 s="1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 s="1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/>
  <c r="PV68"/>
  <c r="PW68"/>
  <c r="PV69"/>
  <c r="PW69"/>
  <c r="PV70"/>
  <c r="PW70"/>
  <c r="PV71"/>
  <c r="PW71"/>
  <c r="PV72"/>
  <c r="PW72"/>
  <c r="PV73"/>
  <c r="PW73"/>
  <c r="PW3"/>
  <c r="PV3"/>
  <c r="QY77" i="19"/>
  <c r="QX77"/>
  <c r="RB4"/>
  <c r="RB5"/>
  <c r="RK5" s="1"/>
  <c r="RB6"/>
  <c r="RK6" s="1"/>
  <c r="RB7"/>
  <c r="RK7" s="1"/>
  <c r="RB8"/>
  <c r="RB9"/>
  <c r="RK9" s="1"/>
  <c r="RB10"/>
  <c r="RK10" s="1"/>
  <c r="RB11"/>
  <c r="RK11" s="1"/>
  <c r="RB12"/>
  <c r="RK12" s="1"/>
  <c r="RB13"/>
  <c r="RK13" s="1"/>
  <c r="RB14"/>
  <c r="RK14" s="1"/>
  <c r="RB15"/>
  <c r="RK15" s="1"/>
  <c r="RB16"/>
  <c r="RK16" s="1"/>
  <c r="RB17"/>
  <c r="RB18"/>
  <c r="RK18" s="1"/>
  <c r="RB19"/>
  <c r="RB20"/>
  <c r="RB21"/>
  <c r="RB22"/>
  <c r="RB23"/>
  <c r="RK23" s="1"/>
  <c r="RB24"/>
  <c r="RK24" s="1"/>
  <c r="RB25"/>
  <c r="RK25" s="1"/>
  <c r="RB26"/>
  <c r="RK26" s="1"/>
  <c r="RB27"/>
  <c r="RK27" s="1"/>
  <c r="RB28"/>
  <c r="RK28" s="1"/>
  <c r="RB29"/>
  <c r="RK29" s="1"/>
  <c r="RB30"/>
  <c r="RK30" s="1"/>
  <c r="RB31"/>
  <c r="RK31" s="1"/>
  <c r="RB32"/>
  <c r="RK32" s="1"/>
  <c r="RB33"/>
  <c r="RK33" s="1"/>
  <c r="RB34"/>
  <c r="RK34" s="1"/>
  <c r="RB35"/>
  <c r="RK35" s="1"/>
  <c r="RB36"/>
  <c r="RK36" s="1"/>
  <c r="RB37"/>
  <c r="RK37" s="1"/>
  <c r="RB38"/>
  <c r="RK38" s="1"/>
  <c r="RB39"/>
  <c r="RK39" s="1"/>
  <c r="RB40"/>
  <c r="RK40" s="1"/>
  <c r="RB41"/>
  <c r="RK41" s="1"/>
  <c r="RB42"/>
  <c r="RB43"/>
  <c r="RK43" s="1"/>
  <c r="RB44"/>
  <c r="RK44" s="1"/>
  <c r="RB45"/>
  <c r="RK45" s="1"/>
  <c r="RB46"/>
  <c r="RK46" s="1"/>
  <c r="RB47"/>
  <c r="RK47" s="1"/>
  <c r="RB48"/>
  <c r="RK48" s="1"/>
  <c r="RB49"/>
  <c r="RK49" s="1"/>
  <c r="RB50"/>
  <c r="RK50" s="1"/>
  <c r="RB51"/>
  <c r="RK51" s="1"/>
  <c r="RB52"/>
  <c r="RK52" s="1"/>
  <c r="RB53"/>
  <c r="RK53" s="1"/>
  <c r="RB54"/>
  <c r="RK54" s="1"/>
  <c r="RB55"/>
  <c r="RB56"/>
  <c r="RK56" s="1"/>
  <c r="RB57"/>
  <c r="RK57" s="1"/>
  <c r="RB58"/>
  <c r="RK58" s="1"/>
  <c r="RB59"/>
  <c r="RB60"/>
  <c r="RK60" s="1"/>
  <c r="RB61"/>
  <c r="RK61" s="1"/>
  <c r="RB62"/>
  <c r="RK62" s="1"/>
  <c r="RB63"/>
  <c r="RK63" s="1"/>
  <c r="RB64"/>
  <c r="RK64" s="1"/>
  <c r="RB65"/>
  <c r="RK65" s="1"/>
  <c r="RB66"/>
  <c r="RK66" s="1"/>
  <c r="RB67"/>
  <c r="RB68"/>
  <c r="RK68" s="1"/>
  <c r="RB69"/>
  <c r="RK69" s="1"/>
  <c r="RB70"/>
  <c r="RK70" s="1"/>
  <c r="RB71"/>
  <c r="RK71" s="1"/>
  <c r="RB72"/>
  <c r="RK72" s="1"/>
  <c r="RB73"/>
  <c r="RK73" s="1"/>
  <c r="RB3"/>
  <c r="RK3" l="1"/>
  <c r="RK59"/>
  <c r="RK22"/>
  <c r="RK20"/>
  <c r="RK17"/>
  <c r="RK4"/>
  <c r="RK67"/>
  <c r="RK55"/>
  <c r="RK42"/>
  <c r="RK21"/>
  <c r="RK19"/>
  <c r="RK8"/>
  <c r="PV74" i="13"/>
  <c r="RB77" i="19"/>
  <c r="KE74" i="23"/>
  <c r="KD74"/>
  <c r="KH4"/>
  <c r="KI4" s="1"/>
  <c r="KH5"/>
  <c r="KI5"/>
  <c r="KH6"/>
  <c r="KI6"/>
  <c r="KH7"/>
  <c r="KI7"/>
  <c r="KH8"/>
  <c r="KI8" s="1"/>
  <c r="KH9"/>
  <c r="KI9"/>
  <c r="KH10"/>
  <c r="KI10"/>
  <c r="KH11"/>
  <c r="KI11"/>
  <c r="KH12"/>
  <c r="KI12"/>
  <c r="KH13"/>
  <c r="KI13"/>
  <c r="KH14"/>
  <c r="KI14"/>
  <c r="KH15"/>
  <c r="KI15"/>
  <c r="KH16"/>
  <c r="KI16"/>
  <c r="KH17"/>
  <c r="KI17"/>
  <c r="KH18"/>
  <c r="KI18"/>
  <c r="KH19"/>
  <c r="KI19"/>
  <c r="KH20"/>
  <c r="KI20"/>
  <c r="KH21"/>
  <c r="KI21"/>
  <c r="KH22"/>
  <c r="KI22"/>
  <c r="KH23"/>
  <c r="KI23"/>
  <c r="KH24"/>
  <c r="KI24"/>
  <c r="KH25"/>
  <c r="KI25" s="1"/>
  <c r="KH26"/>
  <c r="KI26"/>
  <c r="KH27"/>
  <c r="KI27"/>
  <c r="KH28"/>
  <c r="KI28"/>
  <c r="KH29"/>
  <c r="KI29"/>
  <c r="KH30"/>
  <c r="KI30"/>
  <c r="KH31"/>
  <c r="KI31" s="1"/>
  <c r="KH32"/>
  <c r="KI32"/>
  <c r="KH33"/>
  <c r="KI33"/>
  <c r="KH34"/>
  <c r="KI34"/>
  <c r="KH35"/>
  <c r="KI35"/>
  <c r="KH36"/>
  <c r="KI36"/>
  <c r="KH37"/>
  <c r="KI37"/>
  <c r="KH38"/>
  <c r="KI38"/>
  <c r="KH39"/>
  <c r="KI39"/>
  <c r="KH40"/>
  <c r="KI40"/>
  <c r="KH41"/>
  <c r="KI41"/>
  <c r="KH42"/>
  <c r="KI42" s="1"/>
  <c r="KH43"/>
  <c r="KI43" s="1"/>
  <c r="KH44"/>
  <c r="KI44"/>
  <c r="KH45"/>
  <c r="KI45"/>
  <c r="KH46"/>
  <c r="KI46"/>
  <c r="KH47"/>
  <c r="KI47"/>
  <c r="KH48"/>
  <c r="KI48"/>
  <c r="KH49"/>
  <c r="KI49"/>
  <c r="KH50"/>
  <c r="KI50"/>
  <c r="KH51"/>
  <c r="KI51"/>
  <c r="KH52"/>
  <c r="KI52"/>
  <c r="KH53"/>
  <c r="KI53"/>
  <c r="KH54"/>
  <c r="KI54"/>
  <c r="KH55"/>
  <c r="KH56"/>
  <c r="KI56"/>
  <c r="KH57"/>
  <c r="KI57"/>
  <c r="KH58"/>
  <c r="KI58"/>
  <c r="KH59"/>
  <c r="KI59"/>
  <c r="KH60"/>
  <c r="KI60"/>
  <c r="KH61"/>
  <c r="KI61"/>
  <c r="KH62"/>
  <c r="KI62"/>
  <c r="KH63"/>
  <c r="KI63"/>
  <c r="KH64"/>
  <c r="KI64"/>
  <c r="KH65"/>
  <c r="KI65"/>
  <c r="KH66"/>
  <c r="KI66"/>
  <c r="KH67"/>
  <c r="KI67"/>
  <c r="KH68"/>
  <c r="KI68"/>
  <c r="KH69"/>
  <c r="KI69"/>
  <c r="KH70"/>
  <c r="KI70"/>
  <c r="KH71"/>
  <c r="KI71"/>
  <c r="KH72"/>
  <c r="KI72"/>
  <c r="KH73"/>
  <c r="KI73" s="1"/>
  <c r="KH3"/>
  <c r="KI3" s="1"/>
  <c r="MK4" i="22"/>
  <c r="ML4"/>
  <c r="MK5"/>
  <c r="ML5"/>
  <c r="MK6"/>
  <c r="ML6"/>
  <c r="MK7"/>
  <c r="ML7"/>
  <c r="MK8"/>
  <c r="ML8"/>
  <c r="MK9"/>
  <c r="ML9"/>
  <c r="MK10"/>
  <c r="ML10"/>
  <c r="MK11"/>
  <c r="ML11"/>
  <c r="MK12"/>
  <c r="ML12"/>
  <c r="MK13"/>
  <c r="ML13"/>
  <c r="MK14"/>
  <c r="ML14"/>
  <c r="MK15"/>
  <c r="ML15"/>
  <c r="MK16"/>
  <c r="ML16"/>
  <c r="MK17"/>
  <c r="ML17"/>
  <c r="MK18"/>
  <c r="ML18"/>
  <c r="MK19"/>
  <c r="ML19"/>
  <c r="MK20"/>
  <c r="ML20"/>
  <c r="MK21"/>
  <c r="ML21"/>
  <c r="MK22"/>
  <c r="ML22"/>
  <c r="MK23"/>
  <c r="ML23"/>
  <c r="MK24"/>
  <c r="ML24"/>
  <c r="MK25"/>
  <c r="ML25"/>
  <c r="MK26"/>
  <c r="ML26"/>
  <c r="MK27"/>
  <c r="ML27"/>
  <c r="MK28"/>
  <c r="ML28"/>
  <c r="MK29"/>
  <c r="ML29"/>
  <c r="MK30"/>
  <c r="ML30"/>
  <c r="MK31"/>
  <c r="ML31"/>
  <c r="MK32"/>
  <c r="ML32"/>
  <c r="MK33"/>
  <c r="ML33"/>
  <c r="MK34"/>
  <c r="ML34"/>
  <c r="MK35"/>
  <c r="ML35"/>
  <c r="MK36"/>
  <c r="ML36"/>
  <c r="MK37"/>
  <c r="ML37"/>
  <c r="MK38"/>
  <c r="ML38"/>
  <c r="MK39"/>
  <c r="ML39"/>
  <c r="MK40"/>
  <c r="ML40"/>
  <c r="MK41"/>
  <c r="ML41"/>
  <c r="MK42"/>
  <c r="ML42"/>
  <c r="MK43"/>
  <c r="ML43"/>
  <c r="MK44"/>
  <c r="ML44"/>
  <c r="MK45"/>
  <c r="ML45"/>
  <c r="MK46"/>
  <c r="ML46"/>
  <c r="MK47"/>
  <c r="ML47"/>
  <c r="MK48"/>
  <c r="ML48"/>
  <c r="MK49"/>
  <c r="ML49"/>
  <c r="MK50"/>
  <c r="ML50"/>
  <c r="MK51"/>
  <c r="ML51"/>
  <c r="MK52"/>
  <c r="ML52"/>
  <c r="MK53"/>
  <c r="ML53"/>
  <c r="MK54"/>
  <c r="ML54"/>
  <c r="MK55"/>
  <c r="ML55"/>
  <c r="MK56"/>
  <c r="ML56"/>
  <c r="MK57"/>
  <c r="ML57"/>
  <c r="MK58"/>
  <c r="ML58"/>
  <c r="MK59"/>
  <c r="ML59"/>
  <c r="MK60"/>
  <c r="ML60"/>
  <c r="MK61"/>
  <c r="ML61"/>
  <c r="MK62"/>
  <c r="ML62"/>
  <c r="MK63"/>
  <c r="ML63"/>
  <c r="MK64"/>
  <c r="ML64"/>
  <c r="MK65"/>
  <c r="ML65"/>
  <c r="MK66"/>
  <c r="ML66"/>
  <c r="MK67"/>
  <c r="ML67"/>
  <c r="MK68"/>
  <c r="ML68"/>
  <c r="MK69"/>
  <c r="ML69"/>
  <c r="MK70"/>
  <c r="ML70"/>
  <c r="MK71"/>
  <c r="ML71"/>
  <c r="MK72"/>
  <c r="ML72"/>
  <c r="MK73"/>
  <c r="ML73"/>
  <c r="MH74"/>
  <c r="MG74"/>
  <c r="MK3"/>
  <c r="ML3" s="1"/>
  <c r="ME4" i="21"/>
  <c r="MF4"/>
  <c r="ME5"/>
  <c r="MF5"/>
  <c r="ME6"/>
  <c r="MF6"/>
  <c r="ME7"/>
  <c r="MN7" s="1"/>
  <c r="MF7"/>
  <c r="ME8"/>
  <c r="MF8"/>
  <c r="ME9"/>
  <c r="MF9"/>
  <c r="ME10"/>
  <c r="MF10"/>
  <c r="ME11"/>
  <c r="MF11"/>
  <c r="ME12"/>
  <c r="MF12"/>
  <c r="ME13"/>
  <c r="MF13"/>
  <c r="ME14"/>
  <c r="MF14"/>
  <c r="ME15"/>
  <c r="MF15"/>
  <c r="ME16"/>
  <c r="MF16"/>
  <c r="ME17"/>
  <c r="MF17"/>
  <c r="ME18"/>
  <c r="MF18"/>
  <c r="ME19"/>
  <c r="MF19"/>
  <c r="ME20"/>
  <c r="MF20" s="1"/>
  <c r="ME21"/>
  <c r="MF21"/>
  <c r="ME22"/>
  <c r="MF22"/>
  <c r="ME23"/>
  <c r="MF23"/>
  <c r="ME24"/>
  <c r="MF24"/>
  <c r="ME25"/>
  <c r="MF25"/>
  <c r="ME26"/>
  <c r="MF26"/>
  <c r="ME27"/>
  <c r="MF27"/>
  <c r="ME28"/>
  <c r="MF28"/>
  <c r="ME29"/>
  <c r="MF29"/>
  <c r="ME30"/>
  <c r="MF30"/>
  <c r="ME31"/>
  <c r="MF31"/>
  <c r="ME32"/>
  <c r="MF32"/>
  <c r="ME33"/>
  <c r="MF33"/>
  <c r="ME34"/>
  <c r="MF34"/>
  <c r="ME35"/>
  <c r="MF35"/>
  <c r="ME36"/>
  <c r="MF36"/>
  <c r="ME37"/>
  <c r="MF37"/>
  <c r="ME38"/>
  <c r="MF38"/>
  <c r="ME39"/>
  <c r="MF39"/>
  <c r="ME40"/>
  <c r="MF40"/>
  <c r="ME41"/>
  <c r="MF41"/>
  <c r="ME42"/>
  <c r="MF42"/>
  <c r="ME43"/>
  <c r="MF43"/>
  <c r="ME44"/>
  <c r="MF44"/>
  <c r="ME45"/>
  <c r="MF45"/>
  <c r="ME46"/>
  <c r="MF46"/>
  <c r="ME47"/>
  <c r="MF47"/>
  <c r="ME48"/>
  <c r="MF48"/>
  <c r="ME49"/>
  <c r="MF49"/>
  <c r="ME50"/>
  <c r="MF50"/>
  <c r="ME51"/>
  <c r="MF51"/>
  <c r="ME52"/>
  <c r="MF52" s="1"/>
  <c r="ME53"/>
  <c r="MF53"/>
  <c r="ME54"/>
  <c r="MF54"/>
  <c r="ME55"/>
  <c r="MF55"/>
  <c r="ME56"/>
  <c r="MF56"/>
  <c r="ME57"/>
  <c r="MF57"/>
  <c r="ME58"/>
  <c r="MF58"/>
  <c r="ME59"/>
  <c r="MF59"/>
  <c r="ME60"/>
  <c r="MF60"/>
  <c r="ME61"/>
  <c r="MF61"/>
  <c r="ME62"/>
  <c r="MF62"/>
  <c r="ME63"/>
  <c r="MF63"/>
  <c r="ME64"/>
  <c r="MF64"/>
  <c r="ME65"/>
  <c r="MF65"/>
  <c r="ME66"/>
  <c r="MF66"/>
  <c r="ME67"/>
  <c r="MF67"/>
  <c r="ME68"/>
  <c r="MF68"/>
  <c r="ME69"/>
  <c r="MF69"/>
  <c r="ME70"/>
  <c r="MF70"/>
  <c r="ME71"/>
  <c r="MF71"/>
  <c r="ME72"/>
  <c r="MF72"/>
  <c r="ME73"/>
  <c r="MF73" s="1"/>
  <c r="MB74"/>
  <c r="MA74"/>
  <c r="ME3"/>
  <c r="MF3" s="1"/>
  <c r="PN4" i="13"/>
  <c r="PO4"/>
  <c r="PN5"/>
  <c r="PO5"/>
  <c r="PN6"/>
  <c r="PO6"/>
  <c r="PN7"/>
  <c r="PO7"/>
  <c r="PN8"/>
  <c r="PO8"/>
  <c r="PN9"/>
  <c r="PO9"/>
  <c r="PN10"/>
  <c r="PO10"/>
  <c r="PN11"/>
  <c r="PO11"/>
  <c r="PN12"/>
  <c r="PO12"/>
  <c r="PN13"/>
  <c r="PO13"/>
  <c r="PN14"/>
  <c r="PO14"/>
  <c r="PN15"/>
  <c r="PO15"/>
  <c r="PN16"/>
  <c r="PO16"/>
  <c r="PN17"/>
  <c r="PO17"/>
  <c r="PN18"/>
  <c r="PO18"/>
  <c r="PN19"/>
  <c r="PO19"/>
  <c r="PN20"/>
  <c r="PO20"/>
  <c r="PN21"/>
  <c r="PO21"/>
  <c r="PN22"/>
  <c r="PO22"/>
  <c r="PN23"/>
  <c r="PO23"/>
  <c r="PN24"/>
  <c r="PO24"/>
  <c r="PN25"/>
  <c r="PO25"/>
  <c r="PN26"/>
  <c r="PO26"/>
  <c r="PN27"/>
  <c r="PO27"/>
  <c r="PN28"/>
  <c r="PO28"/>
  <c r="PN29"/>
  <c r="PO29"/>
  <c r="PN30"/>
  <c r="PO30"/>
  <c r="PN31"/>
  <c r="PO31"/>
  <c r="PN32"/>
  <c r="PO32"/>
  <c r="PN33"/>
  <c r="PO33"/>
  <c r="PN34"/>
  <c r="PO34"/>
  <c r="PN35"/>
  <c r="PO35"/>
  <c r="PN36"/>
  <c r="PO36"/>
  <c r="PN37"/>
  <c r="PO37"/>
  <c r="PN38"/>
  <c r="PO38"/>
  <c r="PN39"/>
  <c r="PO39"/>
  <c r="PN40"/>
  <c r="PO40"/>
  <c r="PN41"/>
  <c r="PO41"/>
  <c r="PN42"/>
  <c r="PO42"/>
  <c r="PN43"/>
  <c r="PO43"/>
  <c r="PN44"/>
  <c r="PO44"/>
  <c r="PN45"/>
  <c r="PO45"/>
  <c r="PN46"/>
  <c r="PO46"/>
  <c r="PN47"/>
  <c r="PO47"/>
  <c r="PN48"/>
  <c r="PO48"/>
  <c r="PN49"/>
  <c r="PO49"/>
  <c r="PN50"/>
  <c r="PO50"/>
  <c r="PN51"/>
  <c r="PO51"/>
  <c r="PN52"/>
  <c r="PO52"/>
  <c r="PN53"/>
  <c r="PO53"/>
  <c r="PN54"/>
  <c r="PO54"/>
  <c r="PN55"/>
  <c r="PO55"/>
  <c r="PN56"/>
  <c r="PO56" s="1"/>
  <c r="PN57"/>
  <c r="PO57"/>
  <c r="PN58"/>
  <c r="PO58"/>
  <c r="PN59"/>
  <c r="PO59" s="1"/>
  <c r="PN60"/>
  <c r="PO60"/>
  <c r="PN61"/>
  <c r="PO61"/>
  <c r="PN62"/>
  <c r="PO62"/>
  <c r="PN63"/>
  <c r="PO63"/>
  <c r="PN64"/>
  <c r="PO64"/>
  <c r="PN65"/>
  <c r="PO65"/>
  <c r="PN66"/>
  <c r="PO66"/>
  <c r="PN67"/>
  <c r="PO67"/>
  <c r="PN68"/>
  <c r="PO68"/>
  <c r="PN69"/>
  <c r="PO69"/>
  <c r="PN70"/>
  <c r="PO70"/>
  <c r="PN71"/>
  <c r="PO71"/>
  <c r="PN72"/>
  <c r="PO72"/>
  <c r="PN73"/>
  <c r="PO73"/>
  <c r="PK74"/>
  <c r="PJ74"/>
  <c r="PN3"/>
  <c r="PO3" s="1"/>
  <c r="KH74" i="23" l="1"/>
  <c r="MK74" i="22"/>
  <c r="ME74" i="21"/>
  <c r="PN74" i="13"/>
  <c r="QT4" i="19" l="1"/>
  <c r="RC4" s="1"/>
  <c r="QT5"/>
  <c r="RC5" s="1"/>
  <c r="QT6"/>
  <c r="RC6" s="1"/>
  <c r="QT7"/>
  <c r="RC7" s="1"/>
  <c r="QT8"/>
  <c r="RC8" s="1"/>
  <c r="QT9"/>
  <c r="RC9" s="1"/>
  <c r="QT10"/>
  <c r="RC10" s="1"/>
  <c r="QT11"/>
  <c r="RC11" s="1"/>
  <c r="QT12"/>
  <c r="RC12" s="1"/>
  <c r="QT13"/>
  <c r="RC13" s="1"/>
  <c r="QT14"/>
  <c r="RC14" s="1"/>
  <c r="QT15"/>
  <c r="RC15" s="1"/>
  <c r="QT16"/>
  <c r="RC16" s="1"/>
  <c r="QT17"/>
  <c r="RC17" s="1"/>
  <c r="QT18"/>
  <c r="RC18" s="1"/>
  <c r="QT19"/>
  <c r="RC19" s="1"/>
  <c r="QT20"/>
  <c r="RC20" s="1"/>
  <c r="QT21"/>
  <c r="RC21" s="1"/>
  <c r="QT22"/>
  <c r="RC22" s="1"/>
  <c r="QT23"/>
  <c r="RC23" s="1"/>
  <c r="QT24"/>
  <c r="RC24" s="1"/>
  <c r="QT25"/>
  <c r="RC25" s="1"/>
  <c r="QT26"/>
  <c r="RC26" s="1"/>
  <c r="QT27"/>
  <c r="RC27" s="1"/>
  <c r="QT28"/>
  <c r="RC28" s="1"/>
  <c r="QT29"/>
  <c r="RC29" s="1"/>
  <c r="QT30"/>
  <c r="RC30" s="1"/>
  <c r="QT31"/>
  <c r="RC31" s="1"/>
  <c r="QT32"/>
  <c r="RC32" s="1"/>
  <c r="QT33"/>
  <c r="RC33" s="1"/>
  <c r="QT34"/>
  <c r="RC34" s="1"/>
  <c r="QT35"/>
  <c r="RC35" s="1"/>
  <c r="QT36"/>
  <c r="RC36" s="1"/>
  <c r="QT37"/>
  <c r="RC37" s="1"/>
  <c r="QT38"/>
  <c r="RC38" s="1"/>
  <c r="QT39"/>
  <c r="RC39" s="1"/>
  <c r="QT40"/>
  <c r="RC40" s="1"/>
  <c r="QT41"/>
  <c r="RC41" s="1"/>
  <c r="QT42"/>
  <c r="RC42" s="1"/>
  <c r="QT43"/>
  <c r="RC43" s="1"/>
  <c r="QT44"/>
  <c r="RC44" s="1"/>
  <c r="QT45"/>
  <c r="RC45" s="1"/>
  <c r="QT46"/>
  <c r="RC46" s="1"/>
  <c r="QT47"/>
  <c r="RC47" s="1"/>
  <c r="QT48"/>
  <c r="RC48" s="1"/>
  <c r="QT49"/>
  <c r="RC49" s="1"/>
  <c r="QT50"/>
  <c r="RC50" s="1"/>
  <c r="QT51"/>
  <c r="RC51" s="1"/>
  <c r="QT52"/>
  <c r="RC52" s="1"/>
  <c r="QT53"/>
  <c r="RC53" s="1"/>
  <c r="QT54"/>
  <c r="RC54" s="1"/>
  <c r="QT55"/>
  <c r="RC55" s="1"/>
  <c r="QT56"/>
  <c r="RC56" s="1"/>
  <c r="QT57"/>
  <c r="RC57" s="1"/>
  <c r="QT58"/>
  <c r="RC58" s="1"/>
  <c r="QT59"/>
  <c r="RC59" s="1"/>
  <c r="QT60"/>
  <c r="RC60" s="1"/>
  <c r="QT61"/>
  <c r="RC61" s="1"/>
  <c r="QT62"/>
  <c r="RC62" s="1"/>
  <c r="QT63"/>
  <c r="RC63" s="1"/>
  <c r="QT64"/>
  <c r="RC64" s="1"/>
  <c r="QT65"/>
  <c r="RC65" s="1"/>
  <c r="QT66"/>
  <c r="RC66" s="1"/>
  <c r="QT67"/>
  <c r="RC67" s="1"/>
  <c r="QT68"/>
  <c r="RC68" s="1"/>
  <c r="QT69"/>
  <c r="RC69" s="1"/>
  <c r="QT70"/>
  <c r="RC70" s="1"/>
  <c r="QT71"/>
  <c r="RC71" s="1"/>
  <c r="QT72"/>
  <c r="RC72" s="1"/>
  <c r="QT73"/>
  <c r="RC73" s="1"/>
  <c r="QQ77"/>
  <c r="QP77"/>
  <c r="QT3"/>
  <c r="RC3" l="1"/>
  <c r="QT77"/>
  <c r="JZ73" i="23"/>
  <c r="KA73"/>
  <c r="JZ4"/>
  <c r="KA4" s="1"/>
  <c r="JZ5"/>
  <c r="KA5"/>
  <c r="JZ6"/>
  <c r="KA6" s="1"/>
  <c r="JZ7"/>
  <c r="KA7"/>
  <c r="JZ8"/>
  <c r="KA8" s="1"/>
  <c r="JZ9"/>
  <c r="KA9"/>
  <c r="JZ10"/>
  <c r="KA10" s="1"/>
  <c r="JZ11"/>
  <c r="KA11"/>
  <c r="JZ12"/>
  <c r="KA12" s="1"/>
  <c r="JZ13"/>
  <c r="KA13"/>
  <c r="JZ14"/>
  <c r="KA14" s="1"/>
  <c r="JZ15"/>
  <c r="KA15"/>
  <c r="JZ16"/>
  <c r="KA16" s="1"/>
  <c r="JZ17"/>
  <c r="KA17"/>
  <c r="JZ18"/>
  <c r="KA18" s="1"/>
  <c r="JZ19"/>
  <c r="KA19"/>
  <c r="JZ20"/>
  <c r="KA20" s="1"/>
  <c r="JZ21"/>
  <c r="KA21"/>
  <c r="JZ22"/>
  <c r="KA22" s="1"/>
  <c r="JZ23"/>
  <c r="KA23"/>
  <c r="JZ24"/>
  <c r="KA24" s="1"/>
  <c r="JZ25"/>
  <c r="KA25" s="1"/>
  <c r="JZ26"/>
  <c r="KA26" s="1"/>
  <c r="JZ27"/>
  <c r="KA27"/>
  <c r="JZ28"/>
  <c r="KA28" s="1"/>
  <c r="JZ29"/>
  <c r="KA29"/>
  <c r="JZ30"/>
  <c r="KA30" s="1"/>
  <c r="JZ31"/>
  <c r="KA31"/>
  <c r="JZ32"/>
  <c r="KA32" s="1"/>
  <c r="JZ33"/>
  <c r="KA33"/>
  <c r="JZ34"/>
  <c r="KA34" s="1"/>
  <c r="JZ35"/>
  <c r="KA35"/>
  <c r="JZ36"/>
  <c r="KA36" s="1"/>
  <c r="JZ37"/>
  <c r="KA37"/>
  <c r="JZ38"/>
  <c r="KA38" s="1"/>
  <c r="JZ39"/>
  <c r="KA39"/>
  <c r="JZ40"/>
  <c r="KA40" s="1"/>
  <c r="JZ41"/>
  <c r="KA41"/>
  <c r="JZ42"/>
  <c r="KA42" s="1"/>
  <c r="JZ43"/>
  <c r="KA43"/>
  <c r="JZ44"/>
  <c r="KA44" s="1"/>
  <c r="JZ45"/>
  <c r="KA45"/>
  <c r="JZ46"/>
  <c r="KA46" s="1"/>
  <c r="JZ47"/>
  <c r="KA47"/>
  <c r="JZ48"/>
  <c r="KA48" s="1"/>
  <c r="JZ49"/>
  <c r="KA49"/>
  <c r="JZ50"/>
  <c r="KA50" s="1"/>
  <c r="JZ51"/>
  <c r="KA51"/>
  <c r="JZ52"/>
  <c r="KA52" s="1"/>
  <c r="JZ53"/>
  <c r="KA53"/>
  <c r="JZ54"/>
  <c r="KA54" s="1"/>
  <c r="JZ55"/>
  <c r="JZ56"/>
  <c r="KA56" s="1"/>
  <c r="JZ57"/>
  <c r="KA57"/>
  <c r="JZ58"/>
  <c r="KA58" s="1"/>
  <c r="JZ59"/>
  <c r="KA59"/>
  <c r="JZ60"/>
  <c r="KA60" s="1"/>
  <c r="JZ61"/>
  <c r="KA61"/>
  <c r="JZ62"/>
  <c r="KA62" s="1"/>
  <c r="JZ63"/>
  <c r="KA63"/>
  <c r="JZ64"/>
  <c r="KA64" s="1"/>
  <c r="JZ65"/>
  <c r="KA65"/>
  <c r="JZ66"/>
  <c r="KA66" s="1"/>
  <c r="JZ67"/>
  <c r="KA67"/>
  <c r="JZ68"/>
  <c r="KA68" s="1"/>
  <c r="JZ69"/>
  <c r="KA69"/>
  <c r="JZ70"/>
  <c r="KA70" s="1"/>
  <c r="JZ71"/>
  <c r="KA71"/>
  <c r="JZ72"/>
  <c r="KA72" s="1"/>
  <c r="JW74"/>
  <c r="JV74"/>
  <c r="JZ3"/>
  <c r="KA3" s="1"/>
  <c r="MC4" i="22"/>
  <c r="MD4"/>
  <c r="MC5"/>
  <c r="MD5"/>
  <c r="MC6"/>
  <c r="MD6"/>
  <c r="MC7"/>
  <c r="MD7"/>
  <c r="MC8"/>
  <c r="MD8"/>
  <c r="MC9"/>
  <c r="MD9"/>
  <c r="MC10"/>
  <c r="MD10"/>
  <c r="MC11"/>
  <c r="MD11"/>
  <c r="MC12"/>
  <c r="MD12"/>
  <c r="MC13"/>
  <c r="MD13"/>
  <c r="MC14"/>
  <c r="MD14"/>
  <c r="MC15"/>
  <c r="MD15"/>
  <c r="MC16"/>
  <c r="MD16"/>
  <c r="MC17"/>
  <c r="MD17"/>
  <c r="MC18"/>
  <c r="MD18"/>
  <c r="MC19"/>
  <c r="MD19"/>
  <c r="MC20"/>
  <c r="MD20"/>
  <c r="MC21"/>
  <c r="MD21"/>
  <c r="MC22"/>
  <c r="MD22"/>
  <c r="MC23"/>
  <c r="MD23"/>
  <c r="MC24"/>
  <c r="MD24"/>
  <c r="MC25"/>
  <c r="MD25"/>
  <c r="MC26"/>
  <c r="MD26"/>
  <c r="MC27"/>
  <c r="MD27"/>
  <c r="MC28"/>
  <c r="MD28"/>
  <c r="MC29"/>
  <c r="MD29"/>
  <c r="MC30"/>
  <c r="MD30"/>
  <c r="MC31"/>
  <c r="MD31"/>
  <c r="MC32"/>
  <c r="MD32"/>
  <c r="MC33"/>
  <c r="MD33"/>
  <c r="MC34"/>
  <c r="MD34"/>
  <c r="MC35"/>
  <c r="MD35"/>
  <c r="MC36"/>
  <c r="MD36"/>
  <c r="MC37"/>
  <c r="MD37"/>
  <c r="MC38"/>
  <c r="MD38"/>
  <c r="MC39"/>
  <c r="MD39"/>
  <c r="MC40"/>
  <c r="MD40"/>
  <c r="MC41"/>
  <c r="MD41"/>
  <c r="MC42"/>
  <c r="MD42"/>
  <c r="MC43"/>
  <c r="MD43"/>
  <c r="MC44"/>
  <c r="MD44"/>
  <c r="MC45"/>
  <c r="MD45"/>
  <c r="MC46"/>
  <c r="MD46"/>
  <c r="MC47"/>
  <c r="MD47"/>
  <c r="MC48"/>
  <c r="MD48"/>
  <c r="MC49"/>
  <c r="MD49"/>
  <c r="MC50"/>
  <c r="MD50"/>
  <c r="MC51"/>
  <c r="MD51"/>
  <c r="MC52"/>
  <c r="MD52"/>
  <c r="MC53"/>
  <c r="MD53"/>
  <c r="MC54"/>
  <c r="MD54"/>
  <c r="MC55"/>
  <c r="MD55"/>
  <c r="MC56"/>
  <c r="MD56"/>
  <c r="MC57"/>
  <c r="MD57"/>
  <c r="MC58"/>
  <c r="MD58"/>
  <c r="MC59"/>
  <c r="MD59"/>
  <c r="MC60"/>
  <c r="MD60"/>
  <c r="MC61"/>
  <c r="MD61"/>
  <c r="MC62"/>
  <c r="MD62"/>
  <c r="MC63"/>
  <c r="MD63"/>
  <c r="MC64"/>
  <c r="MD64"/>
  <c r="MC65"/>
  <c r="MD65"/>
  <c r="MC66"/>
  <c r="MD66"/>
  <c r="MC67"/>
  <c r="MD67"/>
  <c r="MC68"/>
  <c r="MD68"/>
  <c r="MC69"/>
  <c r="MD69"/>
  <c r="MC70"/>
  <c r="MD70" s="1"/>
  <c r="MC71"/>
  <c r="MD71"/>
  <c r="MC72"/>
  <c r="MD72"/>
  <c r="MC73"/>
  <c r="MD73" s="1"/>
  <c r="MC3"/>
  <c r="MD3" s="1"/>
  <c r="LZ74"/>
  <c r="LY74"/>
  <c r="LW4" i="21"/>
  <c r="LX4" s="1"/>
  <c r="LW5"/>
  <c r="LX5"/>
  <c r="LW6"/>
  <c r="LX6" s="1"/>
  <c r="LW7"/>
  <c r="LX7"/>
  <c r="LW8"/>
  <c r="LX8" s="1"/>
  <c r="LW9"/>
  <c r="LX9"/>
  <c r="LW10"/>
  <c r="LX10" s="1"/>
  <c r="LW11"/>
  <c r="LX11"/>
  <c r="LW12"/>
  <c r="LX12" s="1"/>
  <c r="LW13"/>
  <c r="LX13"/>
  <c r="LW14"/>
  <c r="LX14" s="1"/>
  <c r="LW15"/>
  <c r="LX15"/>
  <c r="LW16"/>
  <c r="LX16" s="1"/>
  <c r="LW17"/>
  <c r="LX17"/>
  <c r="LW18"/>
  <c r="LX18" s="1"/>
  <c r="LW19"/>
  <c r="LX19"/>
  <c r="LW20"/>
  <c r="LX20" s="1"/>
  <c r="LW21"/>
  <c r="LX21"/>
  <c r="LW22"/>
  <c r="LX22" s="1"/>
  <c r="LW23"/>
  <c r="LX23"/>
  <c r="LW24"/>
  <c r="LX24" s="1"/>
  <c r="LW25"/>
  <c r="LX25"/>
  <c r="LW26"/>
  <c r="LX26" s="1"/>
  <c r="LW27"/>
  <c r="LX27"/>
  <c r="LW28"/>
  <c r="LX28" s="1"/>
  <c r="LW29"/>
  <c r="LX29"/>
  <c r="LW30"/>
  <c r="LX30" s="1"/>
  <c r="LW31"/>
  <c r="LX31"/>
  <c r="LW32"/>
  <c r="LX32" s="1"/>
  <c r="LW33"/>
  <c r="LX33"/>
  <c r="LW34"/>
  <c r="LX34" s="1"/>
  <c r="LW35"/>
  <c r="LX35"/>
  <c r="LW36"/>
  <c r="LX36" s="1"/>
  <c r="LW37"/>
  <c r="LX37"/>
  <c r="LW38"/>
  <c r="LX38" s="1"/>
  <c r="LW39"/>
  <c r="LX39"/>
  <c r="LW40"/>
  <c r="LX40" s="1"/>
  <c r="LW41"/>
  <c r="LX41"/>
  <c r="LW42"/>
  <c r="LX42" s="1"/>
  <c r="LW43"/>
  <c r="LX43"/>
  <c r="LW44"/>
  <c r="LX44" s="1"/>
  <c r="LW45"/>
  <c r="LX45"/>
  <c r="LW46"/>
  <c r="LX46" s="1"/>
  <c r="LW47"/>
  <c r="LX47"/>
  <c r="LW48"/>
  <c r="LX48" s="1"/>
  <c r="LW49"/>
  <c r="LX49"/>
  <c r="LW50"/>
  <c r="LX50" s="1"/>
  <c r="LW51"/>
  <c r="LX51"/>
  <c r="LW52"/>
  <c r="LX52" s="1"/>
  <c r="LW53"/>
  <c r="LX53"/>
  <c r="LW54"/>
  <c r="LX54" s="1"/>
  <c r="LW55"/>
  <c r="LX55"/>
  <c r="LW56"/>
  <c r="LX56" s="1"/>
  <c r="LW57"/>
  <c r="LX57"/>
  <c r="LW58"/>
  <c r="LX58" s="1"/>
  <c r="LW59"/>
  <c r="LX59"/>
  <c r="LW60"/>
  <c r="LX60" s="1"/>
  <c r="LW61"/>
  <c r="LX61"/>
  <c r="LW62"/>
  <c r="LX62" s="1"/>
  <c r="LW63"/>
  <c r="LX63"/>
  <c r="LW64"/>
  <c r="LX64" s="1"/>
  <c r="LW65"/>
  <c r="LX65"/>
  <c r="LW66"/>
  <c r="LX66" s="1"/>
  <c r="LW67"/>
  <c r="LX67"/>
  <c r="LW68"/>
  <c r="LX68" s="1"/>
  <c r="LW69"/>
  <c r="LX69"/>
  <c r="LW70"/>
  <c r="LX70" s="1"/>
  <c r="LW71"/>
  <c r="LX71"/>
  <c r="LW72"/>
  <c r="LX72" s="1"/>
  <c r="LW73"/>
  <c r="LX73"/>
  <c r="LT74"/>
  <c r="LS74"/>
  <c r="LW3"/>
  <c r="LX3" s="1"/>
  <c r="PF4" i="13"/>
  <c r="PG4" s="1"/>
  <c r="PF5"/>
  <c r="PG5"/>
  <c r="PF6"/>
  <c r="PG6" s="1"/>
  <c r="PF7"/>
  <c r="PG7"/>
  <c r="PF8"/>
  <c r="PG8" s="1"/>
  <c r="PF9"/>
  <c r="PG9"/>
  <c r="PF10"/>
  <c r="PG10" s="1"/>
  <c r="PF11"/>
  <c r="PG11"/>
  <c r="PF12"/>
  <c r="PG12" s="1"/>
  <c r="PF13"/>
  <c r="PG13"/>
  <c r="PF14"/>
  <c r="PG14" s="1"/>
  <c r="PF15"/>
  <c r="PG15"/>
  <c r="PF16"/>
  <c r="PG16" s="1"/>
  <c r="PF17"/>
  <c r="PG17"/>
  <c r="PF18"/>
  <c r="PG18" s="1"/>
  <c r="PF19"/>
  <c r="PG19"/>
  <c r="PF20"/>
  <c r="PG20" s="1"/>
  <c r="PF21"/>
  <c r="PG21"/>
  <c r="PF22"/>
  <c r="PG22" s="1"/>
  <c r="PF23"/>
  <c r="PG23"/>
  <c r="PF24"/>
  <c r="PG24" s="1"/>
  <c r="PF25"/>
  <c r="PG25"/>
  <c r="PF26"/>
  <c r="PG26" s="1"/>
  <c r="PF27"/>
  <c r="PG27"/>
  <c r="PF28"/>
  <c r="PG28" s="1"/>
  <c r="PF29"/>
  <c r="PG29"/>
  <c r="PF30"/>
  <c r="PG30" s="1"/>
  <c r="PF31"/>
  <c r="PG31"/>
  <c r="PF32"/>
  <c r="PG32" s="1"/>
  <c r="PF33"/>
  <c r="PG33"/>
  <c r="PF34"/>
  <c r="PG34" s="1"/>
  <c r="PF35"/>
  <c r="PG35"/>
  <c r="PF36"/>
  <c r="PG36" s="1"/>
  <c r="PF37"/>
  <c r="PG37"/>
  <c r="PF38"/>
  <c r="PG38" s="1"/>
  <c r="PF39"/>
  <c r="PG39"/>
  <c r="PF40"/>
  <c r="PG40" s="1"/>
  <c r="PF41"/>
  <c r="PG41"/>
  <c r="PF42"/>
  <c r="PG42" s="1"/>
  <c r="PF43"/>
  <c r="PG43"/>
  <c r="PF44"/>
  <c r="PG44" s="1"/>
  <c r="PF45"/>
  <c r="PG45"/>
  <c r="PF46"/>
  <c r="PG46" s="1"/>
  <c r="PF47"/>
  <c r="PG47"/>
  <c r="PF48"/>
  <c r="PG48" s="1"/>
  <c r="PF49"/>
  <c r="PG49"/>
  <c r="PF50"/>
  <c r="PG50" s="1"/>
  <c r="PF51"/>
  <c r="PG51"/>
  <c r="PF52"/>
  <c r="PG52" s="1"/>
  <c r="PF53"/>
  <c r="PG53"/>
  <c r="PF54"/>
  <c r="PG54" s="1"/>
  <c r="PF55"/>
  <c r="PG55"/>
  <c r="PF56"/>
  <c r="PG56" s="1"/>
  <c r="PF57"/>
  <c r="PG57"/>
  <c r="PF58"/>
  <c r="PG58" s="1"/>
  <c r="PF59"/>
  <c r="PG59"/>
  <c r="PF60"/>
  <c r="PG60" s="1"/>
  <c r="PF61"/>
  <c r="PG61"/>
  <c r="PF62"/>
  <c r="PG62" s="1"/>
  <c r="PF63"/>
  <c r="PG63"/>
  <c r="PF64"/>
  <c r="PG64" s="1"/>
  <c r="PF65"/>
  <c r="PG65"/>
  <c r="PF66"/>
  <c r="PG66" s="1"/>
  <c r="PF67"/>
  <c r="PG67"/>
  <c r="PF68"/>
  <c r="PG68" s="1"/>
  <c r="PF69"/>
  <c r="PG69"/>
  <c r="PF70"/>
  <c r="PG70" s="1"/>
  <c r="PF71"/>
  <c r="PG71"/>
  <c r="PF72"/>
  <c r="PG72" s="1"/>
  <c r="PF73"/>
  <c r="PG73"/>
  <c r="PF3"/>
  <c r="PG3" s="1"/>
  <c r="PC74"/>
  <c r="PB74"/>
  <c r="QL4" i="19"/>
  <c r="QL5"/>
  <c r="QU5" s="1"/>
  <c r="QL6"/>
  <c r="QL7"/>
  <c r="QU7" s="1"/>
  <c r="QL8"/>
  <c r="QL9"/>
  <c r="QU9" s="1"/>
  <c r="QL10"/>
  <c r="QL11"/>
  <c r="QU11" s="1"/>
  <c r="QL12"/>
  <c r="QL13"/>
  <c r="QU13" s="1"/>
  <c r="QL14"/>
  <c r="QL15"/>
  <c r="QU15" s="1"/>
  <c r="QL16"/>
  <c r="QL17"/>
  <c r="QU17" s="1"/>
  <c r="QL18"/>
  <c r="QL19"/>
  <c r="QL20"/>
  <c r="QL21"/>
  <c r="QU21" s="1"/>
  <c r="QL22"/>
  <c r="QL23"/>
  <c r="QU23" s="1"/>
  <c r="QL24"/>
  <c r="QL25"/>
  <c r="QU25" s="1"/>
  <c r="QL26"/>
  <c r="QL27"/>
  <c r="QU27" s="1"/>
  <c r="QL28"/>
  <c r="QL29"/>
  <c r="QU29" s="1"/>
  <c r="QL30"/>
  <c r="QL31"/>
  <c r="QU31" s="1"/>
  <c r="QL32"/>
  <c r="QL33"/>
  <c r="QU33" s="1"/>
  <c r="QL34"/>
  <c r="QL35"/>
  <c r="QU35" s="1"/>
  <c r="QL36"/>
  <c r="QL37"/>
  <c r="QU37" s="1"/>
  <c r="QL38"/>
  <c r="QL39"/>
  <c r="QU39" s="1"/>
  <c r="QL40"/>
  <c r="QL41"/>
  <c r="QU41" s="1"/>
  <c r="QL42"/>
  <c r="QL43"/>
  <c r="QU43" s="1"/>
  <c r="QL44"/>
  <c r="QL45"/>
  <c r="QU45" s="1"/>
  <c r="QL46"/>
  <c r="QL47"/>
  <c r="QU47" s="1"/>
  <c r="QL48"/>
  <c r="QL49"/>
  <c r="QU49" s="1"/>
  <c r="QL50"/>
  <c r="QL51"/>
  <c r="QU51" s="1"/>
  <c r="QL52"/>
  <c r="QL53"/>
  <c r="QU53" s="1"/>
  <c r="QL54"/>
  <c r="QL55"/>
  <c r="QU55" s="1"/>
  <c r="QL56"/>
  <c r="QL57"/>
  <c r="QU57" s="1"/>
  <c r="QL58"/>
  <c r="QL59"/>
  <c r="QU59" s="1"/>
  <c r="QL60"/>
  <c r="QL61"/>
  <c r="QU61" s="1"/>
  <c r="QL62"/>
  <c r="QL63"/>
  <c r="QU63" s="1"/>
  <c r="QL64"/>
  <c r="QL65"/>
  <c r="QU65" s="1"/>
  <c r="QL66"/>
  <c r="QL67"/>
  <c r="QL68"/>
  <c r="QL69"/>
  <c r="QU69" s="1"/>
  <c r="QL70"/>
  <c r="QL71"/>
  <c r="QU71" s="1"/>
  <c r="QL72"/>
  <c r="QL73"/>
  <c r="QL3"/>
  <c r="QU3" s="1"/>
  <c r="QI77"/>
  <c r="QH77"/>
  <c r="QU19" l="1"/>
  <c r="QU67"/>
  <c r="QU73"/>
  <c r="QU4"/>
  <c r="QU6"/>
  <c r="QU8"/>
  <c r="QU10"/>
  <c r="QU12"/>
  <c r="QU14"/>
  <c r="QU16"/>
  <c r="QU18"/>
  <c r="QU20"/>
  <c r="QU22"/>
  <c r="QU24"/>
  <c r="QU26"/>
  <c r="QU28"/>
  <c r="QU30"/>
  <c r="QU32"/>
  <c r="QU34"/>
  <c r="QU36"/>
  <c r="QU38"/>
  <c r="QU40"/>
  <c r="QU42"/>
  <c r="QU44"/>
  <c r="QU46"/>
  <c r="QU48"/>
  <c r="QU50"/>
  <c r="QU52"/>
  <c r="QU54"/>
  <c r="QU56"/>
  <c r="QU58"/>
  <c r="QU60"/>
  <c r="QU62"/>
  <c r="QU64"/>
  <c r="QU66"/>
  <c r="QU68"/>
  <c r="QU70"/>
  <c r="QU72"/>
  <c r="KA55" i="23"/>
  <c r="KI55"/>
  <c r="JZ74"/>
  <c r="MC74" i="22"/>
  <c r="LW74" i="21"/>
  <c r="PF74" i="13"/>
  <c r="QL77" i="19"/>
  <c r="JR4" i="23"/>
  <c r="JS4"/>
  <c r="JR5"/>
  <c r="JS5"/>
  <c r="JR6"/>
  <c r="JS6"/>
  <c r="JR7"/>
  <c r="JS7"/>
  <c r="JR8"/>
  <c r="JS8"/>
  <c r="JR9"/>
  <c r="JS9"/>
  <c r="JR10"/>
  <c r="JS10"/>
  <c r="JR11"/>
  <c r="JS11"/>
  <c r="JR12"/>
  <c r="JS12"/>
  <c r="JR13"/>
  <c r="JS13"/>
  <c r="JR14"/>
  <c r="JS14"/>
  <c r="JR15"/>
  <c r="JS15"/>
  <c r="JR16"/>
  <c r="JS16"/>
  <c r="JR17"/>
  <c r="JS17"/>
  <c r="JR18"/>
  <c r="JS18"/>
  <c r="JR19"/>
  <c r="JS19"/>
  <c r="JR20"/>
  <c r="JS20"/>
  <c r="JR21"/>
  <c r="JS21"/>
  <c r="JR22"/>
  <c r="JS22"/>
  <c r="JR23"/>
  <c r="JS23"/>
  <c r="JR24"/>
  <c r="JS24"/>
  <c r="JR25"/>
  <c r="JS25"/>
  <c r="JR26"/>
  <c r="JS26"/>
  <c r="JR27"/>
  <c r="JS27"/>
  <c r="JR28"/>
  <c r="JS28"/>
  <c r="JR29"/>
  <c r="JS29"/>
  <c r="JR30"/>
  <c r="JS30"/>
  <c r="JR31"/>
  <c r="JS31"/>
  <c r="JR32"/>
  <c r="JS32"/>
  <c r="JR33"/>
  <c r="JS33"/>
  <c r="JR34"/>
  <c r="JS34"/>
  <c r="JR35"/>
  <c r="JS35"/>
  <c r="JR36"/>
  <c r="JS36"/>
  <c r="JR37"/>
  <c r="JS37"/>
  <c r="JR38"/>
  <c r="JS38"/>
  <c r="JR39"/>
  <c r="JS39"/>
  <c r="JR40"/>
  <c r="JS40"/>
  <c r="JR41"/>
  <c r="JS41"/>
  <c r="JR42"/>
  <c r="JS42"/>
  <c r="JR43"/>
  <c r="JS43"/>
  <c r="JR44"/>
  <c r="JS44"/>
  <c r="JR45"/>
  <c r="JS45"/>
  <c r="JR46"/>
  <c r="JS46"/>
  <c r="JR47"/>
  <c r="JS47"/>
  <c r="JR48"/>
  <c r="JS48"/>
  <c r="JR49"/>
  <c r="JS49"/>
  <c r="JR50"/>
  <c r="JS50"/>
  <c r="JR51"/>
  <c r="JS51"/>
  <c r="JR52"/>
  <c r="JS52"/>
  <c r="JR53"/>
  <c r="JS53"/>
  <c r="JR54"/>
  <c r="JS54"/>
  <c r="JR55"/>
  <c r="JS55"/>
  <c r="JR56"/>
  <c r="JS56"/>
  <c r="JR57"/>
  <c r="JS57"/>
  <c r="JR58"/>
  <c r="JS58"/>
  <c r="JR59"/>
  <c r="JS59"/>
  <c r="JR60"/>
  <c r="JS60"/>
  <c r="JR61"/>
  <c r="JS61"/>
  <c r="JR62"/>
  <c r="JS62"/>
  <c r="JR63"/>
  <c r="JS63"/>
  <c r="JR64"/>
  <c r="JS64"/>
  <c r="JR65"/>
  <c r="JS65"/>
  <c r="JR66"/>
  <c r="JS66"/>
  <c r="JR67"/>
  <c r="JS67"/>
  <c r="JR68"/>
  <c r="JS68"/>
  <c r="JR69"/>
  <c r="JS69"/>
  <c r="JR70"/>
  <c r="JS70"/>
  <c r="JR71"/>
  <c r="JS71"/>
  <c r="JR72"/>
  <c r="JS72"/>
  <c r="JR73"/>
  <c r="JS73"/>
  <c r="JO74"/>
  <c r="JN74"/>
  <c r="JR3"/>
  <c r="JS3" s="1"/>
  <c r="LU4" i="22"/>
  <c r="LV4"/>
  <c r="LU5"/>
  <c r="LV5"/>
  <c r="LU6"/>
  <c r="LV6"/>
  <c r="LU7"/>
  <c r="LV7"/>
  <c r="LU8"/>
  <c r="LV8"/>
  <c r="LU9"/>
  <c r="LV9"/>
  <c r="LU10"/>
  <c r="LV10"/>
  <c r="LU11"/>
  <c r="LV11"/>
  <c r="LU12"/>
  <c r="LV12"/>
  <c r="LU13"/>
  <c r="LV13"/>
  <c r="LU14"/>
  <c r="LV14"/>
  <c r="LU15"/>
  <c r="LV15"/>
  <c r="LU16"/>
  <c r="LV16"/>
  <c r="LU17"/>
  <c r="LV17"/>
  <c r="LU18"/>
  <c r="LV18"/>
  <c r="LU19"/>
  <c r="LV19"/>
  <c r="LU20"/>
  <c r="LV20"/>
  <c r="LU21"/>
  <c r="LV21"/>
  <c r="LU22"/>
  <c r="LV22"/>
  <c r="LU23"/>
  <c r="LV23"/>
  <c r="LU24"/>
  <c r="LV24"/>
  <c r="LU25"/>
  <c r="LV25"/>
  <c r="LU26"/>
  <c r="LV26"/>
  <c r="LU27"/>
  <c r="LV27"/>
  <c r="LU28"/>
  <c r="LV28"/>
  <c r="LU29"/>
  <c r="LV29"/>
  <c r="LU30"/>
  <c r="LV30"/>
  <c r="LU31"/>
  <c r="LV31"/>
  <c r="LU32"/>
  <c r="LV32"/>
  <c r="LU33"/>
  <c r="LV33"/>
  <c r="LU34"/>
  <c r="LV34"/>
  <c r="LU35"/>
  <c r="LV35"/>
  <c r="LU36"/>
  <c r="LV36"/>
  <c r="LU37"/>
  <c r="LV37"/>
  <c r="LU38"/>
  <c r="LV38"/>
  <c r="LU39"/>
  <c r="LV39"/>
  <c r="LU40"/>
  <c r="LV40"/>
  <c r="LU41"/>
  <c r="LV41"/>
  <c r="LU42"/>
  <c r="LV42"/>
  <c r="LU43"/>
  <c r="LV43"/>
  <c r="LU44"/>
  <c r="LV44"/>
  <c r="LU45"/>
  <c r="LV45"/>
  <c r="LU46"/>
  <c r="LV46"/>
  <c r="LU47"/>
  <c r="LV47"/>
  <c r="LU48"/>
  <c r="LV48"/>
  <c r="LU49"/>
  <c r="LV49"/>
  <c r="LU50"/>
  <c r="LV50"/>
  <c r="LU51"/>
  <c r="LV51"/>
  <c r="LU52"/>
  <c r="LV52"/>
  <c r="LU53"/>
  <c r="LV53" s="1"/>
  <c r="LU54"/>
  <c r="LV54"/>
  <c r="LU55"/>
  <c r="LV55"/>
  <c r="LU56"/>
  <c r="LV56"/>
  <c r="LU57"/>
  <c r="LV57" s="1"/>
  <c r="LU58"/>
  <c r="LV58"/>
  <c r="LU59"/>
  <c r="LV59" s="1"/>
  <c r="LU60"/>
  <c r="LV60"/>
  <c r="LU61"/>
  <c r="LV61"/>
  <c r="LU62"/>
  <c r="LV62"/>
  <c r="LU63"/>
  <c r="LV63"/>
  <c r="LU64"/>
  <c r="LV64"/>
  <c r="LU65"/>
  <c r="LV65"/>
  <c r="LU66"/>
  <c r="LV66"/>
  <c r="LU67"/>
  <c r="LV67" s="1"/>
  <c r="LU68"/>
  <c r="LV68"/>
  <c r="LU69"/>
  <c r="LV69"/>
  <c r="LU70"/>
  <c r="LV70"/>
  <c r="LU71"/>
  <c r="LV71"/>
  <c r="LU72"/>
  <c r="LV72"/>
  <c r="LU73"/>
  <c r="LV73"/>
  <c r="LR74"/>
  <c r="LQ74"/>
  <c r="LV3"/>
  <c r="LU3"/>
  <c r="LO73" i="21"/>
  <c r="LP73"/>
  <c r="LO4"/>
  <c r="LP4"/>
  <c r="LO5"/>
  <c r="LP5"/>
  <c r="LO6"/>
  <c r="LP6"/>
  <c r="LO7"/>
  <c r="LP7"/>
  <c r="LO8"/>
  <c r="LP8"/>
  <c r="LO9"/>
  <c r="LP9"/>
  <c r="LO10"/>
  <c r="LP10"/>
  <c r="LO11"/>
  <c r="LP11"/>
  <c r="LO12"/>
  <c r="LP12"/>
  <c r="LO13"/>
  <c r="LP13"/>
  <c r="LO14"/>
  <c r="LP14"/>
  <c r="LO15"/>
  <c r="LP15"/>
  <c r="LO16"/>
  <c r="LP16"/>
  <c r="LO17"/>
  <c r="LP17"/>
  <c r="LO18"/>
  <c r="LP18"/>
  <c r="LO19"/>
  <c r="LP19"/>
  <c r="LO20"/>
  <c r="LP20"/>
  <c r="LO21"/>
  <c r="LP21"/>
  <c r="LO22"/>
  <c r="LP22"/>
  <c r="LO23"/>
  <c r="LP23"/>
  <c r="LO24"/>
  <c r="LP24"/>
  <c r="LO25"/>
  <c r="LP25"/>
  <c r="LO26"/>
  <c r="LP26"/>
  <c r="LO27"/>
  <c r="LP27"/>
  <c r="LO28"/>
  <c r="LP28"/>
  <c r="LO29"/>
  <c r="LP29"/>
  <c r="LO30"/>
  <c r="LP30"/>
  <c r="LO31"/>
  <c r="LP31"/>
  <c r="LO32"/>
  <c r="LP32"/>
  <c r="LO33"/>
  <c r="LP33"/>
  <c r="LO34"/>
  <c r="LP34"/>
  <c r="LO35"/>
  <c r="LP35"/>
  <c r="LO36"/>
  <c r="LP36"/>
  <c r="LO37"/>
  <c r="LP37"/>
  <c r="LO38"/>
  <c r="LP38"/>
  <c r="LO39"/>
  <c r="LP39"/>
  <c r="LO40"/>
  <c r="LP40"/>
  <c r="LO41"/>
  <c r="LP41"/>
  <c r="LO42"/>
  <c r="LP42"/>
  <c r="LO43"/>
  <c r="LP43"/>
  <c r="LO44"/>
  <c r="LP44"/>
  <c r="LO45"/>
  <c r="LP45"/>
  <c r="LO46"/>
  <c r="LP46"/>
  <c r="LO47"/>
  <c r="LP47"/>
  <c r="LO48"/>
  <c r="LP48"/>
  <c r="LO49"/>
  <c r="LP49"/>
  <c r="LO50"/>
  <c r="LP50"/>
  <c r="LO51"/>
  <c r="LP51"/>
  <c r="LO52"/>
  <c r="LP52"/>
  <c r="LO53"/>
  <c r="LP53"/>
  <c r="LO54"/>
  <c r="LP54"/>
  <c r="LO55"/>
  <c r="LP55" s="1"/>
  <c r="LO56"/>
  <c r="LP56"/>
  <c r="LO57"/>
  <c r="LP57"/>
  <c r="LO58"/>
  <c r="LP58"/>
  <c r="LO59"/>
  <c r="LP59" s="1"/>
  <c r="LO60"/>
  <c r="LP60"/>
  <c r="LO61"/>
  <c r="LP61"/>
  <c r="LO62"/>
  <c r="LP62"/>
  <c r="LO63"/>
  <c r="LP63"/>
  <c r="LO64"/>
  <c r="LP64"/>
  <c r="LO65"/>
  <c r="LP65"/>
  <c r="LO66"/>
  <c r="LP66"/>
  <c r="LO67"/>
  <c r="LP67"/>
  <c r="LO68"/>
  <c r="LP68"/>
  <c r="LO69"/>
  <c r="LP69"/>
  <c r="LO70"/>
  <c r="LP70"/>
  <c r="LO71"/>
  <c r="LP71"/>
  <c r="LO72"/>
  <c r="LP72"/>
  <c r="LL74"/>
  <c r="LK74"/>
  <c r="LO3"/>
  <c r="LP3" s="1"/>
  <c r="OX4" i="13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/>
  <c r="OX15"/>
  <c r="OY15"/>
  <c r="OX16"/>
  <c r="OY16"/>
  <c r="OX17"/>
  <c r="OY17"/>
  <c r="OX18"/>
  <c r="OY18"/>
  <c r="OX19"/>
  <c r="OY19"/>
  <c r="OX20"/>
  <c r="OY20" s="1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 s="1"/>
  <c r="OX54"/>
  <c r="OY54"/>
  <c r="OX55"/>
  <c r="OY55" s="1"/>
  <c r="OX56"/>
  <c r="OY56"/>
  <c r="OX57"/>
  <c r="OY57"/>
  <c r="OX58"/>
  <c r="OY58"/>
  <c r="OX59"/>
  <c r="OY59" s="1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/>
  <c r="OX71"/>
  <c r="OY71"/>
  <c r="OX72"/>
  <c r="OY72"/>
  <c r="OX73"/>
  <c r="OY73"/>
  <c r="OU74"/>
  <c r="OT74"/>
  <c r="OX3"/>
  <c r="OY3" s="1"/>
  <c r="QD4" i="19"/>
  <c r="QM4" s="1"/>
  <c r="QD5"/>
  <c r="QM5" s="1"/>
  <c r="QD6"/>
  <c r="QM6" s="1"/>
  <c r="QD7"/>
  <c r="QM7" s="1"/>
  <c r="QD8"/>
  <c r="QM8" s="1"/>
  <c r="QD9"/>
  <c r="QM9" s="1"/>
  <c r="QD10"/>
  <c r="QM10" s="1"/>
  <c r="QD11"/>
  <c r="QM11" s="1"/>
  <c r="QD12"/>
  <c r="QM12" s="1"/>
  <c r="QD13"/>
  <c r="QM13" s="1"/>
  <c r="QD14"/>
  <c r="QM14" s="1"/>
  <c r="QD15"/>
  <c r="QM15" s="1"/>
  <c r="QD16"/>
  <c r="QM16" s="1"/>
  <c r="QD17"/>
  <c r="QM17" s="1"/>
  <c r="QD18"/>
  <c r="QM18" s="1"/>
  <c r="QD19"/>
  <c r="QM19" s="1"/>
  <c r="QD20"/>
  <c r="QM20" s="1"/>
  <c r="QD21"/>
  <c r="QM21" s="1"/>
  <c r="QD22"/>
  <c r="QM22" s="1"/>
  <c r="QD23"/>
  <c r="QD24"/>
  <c r="QD25"/>
  <c r="QM25" s="1"/>
  <c r="QD26"/>
  <c r="QM26" s="1"/>
  <c r="QD27"/>
  <c r="QD28"/>
  <c r="QM28" s="1"/>
  <c r="QD29"/>
  <c r="QM29" s="1"/>
  <c r="QD30"/>
  <c r="QM30" s="1"/>
  <c r="QD31"/>
  <c r="QD32"/>
  <c r="QD33"/>
  <c r="QM33" s="1"/>
  <c r="QD34"/>
  <c r="QM34" s="1"/>
  <c r="QD35"/>
  <c r="QD36"/>
  <c r="QM36" s="1"/>
  <c r="QD37"/>
  <c r="QM37" s="1"/>
  <c r="QD38"/>
  <c r="QM38" s="1"/>
  <c r="QD39"/>
  <c r="QD40"/>
  <c r="QD41"/>
  <c r="QM41" s="1"/>
  <c r="QD42"/>
  <c r="QM42" s="1"/>
  <c r="QD43"/>
  <c r="QD44"/>
  <c r="QM44" s="1"/>
  <c r="QD45"/>
  <c r="QM45" s="1"/>
  <c r="QD46"/>
  <c r="QM46" s="1"/>
  <c r="QD47"/>
  <c r="QD48"/>
  <c r="QD49"/>
  <c r="QM49" s="1"/>
  <c r="QD50"/>
  <c r="QM50" s="1"/>
  <c r="QD51"/>
  <c r="QD52"/>
  <c r="QM52" s="1"/>
  <c r="QD53"/>
  <c r="QM53" s="1"/>
  <c r="QD54"/>
  <c r="QM54" s="1"/>
  <c r="QD55"/>
  <c r="QD56"/>
  <c r="QD57"/>
  <c r="QM57" s="1"/>
  <c r="QD58"/>
  <c r="QM58" s="1"/>
  <c r="QD59"/>
  <c r="QM59" s="1"/>
  <c r="QD60"/>
  <c r="QD61"/>
  <c r="QM61" s="1"/>
  <c r="QD62"/>
  <c r="QD63"/>
  <c r="QM63" s="1"/>
  <c r="QD64"/>
  <c r="QD65"/>
  <c r="QM65" s="1"/>
  <c r="QD66"/>
  <c r="QM66" s="1"/>
  <c r="QD67"/>
  <c r="QD68"/>
  <c r="QD69"/>
  <c r="QM69" s="1"/>
  <c r="QD70"/>
  <c r="QD71"/>
  <c r="QM71" s="1"/>
  <c r="QD72"/>
  <c r="QM72" s="1"/>
  <c r="QD73"/>
  <c r="QA77"/>
  <c r="PZ77"/>
  <c r="QD3"/>
  <c r="QM24" l="1"/>
  <c r="QM32"/>
  <c r="QM40"/>
  <c r="QM48"/>
  <c r="QM56"/>
  <c r="QM62"/>
  <c r="QM68"/>
  <c r="QM3"/>
  <c r="QM23"/>
  <c r="QM27"/>
  <c r="QM31"/>
  <c r="QM35"/>
  <c r="QM39"/>
  <c r="QM43"/>
  <c r="QM47"/>
  <c r="QM51"/>
  <c r="QM55"/>
  <c r="QM60"/>
  <c r="QM64"/>
  <c r="QM67"/>
  <c r="QM70"/>
  <c r="QM73"/>
  <c r="QD77"/>
  <c r="JR74" i="23"/>
  <c r="LU74" i="22"/>
  <c r="LO74" i="21"/>
  <c r="OX74" i="13"/>
  <c r="JJ4" i="23"/>
  <c r="JK4"/>
  <c r="JJ5"/>
  <c r="JK5"/>
  <c r="JJ6"/>
  <c r="JK6"/>
  <c r="JJ7"/>
  <c r="JK7"/>
  <c r="JJ8"/>
  <c r="JK8"/>
  <c r="JJ9"/>
  <c r="JK9"/>
  <c r="JJ10"/>
  <c r="JK10"/>
  <c r="JJ11"/>
  <c r="JK11"/>
  <c r="JJ12"/>
  <c r="JK12"/>
  <c r="JJ13"/>
  <c r="JK13"/>
  <c r="JJ14"/>
  <c r="JK14"/>
  <c r="JJ15"/>
  <c r="JK15"/>
  <c r="JJ16"/>
  <c r="JK16"/>
  <c r="JJ17"/>
  <c r="JK17"/>
  <c r="JJ18"/>
  <c r="JK18"/>
  <c r="JJ19"/>
  <c r="JK19"/>
  <c r="JJ20"/>
  <c r="JK20"/>
  <c r="JJ21"/>
  <c r="JK21"/>
  <c r="JJ22"/>
  <c r="JK22"/>
  <c r="JJ23"/>
  <c r="JK23"/>
  <c r="JJ24"/>
  <c r="JK24"/>
  <c r="JJ25"/>
  <c r="JK25"/>
  <c r="JJ26"/>
  <c r="JK26"/>
  <c r="JJ27"/>
  <c r="JK27"/>
  <c r="JJ28"/>
  <c r="JK28"/>
  <c r="JJ29"/>
  <c r="JK29"/>
  <c r="JJ30"/>
  <c r="JK30"/>
  <c r="JJ31"/>
  <c r="JK31"/>
  <c r="JJ32"/>
  <c r="JK32"/>
  <c r="JJ33"/>
  <c r="JK33"/>
  <c r="JJ34"/>
  <c r="JK34"/>
  <c r="JJ35"/>
  <c r="JK35"/>
  <c r="JJ36"/>
  <c r="JK36"/>
  <c r="JJ37"/>
  <c r="JK37"/>
  <c r="JJ38"/>
  <c r="JK38"/>
  <c r="JJ39"/>
  <c r="JK39"/>
  <c r="JJ40"/>
  <c r="JK40"/>
  <c r="JJ41"/>
  <c r="JK41"/>
  <c r="JJ42"/>
  <c r="JK42"/>
  <c r="JJ43"/>
  <c r="JK43"/>
  <c r="JJ44"/>
  <c r="JK44"/>
  <c r="JJ45"/>
  <c r="JK45"/>
  <c r="JJ46"/>
  <c r="JK46"/>
  <c r="JJ47"/>
  <c r="JK47"/>
  <c r="JJ48"/>
  <c r="JK48"/>
  <c r="JJ49"/>
  <c r="JK49"/>
  <c r="JJ50"/>
  <c r="JK50"/>
  <c r="JJ51"/>
  <c r="JK51"/>
  <c r="JJ52"/>
  <c r="JK52"/>
  <c r="JJ53"/>
  <c r="JK53"/>
  <c r="JJ54"/>
  <c r="JK54"/>
  <c r="JJ55"/>
  <c r="JK55"/>
  <c r="JJ56"/>
  <c r="JK56"/>
  <c r="JJ57"/>
  <c r="JK57"/>
  <c r="JJ58"/>
  <c r="JK58"/>
  <c r="JJ59"/>
  <c r="JK59" s="1"/>
  <c r="JJ60"/>
  <c r="JK60"/>
  <c r="JJ61"/>
  <c r="JK61"/>
  <c r="JJ62"/>
  <c r="JK62"/>
  <c r="JJ63"/>
  <c r="JK63"/>
  <c r="JJ64"/>
  <c r="JK64"/>
  <c r="JJ65"/>
  <c r="JK65"/>
  <c r="JJ66"/>
  <c r="JK66"/>
  <c r="JJ67"/>
  <c r="JK67"/>
  <c r="JJ68"/>
  <c r="JK68"/>
  <c r="JJ69"/>
  <c r="JK69"/>
  <c r="JJ70"/>
  <c r="JK70" s="1"/>
  <c r="JJ71"/>
  <c r="JK71"/>
  <c r="JJ72"/>
  <c r="JK72"/>
  <c r="JJ73"/>
  <c r="JK73"/>
  <c r="JG74"/>
  <c r="JF74"/>
  <c r="JJ3"/>
  <c r="JK3" s="1"/>
  <c r="LM4" i="22"/>
  <c r="LN4"/>
  <c r="LM5"/>
  <c r="LN5" s="1"/>
  <c r="LM6"/>
  <c r="LN6"/>
  <c r="LM7"/>
  <c r="LN7" s="1"/>
  <c r="LM8"/>
  <c r="LN8"/>
  <c r="LM9"/>
  <c r="LN9" s="1"/>
  <c r="LM10"/>
  <c r="LN10"/>
  <c r="LM11"/>
  <c r="LN11" s="1"/>
  <c r="LM12"/>
  <c r="LN12"/>
  <c r="LM13"/>
  <c r="LN13" s="1"/>
  <c r="LM14"/>
  <c r="LN14"/>
  <c r="LM15"/>
  <c r="LN15" s="1"/>
  <c r="LM16"/>
  <c r="LN16"/>
  <c r="LM17"/>
  <c r="LN17" s="1"/>
  <c r="LM18"/>
  <c r="LN18"/>
  <c r="LM19"/>
  <c r="LM20"/>
  <c r="LN20"/>
  <c r="LM21"/>
  <c r="LN21" s="1"/>
  <c r="LM22"/>
  <c r="LN22"/>
  <c r="LM23"/>
  <c r="LN23" s="1"/>
  <c r="LM24"/>
  <c r="LN24"/>
  <c r="LM25"/>
  <c r="LN25" s="1"/>
  <c r="LM26"/>
  <c r="LN26"/>
  <c r="LM27"/>
  <c r="LN27" s="1"/>
  <c r="LM28"/>
  <c r="LN28"/>
  <c r="LM29"/>
  <c r="LN29" s="1"/>
  <c r="LM30"/>
  <c r="LN30"/>
  <c r="LM31"/>
  <c r="LN31" s="1"/>
  <c r="LM32"/>
  <c r="LN32"/>
  <c r="LM33"/>
  <c r="LN33" s="1"/>
  <c r="LM34"/>
  <c r="LN34"/>
  <c r="LM35"/>
  <c r="LN35" s="1"/>
  <c r="LM36"/>
  <c r="LN36"/>
  <c r="LM37"/>
  <c r="LN37" s="1"/>
  <c r="LM38"/>
  <c r="LN38"/>
  <c r="LM39"/>
  <c r="LN39" s="1"/>
  <c r="LM40"/>
  <c r="LN40"/>
  <c r="LM41"/>
  <c r="LN41" s="1"/>
  <c r="LM42"/>
  <c r="LN42"/>
  <c r="LM43"/>
  <c r="LN43" s="1"/>
  <c r="LM44"/>
  <c r="LN44"/>
  <c r="LM45"/>
  <c r="LN45" s="1"/>
  <c r="LM46"/>
  <c r="LN46"/>
  <c r="LM47"/>
  <c r="LN47" s="1"/>
  <c r="LM48"/>
  <c r="LN48"/>
  <c r="LM49"/>
  <c r="LN49" s="1"/>
  <c r="LM50"/>
  <c r="LN50"/>
  <c r="LM51"/>
  <c r="LN51" s="1"/>
  <c r="LM52"/>
  <c r="LM53"/>
  <c r="LN53" s="1"/>
  <c r="LM54"/>
  <c r="LN54"/>
  <c r="LM55"/>
  <c r="LN55" s="1"/>
  <c r="LM56"/>
  <c r="LN56"/>
  <c r="LM57"/>
  <c r="LM58"/>
  <c r="LN58"/>
  <c r="LM59"/>
  <c r="LN59" s="1"/>
  <c r="LM60"/>
  <c r="LN60"/>
  <c r="LM61"/>
  <c r="LN61" s="1"/>
  <c r="LM62"/>
  <c r="LN62"/>
  <c r="LM63"/>
  <c r="LN63" s="1"/>
  <c r="LM64"/>
  <c r="LN64"/>
  <c r="LM65"/>
  <c r="LN65" s="1"/>
  <c r="LM66"/>
  <c r="LN66"/>
  <c r="LM67"/>
  <c r="LN67" s="1"/>
  <c r="LM68"/>
  <c r="LN68"/>
  <c r="LM69"/>
  <c r="LN69" s="1"/>
  <c r="LM70"/>
  <c r="LN70" s="1"/>
  <c r="LM71"/>
  <c r="LN71" s="1"/>
  <c r="LM72"/>
  <c r="LN72"/>
  <c r="LM73"/>
  <c r="LN73" s="1"/>
  <c r="LJ74"/>
  <c r="LI74"/>
  <c r="LM3"/>
  <c r="LN3" s="1"/>
  <c r="LG4" i="21"/>
  <c r="LH4"/>
  <c r="LG5"/>
  <c r="LH5"/>
  <c r="LG6"/>
  <c r="LH6"/>
  <c r="LG7"/>
  <c r="LH7"/>
  <c r="LG8"/>
  <c r="LH8"/>
  <c r="LG9"/>
  <c r="LH9"/>
  <c r="LG10"/>
  <c r="LH10"/>
  <c r="LG11"/>
  <c r="LH11"/>
  <c r="LG12"/>
  <c r="LH12"/>
  <c r="LG13"/>
  <c r="LH13"/>
  <c r="LG14"/>
  <c r="LH14"/>
  <c r="LG15"/>
  <c r="LH15"/>
  <c r="LG16"/>
  <c r="LH16"/>
  <c r="LG17"/>
  <c r="LH17"/>
  <c r="LG18"/>
  <c r="LH18"/>
  <c r="LG19"/>
  <c r="LH19"/>
  <c r="LG20"/>
  <c r="LH20"/>
  <c r="LG21"/>
  <c r="LH21"/>
  <c r="LG22"/>
  <c r="LH22"/>
  <c r="LG23"/>
  <c r="LH23"/>
  <c r="LG24"/>
  <c r="LH24"/>
  <c r="LG25"/>
  <c r="LH25"/>
  <c r="LG26"/>
  <c r="LH26"/>
  <c r="LG27"/>
  <c r="LH27"/>
  <c r="LG28"/>
  <c r="LH28"/>
  <c r="LG29"/>
  <c r="LH29"/>
  <c r="LG30"/>
  <c r="LH30"/>
  <c r="LG31"/>
  <c r="LH31"/>
  <c r="LG32"/>
  <c r="LH32"/>
  <c r="LG33"/>
  <c r="LH33"/>
  <c r="LG34"/>
  <c r="LH34"/>
  <c r="LG35"/>
  <c r="LH35"/>
  <c r="LG36"/>
  <c r="LH36"/>
  <c r="LG37"/>
  <c r="LH37"/>
  <c r="LG38"/>
  <c r="LH38"/>
  <c r="LG39"/>
  <c r="LH39"/>
  <c r="LG40"/>
  <c r="LH40"/>
  <c r="LG41"/>
  <c r="LH41"/>
  <c r="LG42"/>
  <c r="LH42"/>
  <c r="LG43"/>
  <c r="LH43"/>
  <c r="LG44"/>
  <c r="LH44"/>
  <c r="LG45"/>
  <c r="LH45"/>
  <c r="LG46"/>
  <c r="LH46"/>
  <c r="LG47"/>
  <c r="LH47"/>
  <c r="LG48"/>
  <c r="LH48"/>
  <c r="LG49"/>
  <c r="LH49"/>
  <c r="LG50"/>
  <c r="LH50"/>
  <c r="LG51"/>
  <c r="LH51"/>
  <c r="LG52"/>
  <c r="LH52"/>
  <c r="LG53"/>
  <c r="LH53"/>
  <c r="LG54"/>
  <c r="LH54"/>
  <c r="LG55"/>
  <c r="LH55"/>
  <c r="LG56"/>
  <c r="LH56"/>
  <c r="LG57"/>
  <c r="LH57"/>
  <c r="LG58"/>
  <c r="LH58"/>
  <c r="LG59"/>
  <c r="LH59"/>
  <c r="LG60"/>
  <c r="LH60"/>
  <c r="LG61"/>
  <c r="LH61"/>
  <c r="LG62"/>
  <c r="LH62"/>
  <c r="LG63"/>
  <c r="LH63"/>
  <c r="LG64"/>
  <c r="LH64"/>
  <c r="LG65"/>
  <c r="LH65"/>
  <c r="LG66"/>
  <c r="LH66"/>
  <c r="LG67"/>
  <c r="LH67"/>
  <c r="LG68"/>
  <c r="LH68"/>
  <c r="LG69"/>
  <c r="LH69"/>
  <c r="LG70"/>
  <c r="LH70"/>
  <c r="LG71"/>
  <c r="LH71"/>
  <c r="LG72"/>
  <c r="LH72"/>
  <c r="LG73"/>
  <c r="LH73" s="1"/>
  <c r="LD74"/>
  <c r="LC74"/>
  <c r="LG3"/>
  <c r="LH3" s="1"/>
  <c r="OP4" i="13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M74"/>
  <c r="OL74"/>
  <c r="OQ3"/>
  <c r="OP3"/>
  <c r="PV4" i="19"/>
  <c r="QE4" s="1"/>
  <c r="PV5"/>
  <c r="QE5" s="1"/>
  <c r="PV6"/>
  <c r="QE6" s="1"/>
  <c r="PV7"/>
  <c r="QE7" s="1"/>
  <c r="PV8"/>
  <c r="QE8" s="1"/>
  <c r="PV9"/>
  <c r="QE9" s="1"/>
  <c r="PV10"/>
  <c r="QE10" s="1"/>
  <c r="PV11"/>
  <c r="QE11" s="1"/>
  <c r="PV12"/>
  <c r="QE12" s="1"/>
  <c r="PV13"/>
  <c r="QE13" s="1"/>
  <c r="PV14"/>
  <c r="QE14" s="1"/>
  <c r="PV15"/>
  <c r="QE15" s="1"/>
  <c r="PV16"/>
  <c r="QE16" s="1"/>
  <c r="PV17"/>
  <c r="QE17" s="1"/>
  <c r="PV18"/>
  <c r="QE18" s="1"/>
  <c r="PV19"/>
  <c r="QE19" s="1"/>
  <c r="PV20"/>
  <c r="QE20" s="1"/>
  <c r="PV21"/>
  <c r="QE21" s="1"/>
  <c r="PV22"/>
  <c r="QE22" s="1"/>
  <c r="PV23"/>
  <c r="QE23" s="1"/>
  <c r="PV24"/>
  <c r="QE24" s="1"/>
  <c r="PV25"/>
  <c r="QE25" s="1"/>
  <c r="PV26"/>
  <c r="QE26" s="1"/>
  <c r="PV27"/>
  <c r="QE27" s="1"/>
  <c r="PV28"/>
  <c r="QE28" s="1"/>
  <c r="PV29"/>
  <c r="QE29" s="1"/>
  <c r="PV30"/>
  <c r="QE30" s="1"/>
  <c r="PV31"/>
  <c r="QE31" s="1"/>
  <c r="PV32"/>
  <c r="QE32" s="1"/>
  <c r="PV33"/>
  <c r="QE33" s="1"/>
  <c r="PV34"/>
  <c r="QE34" s="1"/>
  <c r="PV35"/>
  <c r="QE35" s="1"/>
  <c r="PV36"/>
  <c r="QE36" s="1"/>
  <c r="PV37"/>
  <c r="QE37" s="1"/>
  <c r="PV38"/>
  <c r="QE38" s="1"/>
  <c r="PV39"/>
  <c r="QE39" s="1"/>
  <c r="PV40"/>
  <c r="QE40" s="1"/>
  <c r="PV41"/>
  <c r="QE41" s="1"/>
  <c r="PV42"/>
  <c r="QE42" s="1"/>
  <c r="PV43"/>
  <c r="QE43" s="1"/>
  <c r="PV44"/>
  <c r="QE44" s="1"/>
  <c r="PV45"/>
  <c r="QE45" s="1"/>
  <c r="PV46"/>
  <c r="QE46" s="1"/>
  <c r="PV47"/>
  <c r="QE47" s="1"/>
  <c r="PV48"/>
  <c r="QE48" s="1"/>
  <c r="PV49"/>
  <c r="QE49" s="1"/>
  <c r="PV50"/>
  <c r="QE50" s="1"/>
  <c r="PV51"/>
  <c r="QE51" s="1"/>
  <c r="PV52"/>
  <c r="QE52" s="1"/>
  <c r="PV53"/>
  <c r="QE53" s="1"/>
  <c r="PV54"/>
  <c r="QE54" s="1"/>
  <c r="PV55"/>
  <c r="QE55" s="1"/>
  <c r="PV56"/>
  <c r="QE56" s="1"/>
  <c r="PV57"/>
  <c r="QE57" s="1"/>
  <c r="PV58"/>
  <c r="QE58" s="1"/>
  <c r="PV59"/>
  <c r="QE59" s="1"/>
  <c r="PV60"/>
  <c r="PV61"/>
  <c r="QE61" s="1"/>
  <c r="PV62"/>
  <c r="QE62" s="1"/>
  <c r="PV63"/>
  <c r="PV64"/>
  <c r="PV65"/>
  <c r="QE65" s="1"/>
  <c r="PV66"/>
  <c r="PV67"/>
  <c r="PV68"/>
  <c r="QE68" s="1"/>
  <c r="PV69"/>
  <c r="QE69" s="1"/>
  <c r="PV70"/>
  <c r="QE70" s="1"/>
  <c r="PV71"/>
  <c r="QE71" s="1"/>
  <c r="PV72"/>
  <c r="QE72" s="1"/>
  <c r="PV73"/>
  <c r="QE73" s="1"/>
  <c r="PS77"/>
  <c r="PR77"/>
  <c r="PV3"/>
  <c r="QE3" s="1"/>
  <c r="QE63" l="1"/>
  <c r="QE66"/>
  <c r="QE67"/>
  <c r="QE60"/>
  <c r="QE64"/>
  <c r="PV77"/>
  <c r="JJ74" i="23"/>
  <c r="LM74" i="22"/>
  <c r="LG74" i="21"/>
  <c r="OP74" i="13"/>
  <c r="KW4" i="22"/>
  <c r="KX4"/>
  <c r="KW5"/>
  <c r="KX5"/>
  <c r="KW6"/>
  <c r="KX6"/>
  <c r="KW7"/>
  <c r="KX7"/>
  <c r="KW8"/>
  <c r="KX8"/>
  <c r="KW9"/>
  <c r="KX9"/>
  <c r="KW10"/>
  <c r="KX10"/>
  <c r="KW11"/>
  <c r="KX11"/>
  <c r="KW12"/>
  <c r="KX12"/>
  <c r="KW13"/>
  <c r="KX13"/>
  <c r="KW14"/>
  <c r="KX14"/>
  <c r="KW15"/>
  <c r="KX15"/>
  <c r="KW16"/>
  <c r="KX16"/>
  <c r="KW17"/>
  <c r="KX17"/>
  <c r="KW18"/>
  <c r="KX18"/>
  <c r="KW19"/>
  <c r="KW20"/>
  <c r="KX20"/>
  <c r="KW21"/>
  <c r="KX21"/>
  <c r="KW22"/>
  <c r="KX22"/>
  <c r="KW23"/>
  <c r="KX23"/>
  <c r="KW24"/>
  <c r="KX24"/>
  <c r="KW25"/>
  <c r="KX25" s="1"/>
  <c r="KW26"/>
  <c r="KX26"/>
  <c r="KW27"/>
  <c r="KX27"/>
  <c r="KW28"/>
  <c r="KX28"/>
  <c r="KW29"/>
  <c r="KX29"/>
  <c r="KW30"/>
  <c r="KX30"/>
  <c r="KW31"/>
  <c r="KX31"/>
  <c r="KW32"/>
  <c r="KX32"/>
  <c r="KW33"/>
  <c r="KX33"/>
  <c r="KW34"/>
  <c r="KX34"/>
  <c r="KW35"/>
  <c r="KX35"/>
  <c r="KW36"/>
  <c r="KX36"/>
  <c r="KW37"/>
  <c r="KX37"/>
  <c r="KW38"/>
  <c r="KX38"/>
  <c r="KW39"/>
  <c r="KX39"/>
  <c r="KW40"/>
  <c r="KX40"/>
  <c r="KW41"/>
  <c r="KX41"/>
  <c r="KW42"/>
  <c r="KX42"/>
  <c r="KW43"/>
  <c r="KX43"/>
  <c r="KW44"/>
  <c r="KX44"/>
  <c r="KW45"/>
  <c r="KX45"/>
  <c r="KW46"/>
  <c r="KX46"/>
  <c r="KW47"/>
  <c r="KX47"/>
  <c r="KW48"/>
  <c r="KX48"/>
  <c r="KW49"/>
  <c r="KX49"/>
  <c r="KW50"/>
  <c r="KX50"/>
  <c r="KW51"/>
  <c r="KX51"/>
  <c r="KW52"/>
  <c r="KW53"/>
  <c r="KX53"/>
  <c r="KW54"/>
  <c r="KX54"/>
  <c r="KW55"/>
  <c r="KX55"/>
  <c r="KW56"/>
  <c r="KX56"/>
  <c r="KW57"/>
  <c r="KW58"/>
  <c r="KX58"/>
  <c r="KW59"/>
  <c r="KX59"/>
  <c r="KW60"/>
  <c r="KX60"/>
  <c r="KW61"/>
  <c r="KX61"/>
  <c r="KW62"/>
  <c r="KX62"/>
  <c r="KW63"/>
  <c r="KX63"/>
  <c r="KW64"/>
  <c r="KX64"/>
  <c r="KW65"/>
  <c r="KX65"/>
  <c r="KW66"/>
  <c r="KX66"/>
  <c r="KW67"/>
  <c r="KX67"/>
  <c r="KW68"/>
  <c r="KX68"/>
  <c r="KW69"/>
  <c r="KX69"/>
  <c r="KW70"/>
  <c r="KX70" s="1"/>
  <c r="KW71"/>
  <c r="KX71"/>
  <c r="KW72"/>
  <c r="KX72"/>
  <c r="KW73"/>
  <c r="KX73"/>
  <c r="KW3"/>
  <c r="KX3" s="1"/>
  <c r="KT74"/>
  <c r="KS74"/>
  <c r="IT3" i="23"/>
  <c r="IT4"/>
  <c r="IT5"/>
  <c r="IT6"/>
  <c r="IU6" s="1"/>
  <c r="IT7"/>
  <c r="IT8"/>
  <c r="IT9"/>
  <c r="IT10"/>
  <c r="IU10" s="1"/>
  <c r="IT11"/>
  <c r="IT12"/>
  <c r="IT13"/>
  <c r="IT14"/>
  <c r="IU14" s="1"/>
  <c r="IT15"/>
  <c r="IT16"/>
  <c r="IT17"/>
  <c r="IT18"/>
  <c r="IU18" s="1"/>
  <c r="IT19"/>
  <c r="IT20"/>
  <c r="IT21"/>
  <c r="IT22"/>
  <c r="IU22" s="1"/>
  <c r="IT23"/>
  <c r="IT24"/>
  <c r="IT25"/>
  <c r="IT26"/>
  <c r="IU26" s="1"/>
  <c r="IT27"/>
  <c r="IT28"/>
  <c r="IT29"/>
  <c r="IT30"/>
  <c r="IU30" s="1"/>
  <c r="IT31"/>
  <c r="IT32"/>
  <c r="IT33"/>
  <c r="IT34"/>
  <c r="IU34" s="1"/>
  <c r="IT35"/>
  <c r="IT36"/>
  <c r="IT37"/>
  <c r="IT38"/>
  <c r="IU38" s="1"/>
  <c r="IT39"/>
  <c r="IT40"/>
  <c r="IT41"/>
  <c r="IT42"/>
  <c r="IU42" s="1"/>
  <c r="IT43"/>
  <c r="IT44"/>
  <c r="IT45"/>
  <c r="IT46"/>
  <c r="IU46" s="1"/>
  <c r="IT47"/>
  <c r="IT48"/>
  <c r="IT49"/>
  <c r="IT50"/>
  <c r="IU50" s="1"/>
  <c r="IT51"/>
  <c r="IT52"/>
  <c r="IT53"/>
  <c r="IT54"/>
  <c r="IU54" s="1"/>
  <c r="IT55"/>
  <c r="IT56"/>
  <c r="IT57"/>
  <c r="IT58"/>
  <c r="IU58" s="1"/>
  <c r="IT59"/>
  <c r="IT60"/>
  <c r="IT61"/>
  <c r="IT62"/>
  <c r="IU62" s="1"/>
  <c r="IT63"/>
  <c r="IT64"/>
  <c r="IT65"/>
  <c r="IT66"/>
  <c r="IU66" s="1"/>
  <c r="IT67"/>
  <c r="IT68"/>
  <c r="IT69"/>
  <c r="IT70"/>
  <c r="IU70" s="1"/>
  <c r="IT71"/>
  <c r="IT72"/>
  <c r="IT73"/>
  <c r="IU3"/>
  <c r="IU4"/>
  <c r="IU5"/>
  <c r="IU7"/>
  <c r="IU8"/>
  <c r="IU9"/>
  <c r="IU11"/>
  <c r="IU12"/>
  <c r="IU13"/>
  <c r="IU15"/>
  <c r="IU16"/>
  <c r="IU17"/>
  <c r="IU19"/>
  <c r="IU20"/>
  <c r="IU21"/>
  <c r="IU23"/>
  <c r="IU24"/>
  <c r="IU25"/>
  <c r="IU27"/>
  <c r="IU28"/>
  <c r="IU29"/>
  <c r="IU31"/>
  <c r="IU32"/>
  <c r="IU33"/>
  <c r="IU35"/>
  <c r="IU36"/>
  <c r="IU37"/>
  <c r="IU39"/>
  <c r="IU40"/>
  <c r="IU41"/>
  <c r="IU43"/>
  <c r="IU44"/>
  <c r="IU45"/>
  <c r="IU47"/>
  <c r="IU48"/>
  <c r="IU49"/>
  <c r="IU51"/>
  <c r="IU52"/>
  <c r="IU53"/>
  <c r="IU55"/>
  <c r="IU56"/>
  <c r="IU57"/>
  <c r="IU59"/>
  <c r="IU60"/>
  <c r="IU61"/>
  <c r="IU63"/>
  <c r="IU64"/>
  <c r="IU65"/>
  <c r="IU67"/>
  <c r="IU68"/>
  <c r="IU69"/>
  <c r="IU71"/>
  <c r="IU72"/>
  <c r="IU73"/>
  <c r="PF3" i="19"/>
  <c r="PF4"/>
  <c r="PF5"/>
  <c r="PF6"/>
  <c r="PF7"/>
  <c r="PF8"/>
  <c r="PF9"/>
  <c r="PF10"/>
  <c r="PF11"/>
  <c r="PF12"/>
  <c r="PF13"/>
  <c r="PF14"/>
  <c r="PF15"/>
  <c r="PF16"/>
  <c r="PF17"/>
  <c r="PF18"/>
  <c r="PF19"/>
  <c r="PF20"/>
  <c r="PF21"/>
  <c r="PF22"/>
  <c r="PF23"/>
  <c r="PF24"/>
  <c r="PF25"/>
  <c r="PF26"/>
  <c r="PF27"/>
  <c r="PF28"/>
  <c r="PF29"/>
  <c r="PF30"/>
  <c r="PF31"/>
  <c r="PF32"/>
  <c r="PF33"/>
  <c r="PF34"/>
  <c r="PF35"/>
  <c r="PF36"/>
  <c r="PF37"/>
  <c r="PF38"/>
  <c r="PF39"/>
  <c r="PF40"/>
  <c r="PF41"/>
  <c r="PF42"/>
  <c r="PF43"/>
  <c r="PF44"/>
  <c r="PF45"/>
  <c r="PF46"/>
  <c r="PF47"/>
  <c r="PF48"/>
  <c r="PF49"/>
  <c r="PF50"/>
  <c r="PF51"/>
  <c r="PF52"/>
  <c r="PF53"/>
  <c r="PF54"/>
  <c r="PF55"/>
  <c r="PF56"/>
  <c r="PF57"/>
  <c r="PF58"/>
  <c r="PF59"/>
  <c r="PF60"/>
  <c r="PF61"/>
  <c r="PF62"/>
  <c r="PF63"/>
  <c r="PF64"/>
  <c r="PF65"/>
  <c r="PF66"/>
  <c r="PF67"/>
  <c r="PF68"/>
  <c r="PF69"/>
  <c r="PF70"/>
  <c r="PF71"/>
  <c r="PF72"/>
  <c r="PF73"/>
  <c r="KW74" i="22" l="1"/>
  <c r="JB4" i="23"/>
  <c r="JC4"/>
  <c r="JB5"/>
  <c r="JC5"/>
  <c r="JB6"/>
  <c r="JC6"/>
  <c r="JB7"/>
  <c r="JC7"/>
  <c r="JB8"/>
  <c r="JC8"/>
  <c r="JB9"/>
  <c r="JC9"/>
  <c r="JB10"/>
  <c r="JC10"/>
  <c r="JB11"/>
  <c r="JB12"/>
  <c r="JC12"/>
  <c r="JB13"/>
  <c r="JC13"/>
  <c r="JB14"/>
  <c r="JC14"/>
  <c r="JB15"/>
  <c r="JC15"/>
  <c r="JB16"/>
  <c r="JC16"/>
  <c r="JB17"/>
  <c r="JC17"/>
  <c r="JB18"/>
  <c r="JC18"/>
  <c r="JB19"/>
  <c r="JC19"/>
  <c r="JB20"/>
  <c r="JC20"/>
  <c r="JB21"/>
  <c r="JC21"/>
  <c r="JB22"/>
  <c r="JC22"/>
  <c r="JB23"/>
  <c r="JC23"/>
  <c r="JB24"/>
  <c r="JC24"/>
  <c r="JB25"/>
  <c r="JC25"/>
  <c r="JB26"/>
  <c r="JC26"/>
  <c r="JB27"/>
  <c r="JC27"/>
  <c r="JB28"/>
  <c r="JC28"/>
  <c r="JB29"/>
  <c r="JC29"/>
  <c r="JB30"/>
  <c r="JC30"/>
  <c r="JB31"/>
  <c r="JC31"/>
  <c r="JB32"/>
  <c r="JC32"/>
  <c r="JB33"/>
  <c r="JC33"/>
  <c r="JB34"/>
  <c r="JC34"/>
  <c r="JB35"/>
  <c r="JC35"/>
  <c r="JB36"/>
  <c r="JC36"/>
  <c r="JB37"/>
  <c r="JC37"/>
  <c r="JB38"/>
  <c r="JC38"/>
  <c r="JB39"/>
  <c r="JC39"/>
  <c r="JB40"/>
  <c r="JC40"/>
  <c r="JB41"/>
  <c r="JC41"/>
  <c r="JB42"/>
  <c r="JC42"/>
  <c r="JB43"/>
  <c r="JC43"/>
  <c r="JB44"/>
  <c r="JC44"/>
  <c r="JB45"/>
  <c r="JC45"/>
  <c r="JB46"/>
  <c r="JC46"/>
  <c r="JB47"/>
  <c r="JC47"/>
  <c r="JB48"/>
  <c r="JC48"/>
  <c r="JB49"/>
  <c r="JC49"/>
  <c r="JB50"/>
  <c r="JC50"/>
  <c r="JB51"/>
  <c r="JC51"/>
  <c r="JB52"/>
  <c r="JC52"/>
  <c r="JB53"/>
  <c r="JC53"/>
  <c r="JB54"/>
  <c r="JC54"/>
  <c r="JB55"/>
  <c r="JC55"/>
  <c r="JB56"/>
  <c r="JC56"/>
  <c r="JB57"/>
  <c r="JC57"/>
  <c r="JB58"/>
  <c r="JC58"/>
  <c r="JB59"/>
  <c r="JC59"/>
  <c r="JB60"/>
  <c r="JC60"/>
  <c r="JB61"/>
  <c r="JC61"/>
  <c r="JB62"/>
  <c r="JC62"/>
  <c r="JB63"/>
  <c r="JC63"/>
  <c r="JB64"/>
  <c r="JC64"/>
  <c r="JB65"/>
  <c r="JC65"/>
  <c r="JB66"/>
  <c r="JC66"/>
  <c r="JB67"/>
  <c r="JC67"/>
  <c r="JB68"/>
  <c r="JC68"/>
  <c r="JB69"/>
  <c r="JC69"/>
  <c r="JB70"/>
  <c r="JC70" s="1"/>
  <c r="JB71"/>
  <c r="JC71"/>
  <c r="JB72"/>
  <c r="JC72"/>
  <c r="JB73"/>
  <c r="JC73"/>
  <c r="IY74"/>
  <c r="IX74"/>
  <c r="JB3"/>
  <c r="JC3" s="1"/>
  <c r="LE4" i="22"/>
  <c r="LF4"/>
  <c r="LE5"/>
  <c r="LF5" s="1"/>
  <c r="LE6"/>
  <c r="LF6"/>
  <c r="LE7"/>
  <c r="LF7" s="1"/>
  <c r="LE8"/>
  <c r="LF8"/>
  <c r="LE9"/>
  <c r="LF9" s="1"/>
  <c r="LE10"/>
  <c r="LF10"/>
  <c r="LE11"/>
  <c r="LE12"/>
  <c r="LF12"/>
  <c r="LE13"/>
  <c r="LF13" s="1"/>
  <c r="LE14"/>
  <c r="LF14"/>
  <c r="LE15"/>
  <c r="LF15" s="1"/>
  <c r="LE16"/>
  <c r="LF16"/>
  <c r="LE17"/>
  <c r="LF17" s="1"/>
  <c r="LE18"/>
  <c r="LF18"/>
  <c r="LE19"/>
  <c r="LE20"/>
  <c r="LF20"/>
  <c r="LE21"/>
  <c r="LF21" s="1"/>
  <c r="LE22"/>
  <c r="LF22"/>
  <c r="LE23"/>
  <c r="LF23" s="1"/>
  <c r="LE24"/>
  <c r="LF24"/>
  <c r="LE25"/>
  <c r="LF25" s="1"/>
  <c r="LE26"/>
  <c r="LF26"/>
  <c r="LE27"/>
  <c r="LF27" s="1"/>
  <c r="LE28"/>
  <c r="LF28"/>
  <c r="LE29"/>
  <c r="LF29" s="1"/>
  <c r="LE30"/>
  <c r="LF30"/>
  <c r="LE31"/>
  <c r="LF31" s="1"/>
  <c r="LE32"/>
  <c r="LF32"/>
  <c r="LE33"/>
  <c r="LF33" s="1"/>
  <c r="LE34"/>
  <c r="LF34"/>
  <c r="LE35"/>
  <c r="LF35" s="1"/>
  <c r="LE36"/>
  <c r="LF36"/>
  <c r="LE37"/>
  <c r="LF37" s="1"/>
  <c r="LE38"/>
  <c r="LF38"/>
  <c r="LE39"/>
  <c r="LF39" s="1"/>
  <c r="LE40"/>
  <c r="LF40"/>
  <c r="LE41"/>
  <c r="LF41" s="1"/>
  <c r="LE42"/>
  <c r="LF42"/>
  <c r="LE43"/>
  <c r="LF43" s="1"/>
  <c r="LE44"/>
  <c r="LF44"/>
  <c r="LE45"/>
  <c r="LF45" s="1"/>
  <c r="LE46"/>
  <c r="LF46"/>
  <c r="LE47"/>
  <c r="LF47" s="1"/>
  <c r="LE48"/>
  <c r="LF48"/>
  <c r="LE49"/>
  <c r="LF49" s="1"/>
  <c r="LE50"/>
  <c r="LF50"/>
  <c r="LE51"/>
  <c r="LF51" s="1"/>
  <c r="LE52"/>
  <c r="LN52" s="1"/>
  <c r="LE53"/>
  <c r="LF53" s="1"/>
  <c r="LE54"/>
  <c r="LF54"/>
  <c r="LE55"/>
  <c r="LF55" s="1"/>
  <c r="LE56"/>
  <c r="LF56"/>
  <c r="LE57"/>
  <c r="LE58"/>
  <c r="LF58"/>
  <c r="LE59"/>
  <c r="LF59" s="1"/>
  <c r="LE60"/>
  <c r="LF60"/>
  <c r="LE61"/>
  <c r="LF61" s="1"/>
  <c r="LE62"/>
  <c r="LF62"/>
  <c r="LE63"/>
  <c r="LF63" s="1"/>
  <c r="LE64"/>
  <c r="LF64"/>
  <c r="LE65"/>
  <c r="LF65" s="1"/>
  <c r="LE66"/>
  <c r="LF66"/>
  <c r="LE67"/>
  <c r="LF67" s="1"/>
  <c r="LE68"/>
  <c r="LF68"/>
  <c r="LE69"/>
  <c r="LF69" s="1"/>
  <c r="LE70"/>
  <c r="LF70" s="1"/>
  <c r="LE71"/>
  <c r="LF71" s="1"/>
  <c r="LE72"/>
  <c r="LF72"/>
  <c r="LE73"/>
  <c r="LF73" s="1"/>
  <c r="LB74"/>
  <c r="LA74"/>
  <c r="LE3"/>
  <c r="LF3" s="1"/>
  <c r="KV74" i="21"/>
  <c r="KU74"/>
  <c r="KY4"/>
  <c r="KZ4"/>
  <c r="KY5"/>
  <c r="KZ5"/>
  <c r="KY6"/>
  <c r="KZ6"/>
  <c r="KY7"/>
  <c r="KZ7"/>
  <c r="KY8"/>
  <c r="KZ8" s="1"/>
  <c r="KY9"/>
  <c r="KZ9"/>
  <c r="KY10"/>
  <c r="KZ10"/>
  <c r="KY11"/>
  <c r="KY12"/>
  <c r="KZ12" s="1"/>
  <c r="KY13"/>
  <c r="KZ13"/>
  <c r="KY14"/>
  <c r="KZ14"/>
  <c r="KY15"/>
  <c r="KZ15"/>
  <c r="KY16"/>
  <c r="KZ16"/>
  <c r="KY17"/>
  <c r="KZ17" s="1"/>
  <c r="KY18"/>
  <c r="KZ18"/>
  <c r="KY19"/>
  <c r="KZ19" s="1"/>
  <c r="KY20"/>
  <c r="KZ20"/>
  <c r="KY21"/>
  <c r="KZ21" s="1"/>
  <c r="KY22"/>
  <c r="KZ22"/>
  <c r="KY23"/>
  <c r="KZ23"/>
  <c r="KY24"/>
  <c r="KZ24"/>
  <c r="KY25"/>
  <c r="KZ25"/>
  <c r="KY26"/>
  <c r="KZ26"/>
  <c r="KY27"/>
  <c r="KZ27"/>
  <c r="KY28"/>
  <c r="KZ28"/>
  <c r="KY29"/>
  <c r="KZ29"/>
  <c r="KY30"/>
  <c r="KZ30"/>
  <c r="KY31"/>
  <c r="KZ31"/>
  <c r="KY32"/>
  <c r="KZ32"/>
  <c r="KY33"/>
  <c r="KZ33"/>
  <c r="KY34"/>
  <c r="KZ34"/>
  <c r="KY35"/>
  <c r="KZ35"/>
  <c r="KY36"/>
  <c r="KZ36"/>
  <c r="KY37"/>
  <c r="KZ37"/>
  <c r="KY38"/>
  <c r="KZ38"/>
  <c r="KY39"/>
  <c r="KZ39"/>
  <c r="KY40"/>
  <c r="KZ40"/>
  <c r="KY41"/>
  <c r="KZ41"/>
  <c r="KY42"/>
  <c r="KZ42" s="1"/>
  <c r="KY43"/>
  <c r="KZ43"/>
  <c r="KY44"/>
  <c r="KZ44"/>
  <c r="KY45"/>
  <c r="KZ45"/>
  <c r="KY46"/>
  <c r="KZ46"/>
  <c r="KY47"/>
  <c r="KZ47"/>
  <c r="KY48"/>
  <c r="KZ48"/>
  <c r="KY49"/>
  <c r="KZ49"/>
  <c r="KY50"/>
  <c r="KZ50"/>
  <c r="KY51"/>
  <c r="KZ51"/>
  <c r="KY52"/>
  <c r="KZ52" s="1"/>
  <c r="KY53"/>
  <c r="KZ53"/>
  <c r="KY54"/>
  <c r="KZ54"/>
  <c r="KY55"/>
  <c r="KZ55" s="1"/>
  <c r="KY56"/>
  <c r="KZ56" s="1"/>
  <c r="KY57"/>
  <c r="KZ57"/>
  <c r="KY58"/>
  <c r="KZ58"/>
  <c r="KY59"/>
  <c r="KZ59"/>
  <c r="KY60"/>
  <c r="KZ60"/>
  <c r="KY61"/>
  <c r="KZ61"/>
  <c r="KY62"/>
  <c r="KZ62"/>
  <c r="KY63"/>
  <c r="KZ63"/>
  <c r="KY64"/>
  <c r="KZ64"/>
  <c r="KY65"/>
  <c r="KZ65"/>
  <c r="KY66"/>
  <c r="KZ66"/>
  <c r="KY67"/>
  <c r="KZ67"/>
  <c r="KY68"/>
  <c r="KZ68"/>
  <c r="KY69"/>
  <c r="KZ69"/>
  <c r="KY70"/>
  <c r="KZ70"/>
  <c r="KY71"/>
  <c r="KZ71"/>
  <c r="KY72"/>
  <c r="KZ72"/>
  <c r="KY73"/>
  <c r="KZ73"/>
  <c r="KY3"/>
  <c r="KZ3" s="1"/>
  <c r="OE74" i="13"/>
  <c r="OD74"/>
  <c r="OH4"/>
  <c r="OI4" s="1"/>
  <c r="OH5"/>
  <c r="OI5"/>
  <c r="OH6"/>
  <c r="OI6" s="1"/>
  <c r="OH7"/>
  <c r="OI7"/>
  <c r="OH8"/>
  <c r="OI8" s="1"/>
  <c r="OH9"/>
  <c r="OI9"/>
  <c r="OH10"/>
  <c r="OI10" s="1"/>
  <c r="OH11"/>
  <c r="OH12"/>
  <c r="OI12" s="1"/>
  <c r="OH13"/>
  <c r="OI13"/>
  <c r="OH14"/>
  <c r="OI14" s="1"/>
  <c r="OH15"/>
  <c r="OI15"/>
  <c r="OH16"/>
  <c r="OI16" s="1"/>
  <c r="OH17"/>
  <c r="OI17" s="1"/>
  <c r="OH18"/>
  <c r="OI18" s="1"/>
  <c r="OH19"/>
  <c r="OI19"/>
  <c r="OH20"/>
  <c r="OI20" s="1"/>
  <c r="OH21"/>
  <c r="OI21"/>
  <c r="OH22"/>
  <c r="OI22" s="1"/>
  <c r="OH23"/>
  <c r="OI23"/>
  <c r="OI3"/>
  <c r="OH3"/>
  <c r="OH25"/>
  <c r="OI25" s="1"/>
  <c r="OH26"/>
  <c r="OI26" s="1"/>
  <c r="OH27"/>
  <c r="OI27" s="1"/>
  <c r="OH28"/>
  <c r="OI28" s="1"/>
  <c r="OH29"/>
  <c r="OI29" s="1"/>
  <c r="OH30"/>
  <c r="OI30" s="1"/>
  <c r="OH31"/>
  <c r="OI31" s="1"/>
  <c r="OH32"/>
  <c r="OI32" s="1"/>
  <c r="OH33"/>
  <c r="OI33" s="1"/>
  <c r="OH34"/>
  <c r="OI34" s="1"/>
  <c r="OH35"/>
  <c r="OI35" s="1"/>
  <c r="OH36"/>
  <c r="OI36" s="1"/>
  <c r="OH37"/>
  <c r="OI37" s="1"/>
  <c r="OH38"/>
  <c r="OI38" s="1"/>
  <c r="OH39"/>
  <c r="OI39" s="1"/>
  <c r="OH40"/>
  <c r="OI40" s="1"/>
  <c r="OH41"/>
  <c r="OI41" s="1"/>
  <c r="OH42"/>
  <c r="OI42" s="1"/>
  <c r="OH43"/>
  <c r="OI43" s="1"/>
  <c r="OH44"/>
  <c r="OI44" s="1"/>
  <c r="OH45"/>
  <c r="OI45" s="1"/>
  <c r="OH46"/>
  <c r="OI46" s="1"/>
  <c r="OH47"/>
  <c r="OI47" s="1"/>
  <c r="OH48"/>
  <c r="OI48" s="1"/>
  <c r="OH49"/>
  <c r="OI49" s="1"/>
  <c r="OH50"/>
  <c r="OI50" s="1"/>
  <c r="OH51"/>
  <c r="OI51" s="1"/>
  <c r="OH52"/>
  <c r="OI52" s="1"/>
  <c r="OH53"/>
  <c r="OI53" s="1"/>
  <c r="OH54"/>
  <c r="OI54" s="1"/>
  <c r="OH55"/>
  <c r="OI55" s="1"/>
  <c r="OH56"/>
  <c r="OI56" s="1"/>
  <c r="OH57"/>
  <c r="OI57" s="1"/>
  <c r="OH58"/>
  <c r="OI58" s="1"/>
  <c r="OH59"/>
  <c r="OI59" s="1"/>
  <c r="OH60"/>
  <c r="OI60" s="1"/>
  <c r="OH61"/>
  <c r="OI61" s="1"/>
  <c r="OH62"/>
  <c r="OI62" s="1"/>
  <c r="OH63"/>
  <c r="OI63" s="1"/>
  <c r="OH64"/>
  <c r="OI64" s="1"/>
  <c r="OH65"/>
  <c r="OI65" s="1"/>
  <c r="OH66"/>
  <c r="OI66" s="1"/>
  <c r="OH67"/>
  <c r="OI67" s="1"/>
  <c r="OH68"/>
  <c r="OI68" s="1"/>
  <c r="OH69"/>
  <c r="OI69" s="1"/>
  <c r="OH70"/>
  <c r="OI70" s="1"/>
  <c r="OH71"/>
  <c r="OI71" s="1"/>
  <c r="OH72"/>
  <c r="OI72" s="1"/>
  <c r="OH73"/>
  <c r="OI73" s="1"/>
  <c r="OI24"/>
  <c r="OH24"/>
  <c r="PK77" i="19"/>
  <c r="PJ77"/>
  <c r="PN4"/>
  <c r="PN5"/>
  <c r="PN6"/>
  <c r="PW6" s="1"/>
  <c r="PN7"/>
  <c r="PN8"/>
  <c r="PN9"/>
  <c r="PN10"/>
  <c r="PW10" s="1"/>
  <c r="PN11"/>
  <c r="PW11" s="1"/>
  <c r="PN12"/>
  <c r="PN13"/>
  <c r="PN14"/>
  <c r="PN15"/>
  <c r="PN16"/>
  <c r="PW16" s="1"/>
  <c r="PN17"/>
  <c r="PN18"/>
  <c r="PW18" s="1"/>
  <c r="PN19"/>
  <c r="PW19" s="1"/>
  <c r="PN20"/>
  <c r="PW20" s="1"/>
  <c r="PN21"/>
  <c r="PN22"/>
  <c r="PW22" s="1"/>
  <c r="PN23"/>
  <c r="PN24"/>
  <c r="PW24" s="1"/>
  <c r="PN25"/>
  <c r="PN26"/>
  <c r="PW26" s="1"/>
  <c r="PN27"/>
  <c r="PN28"/>
  <c r="PW28" s="1"/>
  <c r="PN29"/>
  <c r="PN30"/>
  <c r="PW30" s="1"/>
  <c r="PN31"/>
  <c r="PN32"/>
  <c r="PW32" s="1"/>
  <c r="PN33"/>
  <c r="PN34"/>
  <c r="PW34" s="1"/>
  <c r="PN35"/>
  <c r="PN36"/>
  <c r="PW36" s="1"/>
  <c r="PN37"/>
  <c r="PN38"/>
  <c r="PW38" s="1"/>
  <c r="PN39"/>
  <c r="PN40"/>
  <c r="PW40" s="1"/>
  <c r="PN41"/>
  <c r="PN42"/>
  <c r="PN43"/>
  <c r="PN44"/>
  <c r="PW44" s="1"/>
  <c r="PN45"/>
  <c r="PN46"/>
  <c r="PW46" s="1"/>
  <c r="PN47"/>
  <c r="PN48"/>
  <c r="PW48" s="1"/>
  <c r="PN49"/>
  <c r="PN50"/>
  <c r="PW50" s="1"/>
  <c r="PN51"/>
  <c r="PN52"/>
  <c r="PW52" s="1"/>
  <c r="PN53"/>
  <c r="PN54"/>
  <c r="PN55"/>
  <c r="PN56"/>
  <c r="PW56" s="1"/>
  <c r="PN57"/>
  <c r="PN58"/>
  <c r="PW58" s="1"/>
  <c r="PN59"/>
  <c r="PN60"/>
  <c r="PW60" s="1"/>
  <c r="PN61"/>
  <c r="PN62"/>
  <c r="PW62" s="1"/>
  <c r="PN63"/>
  <c r="PN64"/>
  <c r="PW64" s="1"/>
  <c r="PN65"/>
  <c r="PN66"/>
  <c r="PW66" s="1"/>
  <c r="PN67"/>
  <c r="PN68"/>
  <c r="PW68" s="1"/>
  <c r="PN69"/>
  <c r="PN70"/>
  <c r="PN71"/>
  <c r="PN72"/>
  <c r="PW72" s="1"/>
  <c r="PN73"/>
  <c r="PN3"/>
  <c r="PO38" l="1"/>
  <c r="PO66"/>
  <c r="PO22"/>
  <c r="PO58"/>
  <c r="PO48"/>
  <c r="PO30"/>
  <c r="PO10"/>
  <c r="PO72"/>
  <c r="PO62"/>
  <c r="PO52"/>
  <c r="PO44"/>
  <c r="PO34"/>
  <c r="PO26"/>
  <c r="PO18"/>
  <c r="PO69"/>
  <c r="PW69"/>
  <c r="PO61"/>
  <c r="PW61"/>
  <c r="PO54"/>
  <c r="PW54"/>
  <c r="PO51"/>
  <c r="PW51"/>
  <c r="PO47"/>
  <c r="PW47"/>
  <c r="PO43"/>
  <c r="PW43"/>
  <c r="PO41"/>
  <c r="PW41"/>
  <c r="PO37"/>
  <c r="PW37"/>
  <c r="PO33"/>
  <c r="PW33"/>
  <c r="PO29"/>
  <c r="PW29"/>
  <c r="PO25"/>
  <c r="PW25"/>
  <c r="PO21"/>
  <c r="PW21"/>
  <c r="PO17"/>
  <c r="PW17"/>
  <c r="PO14"/>
  <c r="PW14"/>
  <c r="PO12"/>
  <c r="PW12"/>
  <c r="PO9"/>
  <c r="PW9"/>
  <c r="PO7"/>
  <c r="PW7"/>
  <c r="PO4"/>
  <c r="PW4"/>
  <c r="PO3"/>
  <c r="PW3"/>
  <c r="PO71"/>
  <c r="PW71"/>
  <c r="PO65"/>
  <c r="PW65"/>
  <c r="PO57"/>
  <c r="PW57"/>
  <c r="PO73"/>
  <c r="PW73"/>
  <c r="PO70"/>
  <c r="PW70"/>
  <c r="PO67"/>
  <c r="PW67"/>
  <c r="PO63"/>
  <c r="PW63"/>
  <c r="PO59"/>
  <c r="PW59"/>
  <c r="PO55"/>
  <c r="PW55"/>
  <c r="PO53"/>
  <c r="PW53"/>
  <c r="PO49"/>
  <c r="PW49"/>
  <c r="PO45"/>
  <c r="PW45"/>
  <c r="PO42"/>
  <c r="PW42"/>
  <c r="PO39"/>
  <c r="PW39"/>
  <c r="PO35"/>
  <c r="PW35"/>
  <c r="PO31"/>
  <c r="PW31"/>
  <c r="PO27"/>
  <c r="PW27"/>
  <c r="PO23"/>
  <c r="PW23"/>
  <c r="PO15"/>
  <c r="PW15"/>
  <c r="PO13"/>
  <c r="PW13"/>
  <c r="PO8"/>
  <c r="PW8"/>
  <c r="PO5"/>
  <c r="PW5"/>
  <c r="PO68"/>
  <c r="PO64"/>
  <c r="PO60"/>
  <c r="PO56"/>
  <c r="PO50"/>
  <c r="PO46"/>
  <c r="PO40"/>
  <c r="PO36"/>
  <c r="PO32"/>
  <c r="PO28"/>
  <c r="PO24"/>
  <c r="PO20"/>
  <c r="PO16"/>
  <c r="PO6"/>
  <c r="LF19" i="22"/>
  <c r="LN19"/>
  <c r="LF57"/>
  <c r="LN57"/>
  <c r="LF52"/>
  <c r="PN77" i="19"/>
  <c r="JB74" i="23"/>
  <c r="LE74" i="22"/>
  <c r="KY74" i="21"/>
  <c r="OH74" i="13"/>
  <c r="JC11" i="23"/>
  <c r="IQ74"/>
  <c r="IP74"/>
  <c r="LF11" i="22"/>
  <c r="IT74" i="23" l="1"/>
  <c r="KQ4" i="21" l="1"/>
  <c r="KR4"/>
  <c r="KQ5"/>
  <c r="KR5"/>
  <c r="KQ6"/>
  <c r="KR6"/>
  <c r="KQ7"/>
  <c r="KR7"/>
  <c r="KQ8"/>
  <c r="KR8"/>
  <c r="KQ9"/>
  <c r="KR9"/>
  <c r="KQ10"/>
  <c r="KR10"/>
  <c r="KQ11"/>
  <c r="KZ11" s="1"/>
  <c r="KQ12"/>
  <c r="KR12"/>
  <c r="KQ13"/>
  <c r="KR13"/>
  <c r="KQ14"/>
  <c r="KR14"/>
  <c r="KQ15"/>
  <c r="KR15"/>
  <c r="KQ16"/>
  <c r="KR16"/>
  <c r="KQ17"/>
  <c r="KR17"/>
  <c r="KQ18"/>
  <c r="KR18"/>
  <c r="KQ19"/>
  <c r="KR19"/>
  <c r="KQ20"/>
  <c r="KR20"/>
  <c r="KQ21"/>
  <c r="KR21"/>
  <c r="KQ22"/>
  <c r="KR22"/>
  <c r="KQ23"/>
  <c r="KR23"/>
  <c r="KQ24"/>
  <c r="KR24"/>
  <c r="KQ25"/>
  <c r="KR25"/>
  <c r="KQ26"/>
  <c r="KR26"/>
  <c r="KQ27"/>
  <c r="KR27"/>
  <c r="KQ28"/>
  <c r="KR28"/>
  <c r="KQ29"/>
  <c r="KR29"/>
  <c r="KQ30"/>
  <c r="KR30"/>
  <c r="KQ31"/>
  <c r="KR31"/>
  <c r="KQ32"/>
  <c r="KR32"/>
  <c r="KQ33"/>
  <c r="KR33"/>
  <c r="KQ34"/>
  <c r="KR34"/>
  <c r="KQ35"/>
  <c r="KR35"/>
  <c r="KQ36"/>
  <c r="KR36"/>
  <c r="KQ37"/>
  <c r="KR37"/>
  <c r="KQ38"/>
  <c r="KR38"/>
  <c r="KQ39"/>
  <c r="KR39"/>
  <c r="KQ40"/>
  <c r="KR40"/>
  <c r="KQ41"/>
  <c r="KR41"/>
  <c r="KQ42"/>
  <c r="KR42"/>
  <c r="KQ43"/>
  <c r="KR43"/>
  <c r="KQ44"/>
  <c r="KR44"/>
  <c r="KQ45"/>
  <c r="KR45"/>
  <c r="KQ46"/>
  <c r="KR46"/>
  <c r="KQ47"/>
  <c r="KR47"/>
  <c r="KQ48"/>
  <c r="KR48"/>
  <c r="KQ49"/>
  <c r="KR49"/>
  <c r="KQ50"/>
  <c r="KR50"/>
  <c r="KQ51"/>
  <c r="KR51"/>
  <c r="KQ52"/>
  <c r="KR52"/>
  <c r="KQ53"/>
  <c r="KR53"/>
  <c r="KQ54"/>
  <c r="KR54"/>
  <c r="KQ55"/>
  <c r="KR55"/>
  <c r="KQ56"/>
  <c r="KR56"/>
  <c r="KQ57"/>
  <c r="KR57"/>
  <c r="KQ58"/>
  <c r="KR58"/>
  <c r="KQ59"/>
  <c r="KR59" s="1"/>
  <c r="KQ60"/>
  <c r="KR60"/>
  <c r="KQ61"/>
  <c r="KR61"/>
  <c r="KQ62"/>
  <c r="KR62"/>
  <c r="KQ63"/>
  <c r="KR63"/>
  <c r="KQ64"/>
  <c r="KR64"/>
  <c r="KQ65"/>
  <c r="KR65"/>
  <c r="KQ66"/>
  <c r="KR66"/>
  <c r="KQ67"/>
  <c r="KR67" s="1"/>
  <c r="KQ68"/>
  <c r="KR68"/>
  <c r="KQ69"/>
  <c r="KR69"/>
  <c r="KQ70"/>
  <c r="KR70"/>
  <c r="KQ71"/>
  <c r="KR71"/>
  <c r="KQ72"/>
  <c r="KR72"/>
  <c r="KQ73"/>
  <c r="KR73"/>
  <c r="KN74"/>
  <c r="KM74"/>
  <c r="KQ3"/>
  <c r="KR3" s="1"/>
  <c r="NZ4" i="13"/>
  <c r="OA4"/>
  <c r="NZ5"/>
  <c r="OA5"/>
  <c r="NZ6"/>
  <c r="OA6"/>
  <c r="NZ7"/>
  <c r="OA7"/>
  <c r="NZ8"/>
  <c r="OA8"/>
  <c r="NZ9"/>
  <c r="OA9"/>
  <c r="NZ10"/>
  <c r="OA10"/>
  <c r="NZ11"/>
  <c r="OI11" s="1"/>
  <c r="NZ12"/>
  <c r="OA12"/>
  <c r="NZ13"/>
  <c r="OA13"/>
  <c r="NZ14"/>
  <c r="OA14"/>
  <c r="NZ15"/>
  <c r="OA15"/>
  <c r="NZ16"/>
  <c r="OA16"/>
  <c r="NZ17"/>
  <c r="OA17"/>
  <c r="NZ18"/>
  <c r="OA18"/>
  <c r="NZ19"/>
  <c r="OA19"/>
  <c r="NZ20"/>
  <c r="OA20"/>
  <c r="NZ21"/>
  <c r="OA21"/>
  <c r="NZ22"/>
  <c r="OA22"/>
  <c r="NZ23"/>
  <c r="OA23"/>
  <c r="NZ24"/>
  <c r="OA24"/>
  <c r="NZ25"/>
  <c r="OA25"/>
  <c r="NZ26"/>
  <c r="OA26"/>
  <c r="NZ27"/>
  <c r="OA27"/>
  <c r="NZ28"/>
  <c r="OA28"/>
  <c r="NZ29"/>
  <c r="OA29"/>
  <c r="NZ30"/>
  <c r="OA30"/>
  <c r="NZ31"/>
  <c r="OA31"/>
  <c r="NZ32"/>
  <c r="OA32"/>
  <c r="NZ33"/>
  <c r="OA33"/>
  <c r="NZ34"/>
  <c r="OA34"/>
  <c r="NZ35"/>
  <c r="OA35"/>
  <c r="NZ36"/>
  <c r="OA36"/>
  <c r="NZ37"/>
  <c r="OA37"/>
  <c r="NZ38"/>
  <c r="OA38"/>
  <c r="NZ39"/>
  <c r="OA39"/>
  <c r="NZ40"/>
  <c r="OA40"/>
  <c r="NZ41"/>
  <c r="OA41"/>
  <c r="NZ42"/>
  <c r="OA42"/>
  <c r="NZ43"/>
  <c r="OA43"/>
  <c r="NZ44"/>
  <c r="OA44"/>
  <c r="NZ45"/>
  <c r="OA45"/>
  <c r="NZ46"/>
  <c r="OA46"/>
  <c r="NZ47"/>
  <c r="OA47"/>
  <c r="NZ48"/>
  <c r="OA48"/>
  <c r="NZ49"/>
  <c r="OA49"/>
  <c r="NZ50"/>
  <c r="OA50"/>
  <c r="NZ51"/>
  <c r="OA51"/>
  <c r="NZ52"/>
  <c r="OA52"/>
  <c r="NZ53"/>
  <c r="OA53" s="1"/>
  <c r="NZ54"/>
  <c r="OA54"/>
  <c r="NZ55"/>
  <c r="OA55" s="1"/>
  <c r="NZ56"/>
  <c r="OA56"/>
  <c r="NZ57"/>
  <c r="OA57" s="1"/>
  <c r="NZ58"/>
  <c r="OA58"/>
  <c r="NZ59"/>
  <c r="OA59"/>
  <c r="NZ60"/>
  <c r="OA60"/>
  <c r="NZ61"/>
  <c r="OA61"/>
  <c r="NZ62"/>
  <c r="OA62"/>
  <c r="NZ63"/>
  <c r="OA63"/>
  <c r="NZ64"/>
  <c r="OA64"/>
  <c r="NZ65"/>
  <c r="OA65"/>
  <c r="NZ66"/>
  <c r="OA66"/>
  <c r="NZ67"/>
  <c r="OA67"/>
  <c r="NZ68"/>
  <c r="OA68"/>
  <c r="NZ69"/>
  <c r="OA69"/>
  <c r="NZ70"/>
  <c r="OA70"/>
  <c r="NZ71"/>
  <c r="OA71"/>
  <c r="NZ72"/>
  <c r="OA72"/>
  <c r="NZ73"/>
  <c r="OA73"/>
  <c r="NW74"/>
  <c r="NZ74" s="1"/>
  <c r="NV74"/>
  <c r="NZ3"/>
  <c r="OA3" s="1"/>
  <c r="PO11" i="19"/>
  <c r="PO19"/>
  <c r="PC77"/>
  <c r="PB77"/>
  <c r="KR11" i="21" l="1"/>
  <c r="OA11" i="13"/>
  <c r="PF77" i="19"/>
  <c r="KQ74" i="21"/>
  <c r="KO4" i="22"/>
  <c r="KP4"/>
  <c r="KO5"/>
  <c r="KP5"/>
  <c r="KO6"/>
  <c r="KP6"/>
  <c r="KO7"/>
  <c r="KP7"/>
  <c r="KO8"/>
  <c r="KP8"/>
  <c r="KO9"/>
  <c r="KP9"/>
  <c r="KO10"/>
  <c r="KP10"/>
  <c r="KO11"/>
  <c r="KP11"/>
  <c r="KO12"/>
  <c r="KP12"/>
  <c r="KO13"/>
  <c r="KP13"/>
  <c r="KO14"/>
  <c r="KP14"/>
  <c r="KO15"/>
  <c r="KP15"/>
  <c r="KO16"/>
  <c r="KP16"/>
  <c r="KO17"/>
  <c r="KP17"/>
  <c r="KO18"/>
  <c r="KP18"/>
  <c r="KO19"/>
  <c r="KX19" s="1"/>
  <c r="KO20"/>
  <c r="KP20"/>
  <c r="KO21"/>
  <c r="KP21"/>
  <c r="KO22"/>
  <c r="KP22"/>
  <c r="KO23"/>
  <c r="KP23"/>
  <c r="KO24"/>
  <c r="KP24"/>
  <c r="KO25"/>
  <c r="KP25"/>
  <c r="KO26"/>
  <c r="KP26"/>
  <c r="KO27"/>
  <c r="KP27"/>
  <c r="KO28"/>
  <c r="KP28"/>
  <c r="KO29"/>
  <c r="KP29"/>
  <c r="KO30"/>
  <c r="KP30"/>
  <c r="KO31"/>
  <c r="KP31"/>
  <c r="KO32"/>
  <c r="KP32"/>
  <c r="KO33"/>
  <c r="KP33"/>
  <c r="KO34"/>
  <c r="KP34"/>
  <c r="KO35"/>
  <c r="KP35"/>
  <c r="KO36"/>
  <c r="KP36"/>
  <c r="KO37"/>
  <c r="KP37"/>
  <c r="KO38"/>
  <c r="KP38"/>
  <c r="KO39"/>
  <c r="KP39"/>
  <c r="KO40"/>
  <c r="KP40"/>
  <c r="KO41"/>
  <c r="KP41"/>
  <c r="KO42"/>
  <c r="KP42"/>
  <c r="KO43"/>
  <c r="KP43"/>
  <c r="KO44"/>
  <c r="KP44"/>
  <c r="KO45"/>
  <c r="KP45"/>
  <c r="KO46"/>
  <c r="KP46"/>
  <c r="KO47"/>
  <c r="KP47"/>
  <c r="KO48"/>
  <c r="KP48"/>
  <c r="KO49"/>
  <c r="KP49"/>
  <c r="KO50"/>
  <c r="KP50"/>
  <c r="KO51"/>
  <c r="KP51"/>
  <c r="KO52"/>
  <c r="KX52" s="1"/>
  <c r="KO53"/>
  <c r="KP53"/>
  <c r="KO54"/>
  <c r="KP54"/>
  <c r="KO55"/>
  <c r="KP55"/>
  <c r="KO56"/>
  <c r="KP56"/>
  <c r="KO57"/>
  <c r="KX57" s="1"/>
  <c r="KO58"/>
  <c r="KP58"/>
  <c r="KO59"/>
  <c r="KP59"/>
  <c r="KO60"/>
  <c r="KP60"/>
  <c r="KO61"/>
  <c r="KP61"/>
  <c r="KO62"/>
  <c r="KP62"/>
  <c r="KO63"/>
  <c r="KP63"/>
  <c r="KO64"/>
  <c r="KP64"/>
  <c r="KO65"/>
  <c r="KP65"/>
  <c r="KO66"/>
  <c r="KP66"/>
  <c r="KO67"/>
  <c r="KP67"/>
  <c r="KO68"/>
  <c r="KP68"/>
  <c r="KO69"/>
  <c r="KP69"/>
  <c r="KO70"/>
  <c r="KP70"/>
  <c r="KO71"/>
  <c r="KP71"/>
  <c r="KO72"/>
  <c r="KP72"/>
  <c r="KO73"/>
  <c r="KP73"/>
  <c r="KL74"/>
  <c r="KK74"/>
  <c r="KO3"/>
  <c r="KP3"/>
  <c r="IL4" i="23"/>
  <c r="IM4"/>
  <c r="IL5"/>
  <c r="IM5"/>
  <c r="IL6"/>
  <c r="IM6"/>
  <c r="IL7"/>
  <c r="IM7"/>
  <c r="IL8"/>
  <c r="IM8"/>
  <c r="IL9"/>
  <c r="IM9"/>
  <c r="IL10"/>
  <c r="IM10"/>
  <c r="IL11"/>
  <c r="IM11"/>
  <c r="IL12"/>
  <c r="IM12"/>
  <c r="IL13"/>
  <c r="IM13"/>
  <c r="IL14"/>
  <c r="IM14"/>
  <c r="IL15"/>
  <c r="IM15"/>
  <c r="IL16"/>
  <c r="IM16"/>
  <c r="IL17"/>
  <c r="IM17"/>
  <c r="IL18"/>
  <c r="IM18"/>
  <c r="IL19"/>
  <c r="IM19"/>
  <c r="IL20"/>
  <c r="IM20"/>
  <c r="IL21"/>
  <c r="IM21"/>
  <c r="IL22"/>
  <c r="IM22"/>
  <c r="IL23"/>
  <c r="IM23"/>
  <c r="IL24"/>
  <c r="IM24"/>
  <c r="IL25"/>
  <c r="IM25"/>
  <c r="IL26"/>
  <c r="IM26"/>
  <c r="IL27"/>
  <c r="IM27"/>
  <c r="IL28"/>
  <c r="IM28"/>
  <c r="IL29"/>
  <c r="IM29"/>
  <c r="IL30"/>
  <c r="IM30"/>
  <c r="IL31"/>
  <c r="IM31"/>
  <c r="IL32"/>
  <c r="IM32"/>
  <c r="IL33"/>
  <c r="IM33"/>
  <c r="IL34"/>
  <c r="IM34"/>
  <c r="IL35"/>
  <c r="IM35"/>
  <c r="IL36"/>
  <c r="IM36"/>
  <c r="IL37"/>
  <c r="IM37"/>
  <c r="IL38"/>
  <c r="IM38"/>
  <c r="IL39"/>
  <c r="IM39"/>
  <c r="IL40"/>
  <c r="IM40"/>
  <c r="IL41"/>
  <c r="IM41"/>
  <c r="IL42"/>
  <c r="IM42"/>
  <c r="IL43"/>
  <c r="IM43"/>
  <c r="IL44"/>
  <c r="IM44"/>
  <c r="IL45"/>
  <c r="IM45"/>
  <c r="IL46"/>
  <c r="IM46"/>
  <c r="IL47"/>
  <c r="IM47"/>
  <c r="IL48"/>
  <c r="IM48"/>
  <c r="IL49"/>
  <c r="IM49"/>
  <c r="IL50"/>
  <c r="IM50"/>
  <c r="IL51"/>
  <c r="IM51"/>
  <c r="IL52"/>
  <c r="IM52"/>
  <c r="IL53"/>
  <c r="IM53"/>
  <c r="IL54"/>
  <c r="IM54"/>
  <c r="IL55"/>
  <c r="IM55"/>
  <c r="IL56"/>
  <c r="IM56"/>
  <c r="IL57"/>
  <c r="IM57"/>
  <c r="IL58"/>
  <c r="IM58"/>
  <c r="IL59"/>
  <c r="IM59"/>
  <c r="IL60"/>
  <c r="IM60"/>
  <c r="IL61"/>
  <c r="IM61"/>
  <c r="IL62"/>
  <c r="IM62"/>
  <c r="IL63"/>
  <c r="IM63"/>
  <c r="IL64"/>
  <c r="IM64"/>
  <c r="IL65"/>
  <c r="IM65"/>
  <c r="IL66"/>
  <c r="IM66"/>
  <c r="IL67"/>
  <c r="IM67"/>
  <c r="IL68"/>
  <c r="IM68"/>
  <c r="IL69"/>
  <c r="IM69"/>
  <c r="IL70"/>
  <c r="IM70"/>
  <c r="IL71"/>
  <c r="IM71"/>
  <c r="IL72"/>
  <c r="IM72"/>
  <c r="IL73"/>
  <c r="IM73"/>
  <c r="II74"/>
  <c r="IH74"/>
  <c r="IL3"/>
  <c r="IM3" s="1"/>
  <c r="KO74" i="22" l="1"/>
  <c r="IL74" i="23"/>
  <c r="KI4" i="21"/>
  <c r="KJ4" s="1"/>
  <c r="KI5"/>
  <c r="KJ5"/>
  <c r="KI6"/>
  <c r="KJ6"/>
  <c r="KI7"/>
  <c r="KJ7"/>
  <c r="KI8"/>
  <c r="KJ8"/>
  <c r="KI9"/>
  <c r="KJ9"/>
  <c r="KI10"/>
  <c r="KJ10"/>
  <c r="KI11"/>
  <c r="KJ11"/>
  <c r="KI12"/>
  <c r="KJ12"/>
  <c r="KI13"/>
  <c r="KJ13"/>
  <c r="KI14"/>
  <c r="KJ14"/>
  <c r="KI15"/>
  <c r="KJ15"/>
  <c r="KI16"/>
  <c r="KJ16"/>
  <c r="KI17"/>
  <c r="KJ17"/>
  <c r="KI18"/>
  <c r="KJ18"/>
  <c r="KI19"/>
  <c r="KJ19"/>
  <c r="KI20"/>
  <c r="KJ20" s="1"/>
  <c r="KI21"/>
  <c r="KJ21"/>
  <c r="KI22"/>
  <c r="KJ22"/>
  <c r="KI23"/>
  <c r="KJ23"/>
  <c r="KI24"/>
  <c r="KJ24"/>
  <c r="KI25"/>
  <c r="KJ25"/>
  <c r="KI26"/>
  <c r="KJ26"/>
  <c r="KI27"/>
  <c r="KJ27"/>
  <c r="KI28"/>
  <c r="KJ28"/>
  <c r="KI29"/>
  <c r="KJ29"/>
  <c r="KI30"/>
  <c r="KJ30"/>
  <c r="KI31"/>
  <c r="KJ31"/>
  <c r="KI32"/>
  <c r="KJ32"/>
  <c r="KI33"/>
  <c r="KJ33"/>
  <c r="KI34"/>
  <c r="KJ34"/>
  <c r="KI35"/>
  <c r="KJ35"/>
  <c r="KI36"/>
  <c r="KJ36"/>
  <c r="KI37"/>
  <c r="KJ37"/>
  <c r="KI38"/>
  <c r="KJ38"/>
  <c r="KI39"/>
  <c r="KJ39"/>
  <c r="KI40"/>
  <c r="KJ40"/>
  <c r="KI41"/>
  <c r="KJ41"/>
  <c r="KI42"/>
  <c r="KJ42"/>
  <c r="KI43"/>
  <c r="KJ43"/>
  <c r="KI44"/>
  <c r="KJ44"/>
  <c r="KI45"/>
  <c r="KJ45"/>
  <c r="KI46"/>
  <c r="KJ46"/>
  <c r="KI47"/>
  <c r="KJ47"/>
  <c r="KI48"/>
  <c r="KJ48"/>
  <c r="KI49"/>
  <c r="KJ49"/>
  <c r="KI50"/>
  <c r="KJ50"/>
  <c r="KI51"/>
  <c r="KJ51"/>
  <c r="KI52"/>
  <c r="KJ52"/>
  <c r="KI53"/>
  <c r="KJ53"/>
  <c r="KI54"/>
  <c r="KJ54"/>
  <c r="KI55"/>
  <c r="KJ55"/>
  <c r="KI56"/>
  <c r="KJ56"/>
  <c r="KI57"/>
  <c r="KJ57"/>
  <c r="KI58"/>
  <c r="KJ58"/>
  <c r="KI59"/>
  <c r="KJ59" s="1"/>
  <c r="KI60"/>
  <c r="KJ60"/>
  <c r="KI61"/>
  <c r="KJ61"/>
  <c r="KI62"/>
  <c r="KJ62"/>
  <c r="KI63"/>
  <c r="KJ63"/>
  <c r="KI64"/>
  <c r="KJ64"/>
  <c r="KI65"/>
  <c r="KJ65"/>
  <c r="KI66"/>
  <c r="KJ66"/>
  <c r="KI67"/>
  <c r="KJ67"/>
  <c r="KI68"/>
  <c r="KJ68"/>
  <c r="KI69"/>
  <c r="KJ69"/>
  <c r="KI70"/>
  <c r="KJ70"/>
  <c r="KI71"/>
  <c r="KJ71"/>
  <c r="KI72"/>
  <c r="KJ72"/>
  <c r="KI73"/>
  <c r="KJ73" s="1"/>
  <c r="KF74"/>
  <c r="KE74"/>
  <c r="KI3"/>
  <c r="KJ3" s="1"/>
  <c r="NR4" i="13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 s="1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OX4" i="19"/>
  <c r="PG4" s="1"/>
  <c r="OX5"/>
  <c r="PG5" s="1"/>
  <c r="OX6"/>
  <c r="PG6" s="1"/>
  <c r="OX7"/>
  <c r="PG7" s="1"/>
  <c r="OX8"/>
  <c r="PG8" s="1"/>
  <c r="OX9"/>
  <c r="PG9" s="1"/>
  <c r="OX10"/>
  <c r="PG10" s="1"/>
  <c r="OX11"/>
  <c r="PG11" s="1"/>
  <c r="OX12"/>
  <c r="PG12" s="1"/>
  <c r="OX13"/>
  <c r="PG13" s="1"/>
  <c r="OX14"/>
  <c r="OX15"/>
  <c r="PG15" s="1"/>
  <c r="OX16"/>
  <c r="PG16" s="1"/>
  <c r="OX17"/>
  <c r="PG17" s="1"/>
  <c r="OX18"/>
  <c r="PG18" s="1"/>
  <c r="OX19"/>
  <c r="PG19" s="1"/>
  <c r="OX20"/>
  <c r="PG20" s="1"/>
  <c r="OX21"/>
  <c r="PG21" s="1"/>
  <c r="OX22"/>
  <c r="PG22" s="1"/>
  <c r="OX23"/>
  <c r="PG23" s="1"/>
  <c r="OX24"/>
  <c r="PG24" s="1"/>
  <c r="OX25"/>
  <c r="PG25" s="1"/>
  <c r="OX26"/>
  <c r="PG26" s="1"/>
  <c r="OX27"/>
  <c r="PG27" s="1"/>
  <c r="OX28"/>
  <c r="PG28" s="1"/>
  <c r="OX29"/>
  <c r="PG29" s="1"/>
  <c r="OX30"/>
  <c r="PG30" s="1"/>
  <c r="OX31"/>
  <c r="PG31" s="1"/>
  <c r="OX32"/>
  <c r="PG32" s="1"/>
  <c r="OX33"/>
  <c r="PG33" s="1"/>
  <c r="OX34"/>
  <c r="PG34" s="1"/>
  <c r="OX35"/>
  <c r="PG35" s="1"/>
  <c r="OX36"/>
  <c r="PG36" s="1"/>
  <c r="OX37"/>
  <c r="PG37" s="1"/>
  <c r="OX38"/>
  <c r="PG38" s="1"/>
  <c r="OX39"/>
  <c r="PG39" s="1"/>
  <c r="OX40"/>
  <c r="PG40" s="1"/>
  <c r="OX41"/>
  <c r="PG41" s="1"/>
  <c r="OX42"/>
  <c r="PG42" s="1"/>
  <c r="OX43"/>
  <c r="PG43" s="1"/>
  <c r="OX44"/>
  <c r="PG44" s="1"/>
  <c r="OX45"/>
  <c r="PG45" s="1"/>
  <c r="OX46"/>
  <c r="PG46" s="1"/>
  <c r="OX47"/>
  <c r="PG47" s="1"/>
  <c r="OX48"/>
  <c r="PG48" s="1"/>
  <c r="OX49"/>
  <c r="PG49" s="1"/>
  <c r="OX50"/>
  <c r="PG50" s="1"/>
  <c r="OX51"/>
  <c r="PG51" s="1"/>
  <c r="OX52"/>
  <c r="PG52" s="1"/>
  <c r="OX53"/>
  <c r="PG53" s="1"/>
  <c r="OX54"/>
  <c r="PG54" s="1"/>
  <c r="OX55"/>
  <c r="PG55" s="1"/>
  <c r="OX56"/>
  <c r="OX57"/>
  <c r="PG57" s="1"/>
  <c r="OX58"/>
  <c r="PG58" s="1"/>
  <c r="OX59"/>
  <c r="PG59" s="1"/>
  <c r="OX60"/>
  <c r="PG60" s="1"/>
  <c r="OX61"/>
  <c r="PG61" s="1"/>
  <c r="OX62"/>
  <c r="PG62" s="1"/>
  <c r="OX63"/>
  <c r="PG63" s="1"/>
  <c r="OX64"/>
  <c r="PG64" s="1"/>
  <c r="OX65"/>
  <c r="PG65" s="1"/>
  <c r="OX66"/>
  <c r="PG66" s="1"/>
  <c r="OX67"/>
  <c r="PG67" s="1"/>
  <c r="OX68"/>
  <c r="PG68" s="1"/>
  <c r="OX69"/>
  <c r="PG69" s="1"/>
  <c r="OX70"/>
  <c r="OX71"/>
  <c r="PG71" s="1"/>
  <c r="OX72"/>
  <c r="PG72" s="1"/>
  <c r="OX73"/>
  <c r="PG73" s="1"/>
  <c r="OU77"/>
  <c r="OT77"/>
  <c r="OX3"/>
  <c r="PG3" s="1"/>
  <c r="OX77" l="1"/>
  <c r="PG56"/>
  <c r="PG70"/>
  <c r="PG14"/>
  <c r="NR74" i="13"/>
  <c r="KI74" i="21"/>
  <c r="NJ4" i="13"/>
  <c r="NK4"/>
  <c r="NJ5"/>
  <c r="NK5"/>
  <c r="NJ6"/>
  <c r="NK6"/>
  <c r="NJ7"/>
  <c r="NK7"/>
  <c r="NJ8"/>
  <c r="NK8"/>
  <c r="NJ9"/>
  <c r="NK9"/>
  <c r="NJ10"/>
  <c r="NK10"/>
  <c r="NJ11"/>
  <c r="NK11"/>
  <c r="NJ12"/>
  <c r="NK12"/>
  <c r="NJ13"/>
  <c r="NK13"/>
  <c r="NJ14"/>
  <c r="NK14"/>
  <c r="NJ15"/>
  <c r="NK15"/>
  <c r="NJ16"/>
  <c r="NK16"/>
  <c r="NJ17"/>
  <c r="NK17"/>
  <c r="NJ18"/>
  <c r="NK18"/>
  <c r="NJ19"/>
  <c r="NK19"/>
  <c r="NJ20"/>
  <c r="NK20"/>
  <c r="NJ21"/>
  <c r="NK21"/>
  <c r="NJ22"/>
  <c r="NK22"/>
  <c r="NJ23"/>
  <c r="NK23"/>
  <c r="NJ24"/>
  <c r="NK24"/>
  <c r="NJ25"/>
  <c r="NK25"/>
  <c r="NJ26"/>
  <c r="NK26"/>
  <c r="NJ27"/>
  <c r="NK27"/>
  <c r="NJ28"/>
  <c r="NK28"/>
  <c r="NJ29"/>
  <c r="NK29"/>
  <c r="NJ30"/>
  <c r="NK30"/>
  <c r="NJ31"/>
  <c r="NK31"/>
  <c r="NJ32"/>
  <c r="NK32"/>
  <c r="NJ33"/>
  <c r="NK33"/>
  <c r="NJ34"/>
  <c r="NK34"/>
  <c r="NJ35"/>
  <c r="NK35"/>
  <c r="NJ36"/>
  <c r="NK36"/>
  <c r="NJ37"/>
  <c r="NK37"/>
  <c r="NJ38"/>
  <c r="NK38"/>
  <c r="NJ39"/>
  <c r="NK39"/>
  <c r="NJ40"/>
  <c r="NK40"/>
  <c r="NJ41"/>
  <c r="NK41"/>
  <c r="NJ42"/>
  <c r="NK42"/>
  <c r="NJ43"/>
  <c r="NK43"/>
  <c r="NJ44"/>
  <c r="NK44"/>
  <c r="NJ45"/>
  <c r="NK45"/>
  <c r="NJ46"/>
  <c r="NK46"/>
  <c r="NJ47"/>
  <c r="NK47"/>
  <c r="NJ48"/>
  <c r="NK48"/>
  <c r="NJ49"/>
  <c r="NK49"/>
  <c r="NJ50"/>
  <c r="NK50"/>
  <c r="NJ51"/>
  <c r="NK51"/>
  <c r="NJ52"/>
  <c r="NK52"/>
  <c r="NJ53"/>
  <c r="NK53"/>
  <c r="NJ54"/>
  <c r="NK54"/>
  <c r="NJ55"/>
  <c r="NK55"/>
  <c r="NJ56"/>
  <c r="NK56"/>
  <c r="NJ57"/>
  <c r="NK57"/>
  <c r="NJ58"/>
  <c r="NK58"/>
  <c r="NJ59"/>
  <c r="NK59"/>
  <c r="NJ60"/>
  <c r="NK60"/>
  <c r="NJ61"/>
  <c r="NK61"/>
  <c r="NJ62"/>
  <c r="NK62"/>
  <c r="NJ63"/>
  <c r="NK63"/>
  <c r="NJ64"/>
  <c r="NK64"/>
  <c r="NJ65"/>
  <c r="NK65"/>
  <c r="NJ66"/>
  <c r="NK66" s="1"/>
  <c r="NJ67"/>
  <c r="NK67"/>
  <c r="NJ68"/>
  <c r="NK68"/>
  <c r="NJ69"/>
  <c r="NK69"/>
  <c r="NJ70"/>
  <c r="NK70"/>
  <c r="NJ71"/>
  <c r="NK71"/>
  <c r="NJ72"/>
  <c r="NK72"/>
  <c r="NJ73"/>
  <c r="NK73"/>
  <c r="NG74"/>
  <c r="NF74"/>
  <c r="NJ3"/>
  <c r="NK3"/>
  <c r="NJ74" l="1"/>
  <c r="OP4" i="19" l="1"/>
  <c r="OY4" s="1"/>
  <c r="OP5"/>
  <c r="OY5" s="1"/>
  <c r="OP6"/>
  <c r="OY6" s="1"/>
  <c r="OP7"/>
  <c r="OY7" s="1"/>
  <c r="OP8"/>
  <c r="OY8" s="1"/>
  <c r="OP9"/>
  <c r="OY9" s="1"/>
  <c r="OP10"/>
  <c r="OY10" s="1"/>
  <c r="OP11"/>
  <c r="OY11" s="1"/>
  <c r="OP12"/>
  <c r="OY12" s="1"/>
  <c r="OP13"/>
  <c r="OY13" s="1"/>
  <c r="OP14"/>
  <c r="OY14" s="1"/>
  <c r="OP15"/>
  <c r="OY15" s="1"/>
  <c r="OP16"/>
  <c r="OY16" s="1"/>
  <c r="OP17"/>
  <c r="OY17" s="1"/>
  <c r="OP18"/>
  <c r="OY18" s="1"/>
  <c r="OP19"/>
  <c r="OY19" s="1"/>
  <c r="OP20"/>
  <c r="OY20" s="1"/>
  <c r="OP21"/>
  <c r="OY21" s="1"/>
  <c r="OP22"/>
  <c r="OY22" s="1"/>
  <c r="OP23"/>
  <c r="OY23" s="1"/>
  <c r="OP24"/>
  <c r="OY24" s="1"/>
  <c r="OP25"/>
  <c r="OY25" s="1"/>
  <c r="OP26"/>
  <c r="OY26" s="1"/>
  <c r="OP27"/>
  <c r="OY27" s="1"/>
  <c r="OP28"/>
  <c r="OY28" s="1"/>
  <c r="OP29"/>
  <c r="OY29" s="1"/>
  <c r="OP30"/>
  <c r="OY30" s="1"/>
  <c r="OP31"/>
  <c r="OY31" s="1"/>
  <c r="OP32"/>
  <c r="OY32" s="1"/>
  <c r="OP33"/>
  <c r="OY33" s="1"/>
  <c r="OP34"/>
  <c r="OY34" s="1"/>
  <c r="OP35"/>
  <c r="OY35" s="1"/>
  <c r="OP36"/>
  <c r="OY36" s="1"/>
  <c r="OP37"/>
  <c r="OY37" s="1"/>
  <c r="OP38"/>
  <c r="OY38" s="1"/>
  <c r="OP39"/>
  <c r="OY39" s="1"/>
  <c r="OP40"/>
  <c r="OY40" s="1"/>
  <c r="OP41"/>
  <c r="OY41" s="1"/>
  <c r="OP42"/>
  <c r="OY42" s="1"/>
  <c r="OP43"/>
  <c r="OY43" s="1"/>
  <c r="OP44"/>
  <c r="OY44" s="1"/>
  <c r="OP45"/>
  <c r="OY45" s="1"/>
  <c r="OP46"/>
  <c r="OY46" s="1"/>
  <c r="OP47"/>
  <c r="OY47" s="1"/>
  <c r="OP48"/>
  <c r="OY48" s="1"/>
  <c r="OP49"/>
  <c r="OY49" s="1"/>
  <c r="OP50"/>
  <c r="OY50" s="1"/>
  <c r="OP51"/>
  <c r="OY51" s="1"/>
  <c r="OP52"/>
  <c r="OY52" s="1"/>
  <c r="OP53"/>
  <c r="OY53" s="1"/>
  <c r="OP54"/>
  <c r="OY54" s="1"/>
  <c r="OP55"/>
  <c r="OY55" s="1"/>
  <c r="OP56"/>
  <c r="OY56" s="1"/>
  <c r="OP57"/>
  <c r="OY57" s="1"/>
  <c r="OP58"/>
  <c r="OY58" s="1"/>
  <c r="OP59"/>
  <c r="OY59" s="1"/>
  <c r="OP60"/>
  <c r="OY60" s="1"/>
  <c r="OP61"/>
  <c r="OY61" s="1"/>
  <c r="OP62"/>
  <c r="OY62" s="1"/>
  <c r="OP63"/>
  <c r="OY63" s="1"/>
  <c r="OP64"/>
  <c r="OY64" s="1"/>
  <c r="OP65"/>
  <c r="OY65" s="1"/>
  <c r="OP66"/>
  <c r="OY66" s="1"/>
  <c r="OP67"/>
  <c r="OY67" s="1"/>
  <c r="OP68"/>
  <c r="OY68" s="1"/>
  <c r="OP69"/>
  <c r="OY69" s="1"/>
  <c r="OP70"/>
  <c r="OY70" s="1"/>
  <c r="OP71"/>
  <c r="OY71" s="1"/>
  <c r="OP72"/>
  <c r="OY72" s="1"/>
  <c r="OP73"/>
  <c r="OY73" s="1"/>
  <c r="OP3"/>
  <c r="OY3" s="1"/>
  <c r="OM77"/>
  <c r="OL77"/>
  <c r="KA4" i="21"/>
  <c r="KB4"/>
  <c r="KA5"/>
  <c r="KB5"/>
  <c r="KA6"/>
  <c r="KB6"/>
  <c r="KA7"/>
  <c r="KB7"/>
  <c r="KA8"/>
  <c r="KB8"/>
  <c r="KA9"/>
  <c r="KB9"/>
  <c r="KA10"/>
  <c r="KB10"/>
  <c r="KA11"/>
  <c r="KB11"/>
  <c r="KA12"/>
  <c r="KB12"/>
  <c r="KA13"/>
  <c r="KB13"/>
  <c r="KA14"/>
  <c r="KB14"/>
  <c r="KA15"/>
  <c r="KB15"/>
  <c r="KA16"/>
  <c r="KB16"/>
  <c r="KA17"/>
  <c r="KB17"/>
  <c r="KA18"/>
  <c r="KB18"/>
  <c r="KA19"/>
  <c r="KB19"/>
  <c r="KA20"/>
  <c r="KB20"/>
  <c r="KA21"/>
  <c r="KB21"/>
  <c r="KA22"/>
  <c r="KB22"/>
  <c r="KA23"/>
  <c r="KB23"/>
  <c r="KA24"/>
  <c r="KB24"/>
  <c r="KA25"/>
  <c r="KB25"/>
  <c r="KA26"/>
  <c r="KB26"/>
  <c r="KA27"/>
  <c r="KB27"/>
  <c r="KA28"/>
  <c r="KB28"/>
  <c r="KA29"/>
  <c r="KB29"/>
  <c r="KA30"/>
  <c r="KB30"/>
  <c r="KA31"/>
  <c r="KB31"/>
  <c r="KA32"/>
  <c r="KB32"/>
  <c r="KA33"/>
  <c r="KB33"/>
  <c r="KA34"/>
  <c r="KB34"/>
  <c r="KA35"/>
  <c r="KB35"/>
  <c r="KA36"/>
  <c r="KB36"/>
  <c r="KA37"/>
  <c r="KB37"/>
  <c r="KA38"/>
  <c r="KB38"/>
  <c r="KA39"/>
  <c r="KB39"/>
  <c r="KA40"/>
  <c r="KB40"/>
  <c r="KA41"/>
  <c r="KB41"/>
  <c r="KA42"/>
  <c r="KB42"/>
  <c r="KA43"/>
  <c r="KB43"/>
  <c r="KA44"/>
  <c r="KB44"/>
  <c r="KA45"/>
  <c r="KB45"/>
  <c r="KA46"/>
  <c r="KB46"/>
  <c r="KA47"/>
  <c r="KB47"/>
  <c r="KA48"/>
  <c r="KB48"/>
  <c r="KA49"/>
  <c r="KB49"/>
  <c r="KA50"/>
  <c r="KB50"/>
  <c r="KA51"/>
  <c r="KB51"/>
  <c r="KA52"/>
  <c r="KB52"/>
  <c r="KA53"/>
  <c r="KB53"/>
  <c r="KA54"/>
  <c r="KB54"/>
  <c r="KA55"/>
  <c r="KB55"/>
  <c r="KA56"/>
  <c r="KB56"/>
  <c r="KA57"/>
  <c r="KB57"/>
  <c r="KA58"/>
  <c r="KB58"/>
  <c r="KA59"/>
  <c r="KB59"/>
  <c r="KA60"/>
  <c r="KB60"/>
  <c r="KA61"/>
  <c r="KB61"/>
  <c r="KA62"/>
  <c r="KB62"/>
  <c r="KA63"/>
  <c r="KB63"/>
  <c r="KA64"/>
  <c r="KB64"/>
  <c r="KA65"/>
  <c r="KB65"/>
  <c r="KA66"/>
  <c r="KB66"/>
  <c r="KA67"/>
  <c r="KB67"/>
  <c r="KA68"/>
  <c r="KB68"/>
  <c r="KA69"/>
  <c r="KB69"/>
  <c r="KA70"/>
  <c r="KB70"/>
  <c r="KA71"/>
  <c r="KB71"/>
  <c r="KA72"/>
  <c r="KB72"/>
  <c r="KA73"/>
  <c r="KB73"/>
  <c r="JX74"/>
  <c r="JW74"/>
  <c r="KA3"/>
  <c r="KB3" s="1"/>
  <c r="KG4" i="22"/>
  <c r="KH4"/>
  <c r="KG5"/>
  <c r="KH5"/>
  <c r="KG6"/>
  <c r="KH6"/>
  <c r="KG7"/>
  <c r="KH7"/>
  <c r="KG8"/>
  <c r="KH8"/>
  <c r="KG9"/>
  <c r="KH9"/>
  <c r="KG10"/>
  <c r="KH10"/>
  <c r="KG11"/>
  <c r="KH11"/>
  <c r="KG12"/>
  <c r="KH12"/>
  <c r="KG13"/>
  <c r="KH13"/>
  <c r="KG14"/>
  <c r="KH14"/>
  <c r="KG15"/>
  <c r="KH15"/>
  <c r="KG16"/>
  <c r="KH16"/>
  <c r="KG17"/>
  <c r="KH17"/>
  <c r="KG18"/>
  <c r="KH18"/>
  <c r="KG19"/>
  <c r="KG20"/>
  <c r="KH20"/>
  <c r="KG21"/>
  <c r="KH21"/>
  <c r="KG22"/>
  <c r="KH22"/>
  <c r="KG23"/>
  <c r="KH23"/>
  <c r="KG24"/>
  <c r="KH24"/>
  <c r="KG25"/>
  <c r="KH25"/>
  <c r="KG26"/>
  <c r="KH26"/>
  <c r="KG27"/>
  <c r="KH27"/>
  <c r="KG28"/>
  <c r="KH28"/>
  <c r="KG29"/>
  <c r="KH29"/>
  <c r="KG30"/>
  <c r="KH30"/>
  <c r="KG31"/>
  <c r="KH31"/>
  <c r="KG32"/>
  <c r="KH32"/>
  <c r="KG33"/>
  <c r="KH33"/>
  <c r="KG34"/>
  <c r="KH34"/>
  <c r="KG35"/>
  <c r="KH35"/>
  <c r="KG36"/>
  <c r="KH36"/>
  <c r="KG37"/>
  <c r="KH37"/>
  <c r="KG38"/>
  <c r="KH38"/>
  <c r="KG39"/>
  <c r="KH39"/>
  <c r="KG40"/>
  <c r="KH40"/>
  <c r="KG41"/>
  <c r="KH41"/>
  <c r="KG42"/>
  <c r="KH42"/>
  <c r="KG43"/>
  <c r="KH43"/>
  <c r="KG44"/>
  <c r="KH44"/>
  <c r="KG45"/>
  <c r="KH45"/>
  <c r="KG46"/>
  <c r="KH46"/>
  <c r="KG47"/>
  <c r="KH47"/>
  <c r="KG48"/>
  <c r="KH48"/>
  <c r="KG49"/>
  <c r="KH49"/>
  <c r="KG50"/>
  <c r="KH50"/>
  <c r="KG51"/>
  <c r="KH51"/>
  <c r="KG52"/>
  <c r="KP52" s="1"/>
  <c r="KG53"/>
  <c r="KH53"/>
  <c r="KG54"/>
  <c r="KH54"/>
  <c r="KG55"/>
  <c r="KH55"/>
  <c r="KG56"/>
  <c r="KH56"/>
  <c r="KG57"/>
  <c r="KP57" s="1"/>
  <c r="KG58"/>
  <c r="KH58"/>
  <c r="KG59"/>
  <c r="KH59" s="1"/>
  <c r="KG60"/>
  <c r="KH60"/>
  <c r="KG61"/>
  <c r="KH61"/>
  <c r="KG62"/>
  <c r="KH62"/>
  <c r="KG63"/>
  <c r="KH63"/>
  <c r="KG64"/>
  <c r="KH64"/>
  <c r="KG65"/>
  <c r="KH65"/>
  <c r="KG66"/>
  <c r="KH66"/>
  <c r="KG67"/>
  <c r="KH67"/>
  <c r="KG68"/>
  <c r="KH68"/>
  <c r="KG69"/>
  <c r="KH69"/>
  <c r="KG70"/>
  <c r="KH70"/>
  <c r="KG71"/>
  <c r="KH71" s="1"/>
  <c r="KG72"/>
  <c r="KH72"/>
  <c r="KG73"/>
  <c r="KH73"/>
  <c r="KG3"/>
  <c r="KH3"/>
  <c r="KD74"/>
  <c r="KC74"/>
  <c r="ID4" i="23"/>
  <c r="IE4" s="1"/>
  <c r="ID5"/>
  <c r="IE5"/>
  <c r="ID6"/>
  <c r="IE6" s="1"/>
  <c r="ID7"/>
  <c r="IE7"/>
  <c r="ID8"/>
  <c r="IE8" s="1"/>
  <c r="ID9"/>
  <c r="IE9"/>
  <c r="ID10"/>
  <c r="IE10" s="1"/>
  <c r="ID11"/>
  <c r="IE11"/>
  <c r="ID12"/>
  <c r="IE12" s="1"/>
  <c r="ID13"/>
  <c r="IE13"/>
  <c r="ID14"/>
  <c r="IE14" s="1"/>
  <c r="ID15"/>
  <c r="IE15"/>
  <c r="ID16"/>
  <c r="IE16" s="1"/>
  <c r="ID17"/>
  <c r="IE17"/>
  <c r="ID18"/>
  <c r="IE18" s="1"/>
  <c r="ID19"/>
  <c r="IE19"/>
  <c r="ID20"/>
  <c r="IE20" s="1"/>
  <c r="ID21"/>
  <c r="IE21"/>
  <c r="ID22"/>
  <c r="IE22" s="1"/>
  <c r="ID23"/>
  <c r="IE23"/>
  <c r="ID24"/>
  <c r="IE24" s="1"/>
  <c r="ID25"/>
  <c r="IE25"/>
  <c r="ID26"/>
  <c r="IE26" s="1"/>
  <c r="ID27"/>
  <c r="IE27" s="1"/>
  <c r="ID28"/>
  <c r="IE28" s="1"/>
  <c r="ID29"/>
  <c r="IE29"/>
  <c r="ID30"/>
  <c r="IE30" s="1"/>
  <c r="ID31"/>
  <c r="ID32"/>
  <c r="IE32" s="1"/>
  <c r="ID33"/>
  <c r="IE33"/>
  <c r="ID34"/>
  <c r="IE34" s="1"/>
  <c r="ID35"/>
  <c r="IE35"/>
  <c r="ID36"/>
  <c r="IE36" s="1"/>
  <c r="ID37"/>
  <c r="IE37"/>
  <c r="ID38"/>
  <c r="IE38" s="1"/>
  <c r="ID39"/>
  <c r="IE39"/>
  <c r="ID40"/>
  <c r="IE40" s="1"/>
  <c r="ID41"/>
  <c r="IE41"/>
  <c r="ID42"/>
  <c r="IE42" s="1"/>
  <c r="ID43"/>
  <c r="IE43"/>
  <c r="ID44"/>
  <c r="IE44" s="1"/>
  <c r="ID45"/>
  <c r="IE45"/>
  <c r="ID46"/>
  <c r="IE46" s="1"/>
  <c r="ID47"/>
  <c r="IE47"/>
  <c r="ID48"/>
  <c r="IE48" s="1"/>
  <c r="ID49"/>
  <c r="IE49"/>
  <c r="ID50"/>
  <c r="IE50" s="1"/>
  <c r="ID51"/>
  <c r="IE51"/>
  <c r="ID52"/>
  <c r="IE52" s="1"/>
  <c r="ID53"/>
  <c r="IE53" s="1"/>
  <c r="ID54"/>
  <c r="IE54" s="1"/>
  <c r="ID55"/>
  <c r="IE55" s="1"/>
  <c r="ID56"/>
  <c r="IE56" s="1"/>
  <c r="ID57"/>
  <c r="IE57"/>
  <c r="ID58"/>
  <c r="IE58" s="1"/>
  <c r="ID59"/>
  <c r="IE59"/>
  <c r="ID60"/>
  <c r="IE60" s="1"/>
  <c r="ID61"/>
  <c r="IE61"/>
  <c r="ID62"/>
  <c r="IE62" s="1"/>
  <c r="ID63"/>
  <c r="IE63"/>
  <c r="ID64"/>
  <c r="IE64" s="1"/>
  <c r="ID65"/>
  <c r="IE65"/>
  <c r="ID66"/>
  <c r="IE66" s="1"/>
  <c r="ID67"/>
  <c r="IE67"/>
  <c r="ID68"/>
  <c r="IE68" s="1"/>
  <c r="ID69"/>
  <c r="IE69"/>
  <c r="ID70"/>
  <c r="IE70" s="1"/>
  <c r="ID71"/>
  <c r="IE71"/>
  <c r="ID72"/>
  <c r="IE72" s="1"/>
  <c r="ID73"/>
  <c r="IE73"/>
  <c r="IA74"/>
  <c r="HZ74"/>
  <c r="ID3"/>
  <c r="IE3"/>
  <c r="KP19" i="22" l="1"/>
  <c r="OP77" i="19"/>
  <c r="KA74" i="21"/>
  <c r="KG74" i="22"/>
  <c r="ID74" i="23"/>
  <c r="HV4"/>
  <c r="HW4" s="1"/>
  <c r="HV5"/>
  <c r="HW5"/>
  <c r="HV6"/>
  <c r="HW6" s="1"/>
  <c r="HV7"/>
  <c r="HW7"/>
  <c r="HV8"/>
  <c r="HW8" s="1"/>
  <c r="HV9"/>
  <c r="HW9"/>
  <c r="HV10"/>
  <c r="HW10" s="1"/>
  <c r="HV11"/>
  <c r="HW11"/>
  <c r="HV12"/>
  <c r="HW12" s="1"/>
  <c r="HV13"/>
  <c r="HW13"/>
  <c r="HV14"/>
  <c r="HW14" s="1"/>
  <c r="HV15"/>
  <c r="HW15"/>
  <c r="HV16"/>
  <c r="HW16" s="1"/>
  <c r="HV17"/>
  <c r="HW17"/>
  <c r="HV18"/>
  <c r="HW18" s="1"/>
  <c r="HV19"/>
  <c r="HW19"/>
  <c r="HV20"/>
  <c r="HW20" s="1"/>
  <c r="HV21"/>
  <c r="HW21"/>
  <c r="HV22"/>
  <c r="HW22" s="1"/>
  <c r="HV23"/>
  <c r="HW23"/>
  <c r="HV24"/>
  <c r="HW24" s="1"/>
  <c r="HV25"/>
  <c r="HW25"/>
  <c r="HV26"/>
  <c r="HW26" s="1"/>
  <c r="HV27"/>
  <c r="HW27" s="1"/>
  <c r="HV28"/>
  <c r="HW28" s="1"/>
  <c r="HV29"/>
  <c r="HW29"/>
  <c r="HV30"/>
  <c r="HW30" s="1"/>
  <c r="HV31"/>
  <c r="IE31" s="1"/>
  <c r="HV32"/>
  <c r="HW32" s="1"/>
  <c r="HV33"/>
  <c r="HW33"/>
  <c r="HV34"/>
  <c r="HW34" s="1"/>
  <c r="HV35"/>
  <c r="HW35"/>
  <c r="HV36"/>
  <c r="HW36" s="1"/>
  <c r="HV37"/>
  <c r="HW37"/>
  <c r="HV38"/>
  <c r="HW38" s="1"/>
  <c r="HV39"/>
  <c r="HW39"/>
  <c r="HV40"/>
  <c r="HW40" s="1"/>
  <c r="HV41"/>
  <c r="HW41"/>
  <c r="HV42"/>
  <c r="HW42" s="1"/>
  <c r="HV43"/>
  <c r="HW43"/>
  <c r="HV44"/>
  <c r="HW44" s="1"/>
  <c r="HV45"/>
  <c r="HW45"/>
  <c r="HV46"/>
  <c r="HW46" s="1"/>
  <c r="HV47"/>
  <c r="HW47"/>
  <c r="HV48"/>
  <c r="HW48" s="1"/>
  <c r="HV49"/>
  <c r="HW49" s="1"/>
  <c r="HV50"/>
  <c r="HW50" s="1"/>
  <c r="HV51"/>
  <c r="HW51"/>
  <c r="HV52"/>
  <c r="HW52" s="1"/>
  <c r="HV53"/>
  <c r="HV54"/>
  <c r="HW54" s="1"/>
  <c r="HV55"/>
  <c r="HV56"/>
  <c r="HV57"/>
  <c r="HW57"/>
  <c r="HV58"/>
  <c r="HW58" s="1"/>
  <c r="HV59"/>
  <c r="HW59"/>
  <c r="HV60"/>
  <c r="HW60" s="1"/>
  <c r="HV61"/>
  <c r="HW61"/>
  <c r="HV62"/>
  <c r="HW62" s="1"/>
  <c r="HV63"/>
  <c r="HW63"/>
  <c r="HV64"/>
  <c r="HW64" s="1"/>
  <c r="HV65"/>
  <c r="HW65"/>
  <c r="HV66"/>
  <c r="HW66" s="1"/>
  <c r="HV67"/>
  <c r="HW67"/>
  <c r="HV68"/>
  <c r="HW68" s="1"/>
  <c r="HV69"/>
  <c r="HW69"/>
  <c r="HV70"/>
  <c r="HW70" s="1"/>
  <c r="HV71"/>
  <c r="HW71"/>
  <c r="HV72"/>
  <c r="HW72" s="1"/>
  <c r="HV73"/>
  <c r="HV3"/>
  <c r="HW3" s="1"/>
  <c r="HR74"/>
  <c r="HS74"/>
  <c r="JY4" i="22"/>
  <c r="JZ4" s="1"/>
  <c r="JY5"/>
  <c r="JZ5"/>
  <c r="JY6"/>
  <c r="JZ6" s="1"/>
  <c r="JY7"/>
  <c r="JZ7"/>
  <c r="JY8"/>
  <c r="JZ8" s="1"/>
  <c r="JY9"/>
  <c r="JZ9"/>
  <c r="JY10"/>
  <c r="JZ10" s="1"/>
  <c r="JY11"/>
  <c r="JZ11"/>
  <c r="JY12"/>
  <c r="JZ12" s="1"/>
  <c r="JY13"/>
  <c r="JZ13"/>
  <c r="JY14"/>
  <c r="JZ14" s="1"/>
  <c r="JY15"/>
  <c r="JZ15"/>
  <c r="JY16"/>
  <c r="JZ16" s="1"/>
  <c r="JY17"/>
  <c r="JZ17"/>
  <c r="JY18"/>
  <c r="JZ18" s="1"/>
  <c r="JY19"/>
  <c r="KH19" s="1"/>
  <c r="JY20"/>
  <c r="JZ20" s="1"/>
  <c r="JY21"/>
  <c r="JZ21"/>
  <c r="JY22"/>
  <c r="JZ22" s="1"/>
  <c r="JY23"/>
  <c r="JZ23"/>
  <c r="JY24"/>
  <c r="JZ24" s="1"/>
  <c r="JY25"/>
  <c r="JZ25"/>
  <c r="JY26"/>
  <c r="JZ26" s="1"/>
  <c r="JY27"/>
  <c r="JZ27"/>
  <c r="JY28"/>
  <c r="JZ28" s="1"/>
  <c r="JY29"/>
  <c r="JZ29"/>
  <c r="JY30"/>
  <c r="JZ30" s="1"/>
  <c r="JY31"/>
  <c r="JZ31"/>
  <c r="JY32"/>
  <c r="JZ32" s="1"/>
  <c r="JY33"/>
  <c r="JZ33"/>
  <c r="JY34"/>
  <c r="JZ34" s="1"/>
  <c r="JY35"/>
  <c r="JZ35"/>
  <c r="JY36"/>
  <c r="JZ36" s="1"/>
  <c r="JY37"/>
  <c r="JZ37"/>
  <c r="JY38"/>
  <c r="JZ38" s="1"/>
  <c r="JY39"/>
  <c r="JZ39"/>
  <c r="JY40"/>
  <c r="JZ40" s="1"/>
  <c r="JY41"/>
  <c r="JZ41"/>
  <c r="JY42"/>
  <c r="JZ42" s="1"/>
  <c r="JY43"/>
  <c r="JZ43"/>
  <c r="JY44"/>
  <c r="JZ44" s="1"/>
  <c r="JY45"/>
  <c r="JZ45"/>
  <c r="JY46"/>
  <c r="JZ46" s="1"/>
  <c r="JY47"/>
  <c r="JZ47"/>
  <c r="JY48"/>
  <c r="JZ48" s="1"/>
  <c r="JY49"/>
  <c r="JZ49"/>
  <c r="JY50"/>
  <c r="JZ50" s="1"/>
  <c r="JY51"/>
  <c r="JZ51"/>
  <c r="JY52"/>
  <c r="JY53"/>
  <c r="JY54"/>
  <c r="JZ54" s="1"/>
  <c r="JY55"/>
  <c r="JZ55"/>
  <c r="JY56"/>
  <c r="JZ56" s="1"/>
  <c r="JY57"/>
  <c r="KH57" s="1"/>
  <c r="JY58"/>
  <c r="JZ58" s="1"/>
  <c r="JY59"/>
  <c r="JY60"/>
  <c r="JZ60" s="1"/>
  <c r="JY61"/>
  <c r="JZ61"/>
  <c r="JY62"/>
  <c r="JZ62" s="1"/>
  <c r="JY63"/>
  <c r="JZ63"/>
  <c r="JY64"/>
  <c r="JZ64" s="1"/>
  <c r="JY65"/>
  <c r="JZ65"/>
  <c r="JY66"/>
  <c r="JZ66" s="1"/>
  <c r="JY67"/>
  <c r="JZ67"/>
  <c r="JY68"/>
  <c r="JZ68" s="1"/>
  <c r="JY69"/>
  <c r="JZ69"/>
  <c r="JY70"/>
  <c r="JZ70" s="1"/>
  <c r="JY71"/>
  <c r="JZ71"/>
  <c r="JY72"/>
  <c r="JZ72" s="1"/>
  <c r="JY73"/>
  <c r="JZ73"/>
  <c r="JV74"/>
  <c r="JU74"/>
  <c r="JY3"/>
  <c r="JZ3" s="1"/>
  <c r="JS4" i="21"/>
  <c r="JT4" s="1"/>
  <c r="JS5"/>
  <c r="JT5"/>
  <c r="JS6"/>
  <c r="JT6" s="1"/>
  <c r="JS7"/>
  <c r="JT7"/>
  <c r="JS8"/>
  <c r="JT8" s="1"/>
  <c r="JS9"/>
  <c r="JT9"/>
  <c r="JS10"/>
  <c r="JT10" s="1"/>
  <c r="JS11"/>
  <c r="JT11"/>
  <c r="JS12"/>
  <c r="JT12" s="1"/>
  <c r="JS13"/>
  <c r="JT13"/>
  <c r="JS14"/>
  <c r="JT14" s="1"/>
  <c r="JS15"/>
  <c r="JT15"/>
  <c r="JS16"/>
  <c r="JT16" s="1"/>
  <c r="JS17"/>
  <c r="JT17"/>
  <c r="JS18"/>
  <c r="JT18" s="1"/>
  <c r="JS19"/>
  <c r="JS20"/>
  <c r="JS21"/>
  <c r="JT21"/>
  <c r="JS22"/>
  <c r="JT22" s="1"/>
  <c r="JS23"/>
  <c r="JT23"/>
  <c r="JS24"/>
  <c r="JT24" s="1"/>
  <c r="JS25"/>
  <c r="JT25"/>
  <c r="JS26"/>
  <c r="JT26" s="1"/>
  <c r="JS27"/>
  <c r="JT27"/>
  <c r="JS28"/>
  <c r="JT28" s="1"/>
  <c r="JS29"/>
  <c r="JT29"/>
  <c r="JS30"/>
  <c r="JT30" s="1"/>
  <c r="JS31"/>
  <c r="JT31"/>
  <c r="JS32"/>
  <c r="JT32" s="1"/>
  <c r="JS33"/>
  <c r="JT33"/>
  <c r="JS34"/>
  <c r="JT34" s="1"/>
  <c r="JS35"/>
  <c r="JT35"/>
  <c r="JS36"/>
  <c r="JT36" s="1"/>
  <c r="JS37"/>
  <c r="JT37"/>
  <c r="JS38"/>
  <c r="JT38" s="1"/>
  <c r="JS39"/>
  <c r="JT39"/>
  <c r="JS40"/>
  <c r="JT40" s="1"/>
  <c r="JS41"/>
  <c r="JT41"/>
  <c r="JS42"/>
  <c r="JT42" s="1"/>
  <c r="JS43"/>
  <c r="JT43"/>
  <c r="JS44"/>
  <c r="JT44" s="1"/>
  <c r="JS45"/>
  <c r="JT45"/>
  <c r="JS46"/>
  <c r="JT46" s="1"/>
  <c r="JS47"/>
  <c r="JT47"/>
  <c r="JS48"/>
  <c r="JT48" s="1"/>
  <c r="JS49"/>
  <c r="JT49"/>
  <c r="JS50"/>
  <c r="JT50" s="1"/>
  <c r="JS51"/>
  <c r="JT51"/>
  <c r="JS52"/>
  <c r="JS53"/>
  <c r="JT53"/>
  <c r="JS54"/>
  <c r="JT54" s="1"/>
  <c r="JS55"/>
  <c r="JS56"/>
  <c r="JS57"/>
  <c r="JT57"/>
  <c r="JS58"/>
  <c r="JT58" s="1"/>
  <c r="JS59"/>
  <c r="JS60"/>
  <c r="JT60" s="1"/>
  <c r="JS61"/>
  <c r="JT61"/>
  <c r="JS62"/>
  <c r="JT62" s="1"/>
  <c r="JS63"/>
  <c r="JT63"/>
  <c r="JS64"/>
  <c r="JT64" s="1"/>
  <c r="JS65"/>
  <c r="JT65"/>
  <c r="JS66"/>
  <c r="JT66" s="1"/>
  <c r="JS67"/>
  <c r="JT67"/>
  <c r="JS68"/>
  <c r="JT68" s="1"/>
  <c r="JS69"/>
  <c r="JT69"/>
  <c r="JS70"/>
  <c r="JT70" s="1"/>
  <c r="JS71"/>
  <c r="JT71"/>
  <c r="JS72"/>
  <c r="JT72" s="1"/>
  <c r="JS73"/>
  <c r="JP74"/>
  <c r="JO74"/>
  <c r="JS3"/>
  <c r="JT3"/>
  <c r="OH4" i="19"/>
  <c r="OQ4" s="1"/>
  <c r="OH5"/>
  <c r="OQ5" s="1"/>
  <c r="OH6"/>
  <c r="OQ6" s="1"/>
  <c r="OH7"/>
  <c r="OQ7" s="1"/>
  <c r="OH8"/>
  <c r="OQ8" s="1"/>
  <c r="OH9"/>
  <c r="OQ9" s="1"/>
  <c r="OH10"/>
  <c r="OQ10" s="1"/>
  <c r="OH11"/>
  <c r="OQ11" s="1"/>
  <c r="OH12"/>
  <c r="OQ12" s="1"/>
  <c r="OH13"/>
  <c r="OQ13" s="1"/>
  <c r="OH14"/>
  <c r="OQ14" s="1"/>
  <c r="OH15"/>
  <c r="OQ15" s="1"/>
  <c r="OH16"/>
  <c r="OQ16" s="1"/>
  <c r="OH17"/>
  <c r="OQ17" s="1"/>
  <c r="OH18"/>
  <c r="OQ18" s="1"/>
  <c r="OH19"/>
  <c r="OQ19" s="1"/>
  <c r="OH20"/>
  <c r="OQ20" s="1"/>
  <c r="OH21"/>
  <c r="OQ21" s="1"/>
  <c r="OH22"/>
  <c r="OH23"/>
  <c r="OQ23" s="1"/>
  <c r="OH24"/>
  <c r="OH25"/>
  <c r="OQ25" s="1"/>
  <c r="OH26"/>
  <c r="OH27"/>
  <c r="OQ27" s="1"/>
  <c r="OH28"/>
  <c r="OH29"/>
  <c r="OQ29" s="1"/>
  <c r="OH30"/>
  <c r="OH31"/>
  <c r="OQ31" s="1"/>
  <c r="OH32"/>
  <c r="OH33"/>
  <c r="OQ33" s="1"/>
  <c r="OH34"/>
  <c r="OH35"/>
  <c r="OQ35" s="1"/>
  <c r="OH36"/>
  <c r="OH37"/>
  <c r="OQ37" s="1"/>
  <c r="OH38"/>
  <c r="OH39"/>
  <c r="OQ39" s="1"/>
  <c r="OH40"/>
  <c r="OH41"/>
  <c r="OQ41" s="1"/>
  <c r="OH42"/>
  <c r="OH43"/>
  <c r="OQ43" s="1"/>
  <c r="OH44"/>
  <c r="OH45"/>
  <c r="OQ45" s="1"/>
  <c r="OH46"/>
  <c r="OH47"/>
  <c r="OQ47" s="1"/>
  <c r="OH48"/>
  <c r="OH49"/>
  <c r="OQ49" s="1"/>
  <c r="OH50"/>
  <c r="OH51"/>
  <c r="OQ51" s="1"/>
  <c r="OH52"/>
  <c r="OH53"/>
  <c r="OQ53" s="1"/>
  <c r="OH54"/>
  <c r="OH55"/>
  <c r="OQ55" s="1"/>
  <c r="OH56"/>
  <c r="OH57"/>
  <c r="OH58"/>
  <c r="OH59"/>
  <c r="OQ59" s="1"/>
  <c r="OH60"/>
  <c r="OH61"/>
  <c r="OQ61" s="1"/>
  <c r="OH62"/>
  <c r="OH63"/>
  <c r="OQ63" s="1"/>
  <c r="OH64"/>
  <c r="OH65"/>
  <c r="OQ65" s="1"/>
  <c r="OH66"/>
  <c r="OH67"/>
  <c r="OQ67" s="1"/>
  <c r="OH68"/>
  <c r="OH69"/>
  <c r="OQ69" s="1"/>
  <c r="OH70"/>
  <c r="OH71"/>
  <c r="OQ71" s="1"/>
  <c r="OH72"/>
  <c r="OQ72" s="1"/>
  <c r="OH73"/>
  <c r="OE77"/>
  <c r="OD77"/>
  <c r="OH3"/>
  <c r="NB4" i="13"/>
  <c r="NC4" s="1"/>
  <c r="NB5"/>
  <c r="NC5"/>
  <c r="NB6"/>
  <c r="NC6" s="1"/>
  <c r="NB7"/>
  <c r="NC7"/>
  <c r="NB8"/>
  <c r="NC8" s="1"/>
  <c r="NB9"/>
  <c r="NC9"/>
  <c r="NB10"/>
  <c r="NC10" s="1"/>
  <c r="NB11"/>
  <c r="NC11"/>
  <c r="NB12"/>
  <c r="NC12" s="1"/>
  <c r="NB13"/>
  <c r="NC13"/>
  <c r="NB14"/>
  <c r="NC14" s="1"/>
  <c r="NB15"/>
  <c r="NC15"/>
  <c r="NB16"/>
  <c r="NC16" s="1"/>
  <c r="NB17"/>
  <c r="NC17"/>
  <c r="NB18"/>
  <c r="NC18" s="1"/>
  <c r="NB19"/>
  <c r="NC19" s="1"/>
  <c r="NB20"/>
  <c r="NC20" s="1"/>
  <c r="NB21"/>
  <c r="NC21"/>
  <c r="NB22"/>
  <c r="NC22" s="1"/>
  <c r="NB23"/>
  <c r="NC23"/>
  <c r="NB24"/>
  <c r="NC24" s="1"/>
  <c r="NB25"/>
  <c r="NC25"/>
  <c r="NB26"/>
  <c r="NC26" s="1"/>
  <c r="NB27"/>
  <c r="NC27"/>
  <c r="NB28"/>
  <c r="NC28" s="1"/>
  <c r="NB29"/>
  <c r="NC29"/>
  <c r="NB30"/>
  <c r="NC30" s="1"/>
  <c r="NB31"/>
  <c r="NC31"/>
  <c r="NB32"/>
  <c r="NC32" s="1"/>
  <c r="NB33"/>
  <c r="NC33"/>
  <c r="NB34"/>
  <c r="NC34" s="1"/>
  <c r="NB35"/>
  <c r="NC35"/>
  <c r="NB36"/>
  <c r="NC36" s="1"/>
  <c r="NB37"/>
  <c r="NC37"/>
  <c r="NB38"/>
  <c r="NC38" s="1"/>
  <c r="NB39"/>
  <c r="NC39"/>
  <c r="NB40"/>
  <c r="NC40" s="1"/>
  <c r="NB41"/>
  <c r="NC41"/>
  <c r="NB42"/>
  <c r="NC42" s="1"/>
  <c r="NB43"/>
  <c r="NC43"/>
  <c r="NB44"/>
  <c r="NC44" s="1"/>
  <c r="NB45"/>
  <c r="NC45"/>
  <c r="NB46"/>
  <c r="NC46" s="1"/>
  <c r="NB47"/>
  <c r="NC47"/>
  <c r="NB48"/>
  <c r="NC48" s="1"/>
  <c r="NB49"/>
  <c r="NC49"/>
  <c r="NB50"/>
  <c r="NC50" s="1"/>
  <c r="NB51"/>
  <c r="NC51"/>
  <c r="NB52"/>
  <c r="NC52" s="1"/>
  <c r="NB53"/>
  <c r="NC53" s="1"/>
  <c r="NB54"/>
  <c r="NC54" s="1"/>
  <c r="NB55"/>
  <c r="NB56"/>
  <c r="NC56" s="1"/>
  <c r="NB57"/>
  <c r="NC57" s="1"/>
  <c r="NB58"/>
  <c r="NC58" s="1"/>
  <c r="NB59"/>
  <c r="NB60"/>
  <c r="NC60" s="1"/>
  <c r="NB61"/>
  <c r="NC61"/>
  <c r="NB62"/>
  <c r="NC62" s="1"/>
  <c r="NB63"/>
  <c r="NC63"/>
  <c r="NB64"/>
  <c r="NC64" s="1"/>
  <c r="NB65"/>
  <c r="NC65"/>
  <c r="NB66"/>
  <c r="NC66" s="1"/>
  <c r="NB67"/>
  <c r="NC67"/>
  <c r="NB68"/>
  <c r="NC68" s="1"/>
  <c r="NB69"/>
  <c r="NC69"/>
  <c r="NB70"/>
  <c r="NC70" s="1"/>
  <c r="NB71"/>
  <c r="NC71"/>
  <c r="NB72"/>
  <c r="NC72" s="1"/>
  <c r="NB73"/>
  <c r="MY74"/>
  <c r="NB74" s="1"/>
  <c r="MX74"/>
  <c r="NB3"/>
  <c r="NC3" s="1"/>
  <c r="OH77" i="19" l="1"/>
  <c r="OQ22"/>
  <c r="OQ24"/>
  <c r="OQ26"/>
  <c r="OQ28"/>
  <c r="OQ30"/>
  <c r="OQ32"/>
  <c r="OQ34"/>
  <c r="OQ36"/>
  <c r="OQ38"/>
  <c r="OQ40"/>
  <c r="OQ42"/>
  <c r="OQ44"/>
  <c r="OQ46"/>
  <c r="OQ48"/>
  <c r="OQ50"/>
  <c r="OQ52"/>
  <c r="OQ54"/>
  <c r="OQ56"/>
  <c r="OQ58"/>
  <c r="OQ60"/>
  <c r="OQ62"/>
  <c r="OQ64"/>
  <c r="OQ66"/>
  <c r="OQ68"/>
  <c r="OQ70"/>
  <c r="OQ3"/>
  <c r="OQ57"/>
  <c r="OQ73"/>
  <c r="JY74" i="22"/>
  <c r="KH52"/>
  <c r="JS74" i="21"/>
  <c r="HV74" i="23"/>
  <c r="HN4"/>
  <c r="HO4"/>
  <c r="HN5"/>
  <c r="HO5"/>
  <c r="HN6"/>
  <c r="HO6"/>
  <c r="HN7"/>
  <c r="HO7"/>
  <c r="HN8"/>
  <c r="HO8"/>
  <c r="HN9"/>
  <c r="HO9"/>
  <c r="HN10"/>
  <c r="HO10"/>
  <c r="HN11"/>
  <c r="HO11"/>
  <c r="HN12"/>
  <c r="HO12"/>
  <c r="HN13"/>
  <c r="HO13"/>
  <c r="HN14"/>
  <c r="HO14"/>
  <c r="HN15"/>
  <c r="HO15"/>
  <c r="HN16"/>
  <c r="HO16"/>
  <c r="HN17"/>
  <c r="HO17"/>
  <c r="HN18"/>
  <c r="HO18"/>
  <c r="HN19"/>
  <c r="HO19"/>
  <c r="HN20"/>
  <c r="HO20"/>
  <c r="HN21"/>
  <c r="HO21"/>
  <c r="HN22"/>
  <c r="HO22"/>
  <c r="HN23"/>
  <c r="HO23"/>
  <c r="HN24"/>
  <c r="HO24"/>
  <c r="HN25"/>
  <c r="HO25"/>
  <c r="HN26"/>
  <c r="HO26"/>
  <c r="HN27"/>
  <c r="HO27"/>
  <c r="HN28"/>
  <c r="HO28"/>
  <c r="HN29"/>
  <c r="HO29"/>
  <c r="HN30"/>
  <c r="HO30"/>
  <c r="HN31"/>
  <c r="HW31" s="1"/>
  <c r="HN32"/>
  <c r="HO32"/>
  <c r="HN33"/>
  <c r="HO33"/>
  <c r="HN34"/>
  <c r="HO34"/>
  <c r="HN35"/>
  <c r="HO35"/>
  <c r="HN36"/>
  <c r="HO36"/>
  <c r="HN37"/>
  <c r="HO37"/>
  <c r="HN38"/>
  <c r="HO38"/>
  <c r="HN39"/>
  <c r="HO39"/>
  <c r="HN40"/>
  <c r="HO40"/>
  <c r="HN41"/>
  <c r="HO41"/>
  <c r="HN42"/>
  <c r="HO42"/>
  <c r="HN43"/>
  <c r="HO43"/>
  <c r="HN44"/>
  <c r="HO44"/>
  <c r="HN45"/>
  <c r="HO45"/>
  <c r="HN46"/>
  <c r="HO46"/>
  <c r="HN47"/>
  <c r="HO47"/>
  <c r="HN48"/>
  <c r="HO48"/>
  <c r="HN49"/>
  <c r="HN50"/>
  <c r="HO50"/>
  <c r="HN51"/>
  <c r="HO51"/>
  <c r="HN52"/>
  <c r="HO52"/>
  <c r="HN53"/>
  <c r="HW53" s="1"/>
  <c r="HN54"/>
  <c r="HO54"/>
  <c r="HN55"/>
  <c r="HW55" s="1"/>
  <c r="HN56"/>
  <c r="HW56" s="1"/>
  <c r="HO56"/>
  <c r="HN57"/>
  <c r="HO57"/>
  <c r="HN58"/>
  <c r="HO58"/>
  <c r="HN59"/>
  <c r="HN60"/>
  <c r="HO60"/>
  <c r="HN61"/>
  <c r="HO61"/>
  <c r="HN62"/>
  <c r="HO62"/>
  <c r="HN63"/>
  <c r="HO63"/>
  <c r="HN64"/>
  <c r="HO64"/>
  <c r="HN65"/>
  <c r="HO65"/>
  <c r="HN66"/>
  <c r="HO66"/>
  <c r="HN67"/>
  <c r="HN68"/>
  <c r="HO68"/>
  <c r="HN69"/>
  <c r="HO69"/>
  <c r="HN70"/>
  <c r="HO70"/>
  <c r="HN71"/>
  <c r="HO71"/>
  <c r="HN72"/>
  <c r="HO72"/>
  <c r="HN73"/>
  <c r="HW73" s="1"/>
  <c r="HK74"/>
  <c r="HJ74"/>
  <c r="HN3"/>
  <c r="HO3" s="1"/>
  <c r="JQ4" i="22"/>
  <c r="JR4" s="1"/>
  <c r="JQ5"/>
  <c r="JR5"/>
  <c r="JQ6"/>
  <c r="JR6" s="1"/>
  <c r="JQ7"/>
  <c r="JR7"/>
  <c r="JQ8"/>
  <c r="JR8" s="1"/>
  <c r="JQ9"/>
  <c r="JR9"/>
  <c r="JQ10"/>
  <c r="JR10" s="1"/>
  <c r="JQ11"/>
  <c r="JR11"/>
  <c r="JQ12"/>
  <c r="JR12" s="1"/>
  <c r="JQ13"/>
  <c r="JR13"/>
  <c r="JQ14"/>
  <c r="JR14" s="1"/>
  <c r="JQ15"/>
  <c r="JR15"/>
  <c r="JQ16"/>
  <c r="JR16" s="1"/>
  <c r="JQ17"/>
  <c r="JR17"/>
  <c r="JQ18"/>
  <c r="JR18" s="1"/>
  <c r="JQ19"/>
  <c r="JZ19" s="1"/>
  <c r="JQ20"/>
  <c r="JR20" s="1"/>
  <c r="JQ21"/>
  <c r="JR21"/>
  <c r="JQ22"/>
  <c r="JR22" s="1"/>
  <c r="JQ23"/>
  <c r="JR23"/>
  <c r="JQ24"/>
  <c r="JR24" s="1"/>
  <c r="JQ25"/>
  <c r="JR25"/>
  <c r="JQ26"/>
  <c r="JR26" s="1"/>
  <c r="JQ27"/>
  <c r="JR27"/>
  <c r="JQ28"/>
  <c r="JR28" s="1"/>
  <c r="JQ29"/>
  <c r="JR29"/>
  <c r="JQ30"/>
  <c r="JR30" s="1"/>
  <c r="JQ31"/>
  <c r="JR31"/>
  <c r="JQ32"/>
  <c r="JR32" s="1"/>
  <c r="JQ33"/>
  <c r="JR33"/>
  <c r="JQ34"/>
  <c r="JR34" s="1"/>
  <c r="JQ35"/>
  <c r="JR35"/>
  <c r="JQ36"/>
  <c r="JR36" s="1"/>
  <c r="JQ37"/>
  <c r="JR37"/>
  <c r="JQ38"/>
  <c r="JR38" s="1"/>
  <c r="JQ39"/>
  <c r="JR39"/>
  <c r="JQ40"/>
  <c r="JR40" s="1"/>
  <c r="JQ41"/>
  <c r="JR41"/>
  <c r="JQ42"/>
  <c r="JR42" s="1"/>
  <c r="JQ43"/>
  <c r="JR43"/>
  <c r="JQ44"/>
  <c r="JR44" s="1"/>
  <c r="JQ45"/>
  <c r="JR45"/>
  <c r="JQ46"/>
  <c r="JR46" s="1"/>
  <c r="JQ47"/>
  <c r="JR47"/>
  <c r="JQ48"/>
  <c r="JR48" s="1"/>
  <c r="JQ49"/>
  <c r="JR49"/>
  <c r="JQ50"/>
  <c r="JR50" s="1"/>
  <c r="JQ51"/>
  <c r="JR51"/>
  <c r="JQ52"/>
  <c r="JQ53"/>
  <c r="JZ53" s="1"/>
  <c r="JR53"/>
  <c r="JQ54"/>
  <c r="JR54" s="1"/>
  <c r="JQ55"/>
  <c r="JR55"/>
  <c r="JQ56"/>
  <c r="JR56" s="1"/>
  <c r="JQ57"/>
  <c r="JZ57" s="1"/>
  <c r="JQ58"/>
  <c r="JR58" s="1"/>
  <c r="JQ59"/>
  <c r="JZ59" s="1"/>
  <c r="JQ60"/>
  <c r="JR60" s="1"/>
  <c r="JQ61"/>
  <c r="JR61"/>
  <c r="JQ62"/>
  <c r="JR62" s="1"/>
  <c r="JQ63"/>
  <c r="JR63"/>
  <c r="JQ64"/>
  <c r="JR64" s="1"/>
  <c r="JQ65"/>
  <c r="JR65"/>
  <c r="JQ66"/>
  <c r="JR66" s="1"/>
  <c r="JQ67"/>
  <c r="JR67"/>
  <c r="JQ68"/>
  <c r="JR68" s="1"/>
  <c r="JQ69"/>
  <c r="JR69"/>
  <c r="JQ70"/>
  <c r="JR70" s="1"/>
  <c r="JQ71"/>
  <c r="JR71"/>
  <c r="JQ72"/>
  <c r="JR72" s="1"/>
  <c r="JQ73"/>
  <c r="JN74"/>
  <c r="JM74"/>
  <c r="JQ3"/>
  <c r="JR3" s="1"/>
  <c r="JK4" i="21"/>
  <c r="JL4" s="1"/>
  <c r="JK5"/>
  <c r="JL5"/>
  <c r="JK6"/>
  <c r="JL6" s="1"/>
  <c r="JK7"/>
  <c r="JL7"/>
  <c r="JK8"/>
  <c r="JL8" s="1"/>
  <c r="JK9"/>
  <c r="JL9"/>
  <c r="JK10"/>
  <c r="JL10" s="1"/>
  <c r="JK11"/>
  <c r="JL11"/>
  <c r="JK12"/>
  <c r="JL12" s="1"/>
  <c r="JK13"/>
  <c r="JL13"/>
  <c r="JK14"/>
  <c r="JL14" s="1"/>
  <c r="JK15"/>
  <c r="JL15"/>
  <c r="JK16"/>
  <c r="JL16" s="1"/>
  <c r="JK17"/>
  <c r="JL17"/>
  <c r="JK18"/>
  <c r="JL18" s="1"/>
  <c r="JK19"/>
  <c r="JT19" s="1"/>
  <c r="JK20"/>
  <c r="JT20" s="1"/>
  <c r="JK21"/>
  <c r="JL21"/>
  <c r="JK22"/>
  <c r="JL22" s="1"/>
  <c r="JK23"/>
  <c r="JL23"/>
  <c r="JK24"/>
  <c r="JL24" s="1"/>
  <c r="JK25"/>
  <c r="JL25"/>
  <c r="JK26"/>
  <c r="JL26" s="1"/>
  <c r="JK27"/>
  <c r="JL27"/>
  <c r="JK28"/>
  <c r="JL28" s="1"/>
  <c r="JK29"/>
  <c r="JL29"/>
  <c r="JK30"/>
  <c r="JL30" s="1"/>
  <c r="JK31"/>
  <c r="JL31"/>
  <c r="JK32"/>
  <c r="JL32" s="1"/>
  <c r="JK33"/>
  <c r="JL33"/>
  <c r="JK34"/>
  <c r="JL34" s="1"/>
  <c r="JK35"/>
  <c r="JL35"/>
  <c r="JK36"/>
  <c r="JL36" s="1"/>
  <c r="JK37"/>
  <c r="JL37"/>
  <c r="JK38"/>
  <c r="JL38" s="1"/>
  <c r="JK39"/>
  <c r="JL39"/>
  <c r="JK40"/>
  <c r="JL40" s="1"/>
  <c r="JK41"/>
  <c r="JL41"/>
  <c r="JK42"/>
  <c r="JL42" s="1"/>
  <c r="JK43"/>
  <c r="JL43"/>
  <c r="JK44"/>
  <c r="JL44" s="1"/>
  <c r="JK45"/>
  <c r="JL45"/>
  <c r="JK46"/>
  <c r="JL46" s="1"/>
  <c r="JK47"/>
  <c r="JL47"/>
  <c r="JK48"/>
  <c r="JL48" s="1"/>
  <c r="JK49"/>
  <c r="JL49"/>
  <c r="JK50"/>
  <c r="JL50" s="1"/>
  <c r="JK51"/>
  <c r="JL51"/>
  <c r="JK52"/>
  <c r="JL52" s="1"/>
  <c r="JK53"/>
  <c r="JL53"/>
  <c r="JK54"/>
  <c r="JL54" s="1"/>
  <c r="JK55"/>
  <c r="JT55" s="1"/>
  <c r="JK56"/>
  <c r="JL56" s="1"/>
  <c r="JK57"/>
  <c r="JL57"/>
  <c r="JK58"/>
  <c r="JL58" s="1"/>
  <c r="JK59"/>
  <c r="JT59" s="1"/>
  <c r="JK60"/>
  <c r="JL60" s="1"/>
  <c r="JK61"/>
  <c r="JL61"/>
  <c r="JK62"/>
  <c r="JL62" s="1"/>
  <c r="JK63"/>
  <c r="JL63"/>
  <c r="JK64"/>
  <c r="JL64" s="1"/>
  <c r="JK65"/>
  <c r="JL65"/>
  <c r="JK66"/>
  <c r="JL66" s="1"/>
  <c r="JK67"/>
  <c r="JK68"/>
  <c r="JL68" s="1"/>
  <c r="JK69"/>
  <c r="JL69"/>
  <c r="JK70"/>
  <c r="JL70" s="1"/>
  <c r="JK71"/>
  <c r="JL71"/>
  <c r="JK72"/>
  <c r="JL72" s="1"/>
  <c r="JK73"/>
  <c r="JT73" s="1"/>
  <c r="JH74"/>
  <c r="JG74"/>
  <c r="JK3"/>
  <c r="JL3" s="1"/>
  <c r="MT4" i="13"/>
  <c r="MU4"/>
  <c r="MT5"/>
  <c r="MU5" s="1"/>
  <c r="MT6"/>
  <c r="MU6"/>
  <c r="MT7"/>
  <c r="MU7" s="1"/>
  <c r="MT8"/>
  <c r="MU8"/>
  <c r="MT9"/>
  <c r="MU9" s="1"/>
  <c r="MT10"/>
  <c r="MU10"/>
  <c r="MT11"/>
  <c r="MU11" s="1"/>
  <c r="MT12"/>
  <c r="MU12"/>
  <c r="MT13"/>
  <c r="MU13" s="1"/>
  <c r="MT14"/>
  <c r="MU14"/>
  <c r="MT15"/>
  <c r="MU15" s="1"/>
  <c r="MT16"/>
  <c r="MU16"/>
  <c r="MT17"/>
  <c r="MU17" s="1"/>
  <c r="MT18"/>
  <c r="MU18"/>
  <c r="MT19"/>
  <c r="MU19" s="1"/>
  <c r="MT20"/>
  <c r="MU20"/>
  <c r="MT21"/>
  <c r="MU21" s="1"/>
  <c r="MT22"/>
  <c r="MU22"/>
  <c r="MT23"/>
  <c r="MU23" s="1"/>
  <c r="MT24"/>
  <c r="MU24"/>
  <c r="MT25"/>
  <c r="MU25" s="1"/>
  <c r="MT26"/>
  <c r="MU26"/>
  <c r="MT27"/>
  <c r="MU27" s="1"/>
  <c r="MT28"/>
  <c r="MU28"/>
  <c r="MT29"/>
  <c r="MU29" s="1"/>
  <c r="MT30"/>
  <c r="MU30"/>
  <c r="MT31"/>
  <c r="MU31" s="1"/>
  <c r="MT32"/>
  <c r="MU32"/>
  <c r="MT33"/>
  <c r="MU33" s="1"/>
  <c r="MT34"/>
  <c r="MU34"/>
  <c r="MT35"/>
  <c r="MU35" s="1"/>
  <c r="MT36"/>
  <c r="MU36"/>
  <c r="MT37"/>
  <c r="MU37" s="1"/>
  <c r="MT38"/>
  <c r="MU38"/>
  <c r="MT39"/>
  <c r="MU39" s="1"/>
  <c r="MT40"/>
  <c r="MU40"/>
  <c r="MT41"/>
  <c r="MU41" s="1"/>
  <c r="MT42"/>
  <c r="MU42"/>
  <c r="MT43"/>
  <c r="MU43" s="1"/>
  <c r="MT44"/>
  <c r="MU44"/>
  <c r="MT45"/>
  <c r="MU45" s="1"/>
  <c r="MT46"/>
  <c r="MU46"/>
  <c r="MT47"/>
  <c r="MU47" s="1"/>
  <c r="MT48"/>
  <c r="MU48"/>
  <c r="MT49"/>
  <c r="MU49" s="1"/>
  <c r="MT50"/>
  <c r="MU50"/>
  <c r="MT51"/>
  <c r="MU51" s="1"/>
  <c r="MT52"/>
  <c r="MU52"/>
  <c r="MT53"/>
  <c r="MT54"/>
  <c r="MU54"/>
  <c r="MT55"/>
  <c r="MT56"/>
  <c r="MT57"/>
  <c r="MU57" s="1"/>
  <c r="MT58"/>
  <c r="MU58"/>
  <c r="MT59"/>
  <c r="NC59" s="1"/>
  <c r="MT60"/>
  <c r="MU60"/>
  <c r="MT61"/>
  <c r="MU61" s="1"/>
  <c r="MT62"/>
  <c r="MU62"/>
  <c r="MT63"/>
  <c r="MU63" s="1"/>
  <c r="MT64"/>
  <c r="MU64"/>
  <c r="MT65"/>
  <c r="MU65" s="1"/>
  <c r="MT66"/>
  <c r="MT67"/>
  <c r="MT68"/>
  <c r="MU68"/>
  <c r="MT69"/>
  <c r="MU69" s="1"/>
  <c r="MT70"/>
  <c r="MU70"/>
  <c r="MT71"/>
  <c r="MU71" s="1"/>
  <c r="MT72"/>
  <c r="MU72"/>
  <c r="MT73"/>
  <c r="NC73" s="1"/>
  <c r="MQ74"/>
  <c r="MP74"/>
  <c r="MT74" s="1"/>
  <c r="MT3"/>
  <c r="MU3" s="1"/>
  <c r="NZ4" i="19"/>
  <c r="NZ5"/>
  <c r="OI5" s="1"/>
  <c r="NZ6"/>
  <c r="NZ7"/>
  <c r="OI7" s="1"/>
  <c r="NZ8"/>
  <c r="NZ9"/>
  <c r="OI9" s="1"/>
  <c r="NZ10"/>
  <c r="NZ11"/>
  <c r="OI11" s="1"/>
  <c r="NZ12"/>
  <c r="NZ13"/>
  <c r="OI13" s="1"/>
  <c r="NZ14"/>
  <c r="NZ15"/>
  <c r="OI15" s="1"/>
  <c r="NZ16"/>
  <c r="NZ17"/>
  <c r="OI17" s="1"/>
  <c r="NZ18"/>
  <c r="NZ19"/>
  <c r="NZ20"/>
  <c r="OI20" s="1"/>
  <c r="NZ21"/>
  <c r="OI21" s="1"/>
  <c r="NZ22"/>
  <c r="NZ23"/>
  <c r="OI23" s="1"/>
  <c r="NZ24"/>
  <c r="OI24" s="1"/>
  <c r="NZ25"/>
  <c r="OI25" s="1"/>
  <c r="NZ26"/>
  <c r="NZ27"/>
  <c r="OI27" s="1"/>
  <c r="NZ28"/>
  <c r="OI28" s="1"/>
  <c r="NZ29"/>
  <c r="OI29" s="1"/>
  <c r="NZ30"/>
  <c r="NZ31"/>
  <c r="OI31" s="1"/>
  <c r="NZ32"/>
  <c r="OI32" s="1"/>
  <c r="NZ33"/>
  <c r="OI33" s="1"/>
  <c r="NZ34"/>
  <c r="NZ35"/>
  <c r="OI35" s="1"/>
  <c r="NZ36"/>
  <c r="OI36" s="1"/>
  <c r="NZ37"/>
  <c r="OI37" s="1"/>
  <c r="NZ38"/>
  <c r="NZ39"/>
  <c r="OI39" s="1"/>
  <c r="NZ40"/>
  <c r="OI40" s="1"/>
  <c r="NZ41"/>
  <c r="OI41" s="1"/>
  <c r="NZ42"/>
  <c r="NZ43"/>
  <c r="OI43" s="1"/>
  <c r="NZ44"/>
  <c r="OI44" s="1"/>
  <c r="NZ45"/>
  <c r="OI45" s="1"/>
  <c r="NZ46"/>
  <c r="NZ47"/>
  <c r="OI47" s="1"/>
  <c r="NZ48"/>
  <c r="OI48" s="1"/>
  <c r="NZ49"/>
  <c r="OI49" s="1"/>
  <c r="NZ50"/>
  <c r="NZ51"/>
  <c r="OI51" s="1"/>
  <c r="NZ52"/>
  <c r="OI52" s="1"/>
  <c r="NZ53"/>
  <c r="OI53" s="1"/>
  <c r="NZ54"/>
  <c r="NZ55"/>
  <c r="OI55" s="1"/>
  <c r="NZ56"/>
  <c r="OI56" s="1"/>
  <c r="NZ57"/>
  <c r="OI57" s="1"/>
  <c r="NZ58"/>
  <c r="OI58" s="1"/>
  <c r="NZ59"/>
  <c r="NZ60"/>
  <c r="NZ61"/>
  <c r="OI61" s="1"/>
  <c r="NZ62"/>
  <c r="NZ63"/>
  <c r="OI63" s="1"/>
  <c r="NZ64"/>
  <c r="NZ65"/>
  <c r="OI65" s="1"/>
  <c r="NZ66"/>
  <c r="OI66" s="1"/>
  <c r="NZ67"/>
  <c r="OI67" s="1"/>
  <c r="NZ68"/>
  <c r="NZ69"/>
  <c r="OI69" s="1"/>
  <c r="NZ70"/>
  <c r="OI70" s="1"/>
  <c r="NZ71"/>
  <c r="OI71" s="1"/>
  <c r="NZ72"/>
  <c r="NZ73"/>
  <c r="NW77"/>
  <c r="NV77"/>
  <c r="NZ3"/>
  <c r="OI3" s="1"/>
  <c r="OI19" l="1"/>
  <c r="OI16"/>
  <c r="OI12"/>
  <c r="OI8"/>
  <c r="OI4"/>
  <c r="OI59"/>
  <c r="OI73"/>
  <c r="OI62"/>
  <c r="OI72"/>
  <c r="OI18"/>
  <c r="OI14"/>
  <c r="OI10"/>
  <c r="OI6"/>
  <c r="OI22"/>
  <c r="OI26"/>
  <c r="OI30"/>
  <c r="OI34"/>
  <c r="OI38"/>
  <c r="OI42"/>
  <c r="OI46"/>
  <c r="OI50"/>
  <c r="OI54"/>
  <c r="OI60"/>
  <c r="OI64"/>
  <c r="OI68"/>
  <c r="JZ52" i="22"/>
  <c r="HN74" i="23"/>
  <c r="JQ74" i="22"/>
  <c r="JT56" i="21"/>
  <c r="JK74"/>
  <c r="JT52"/>
  <c r="JL19"/>
  <c r="MU55" i="13"/>
  <c r="NC55"/>
  <c r="NZ77" i="19"/>
  <c r="NR4"/>
  <c r="OA4" s="1"/>
  <c r="NR5"/>
  <c r="OA5" s="1"/>
  <c r="NR6"/>
  <c r="NR7"/>
  <c r="OA7" s="1"/>
  <c r="NR8"/>
  <c r="OA8" s="1"/>
  <c r="NR9"/>
  <c r="OA9" s="1"/>
  <c r="NR10"/>
  <c r="NR11"/>
  <c r="OA11" s="1"/>
  <c r="NR12"/>
  <c r="OA12" s="1"/>
  <c r="NR13"/>
  <c r="OA13" s="1"/>
  <c r="NR14"/>
  <c r="NR15"/>
  <c r="OA15" s="1"/>
  <c r="NR16"/>
  <c r="OA16" s="1"/>
  <c r="NR17"/>
  <c r="OA17" s="1"/>
  <c r="NR18"/>
  <c r="NR19"/>
  <c r="OA19" s="1"/>
  <c r="NR20"/>
  <c r="NR21"/>
  <c r="NR22"/>
  <c r="NR23"/>
  <c r="OA23" s="1"/>
  <c r="NR24"/>
  <c r="NR25"/>
  <c r="NR26"/>
  <c r="NR27"/>
  <c r="OA27" s="1"/>
  <c r="NR28"/>
  <c r="NR29"/>
  <c r="NR30"/>
  <c r="NR31"/>
  <c r="OA31" s="1"/>
  <c r="NR32"/>
  <c r="NR33"/>
  <c r="NR34"/>
  <c r="NR35"/>
  <c r="OA35" s="1"/>
  <c r="NR36"/>
  <c r="NR37"/>
  <c r="NR38"/>
  <c r="NR39"/>
  <c r="OA39" s="1"/>
  <c r="NR40"/>
  <c r="NR41"/>
  <c r="NR42"/>
  <c r="NR43"/>
  <c r="OA43" s="1"/>
  <c r="NR44"/>
  <c r="NR45"/>
  <c r="NR46"/>
  <c r="NR47"/>
  <c r="OA47" s="1"/>
  <c r="NR48"/>
  <c r="NR49"/>
  <c r="NR50"/>
  <c r="NR51"/>
  <c r="OA51" s="1"/>
  <c r="NR52"/>
  <c r="NR53"/>
  <c r="NR54"/>
  <c r="NR55"/>
  <c r="OA55" s="1"/>
  <c r="NR56"/>
  <c r="NR57"/>
  <c r="OA57" s="1"/>
  <c r="NR58"/>
  <c r="NR59"/>
  <c r="OA59" s="1"/>
  <c r="NR60"/>
  <c r="OA60" s="1"/>
  <c r="NR61"/>
  <c r="OA61" s="1"/>
  <c r="NR62"/>
  <c r="NR63"/>
  <c r="OA63" s="1"/>
  <c r="NR64"/>
  <c r="OA64" s="1"/>
  <c r="NR65"/>
  <c r="OA65" s="1"/>
  <c r="NR66"/>
  <c r="NR67"/>
  <c r="OA67" s="1"/>
  <c r="NR68"/>
  <c r="OA68" s="1"/>
  <c r="NR69"/>
  <c r="OA69" s="1"/>
  <c r="NR70"/>
  <c r="NR71"/>
  <c r="OA71" s="1"/>
  <c r="NR72"/>
  <c r="NR73"/>
  <c r="NO77"/>
  <c r="NN77"/>
  <c r="NR3"/>
  <c r="ML4" i="13"/>
  <c r="MM4"/>
  <c r="ML5"/>
  <c r="MM5"/>
  <c r="ML6"/>
  <c r="MM6"/>
  <c r="ML7"/>
  <c r="MM7"/>
  <c r="ML8"/>
  <c r="MM8"/>
  <c r="ML9"/>
  <c r="MM9"/>
  <c r="ML10"/>
  <c r="MM10"/>
  <c r="ML11"/>
  <c r="MM11"/>
  <c r="ML12"/>
  <c r="MM12"/>
  <c r="ML13"/>
  <c r="MM13"/>
  <c r="ML14"/>
  <c r="MM14"/>
  <c r="ML15"/>
  <c r="MM15"/>
  <c r="ML16"/>
  <c r="MM16"/>
  <c r="ML17"/>
  <c r="MM17"/>
  <c r="ML18"/>
  <c r="MM18"/>
  <c r="ML19"/>
  <c r="ML20"/>
  <c r="MM20"/>
  <c r="ML21"/>
  <c r="MM21"/>
  <c r="ML22"/>
  <c r="MM22"/>
  <c r="ML23"/>
  <c r="MM23"/>
  <c r="ML24"/>
  <c r="MM24"/>
  <c r="ML25"/>
  <c r="MM25"/>
  <c r="ML26"/>
  <c r="MM26"/>
  <c r="ML27"/>
  <c r="MM27"/>
  <c r="ML28"/>
  <c r="MM28"/>
  <c r="ML29"/>
  <c r="MM29"/>
  <c r="ML30"/>
  <c r="MM30"/>
  <c r="ML31"/>
  <c r="MM31"/>
  <c r="ML32"/>
  <c r="MM32"/>
  <c r="ML33"/>
  <c r="MM33"/>
  <c r="ML34"/>
  <c r="MM34"/>
  <c r="ML35"/>
  <c r="MM35"/>
  <c r="ML36"/>
  <c r="MM36"/>
  <c r="ML37"/>
  <c r="MM37"/>
  <c r="ML38"/>
  <c r="MM38"/>
  <c r="ML39"/>
  <c r="MM39"/>
  <c r="ML40"/>
  <c r="MM40"/>
  <c r="ML41"/>
  <c r="MM41"/>
  <c r="ML42"/>
  <c r="MM42"/>
  <c r="ML43"/>
  <c r="MM43"/>
  <c r="ML44"/>
  <c r="MM44"/>
  <c r="ML45"/>
  <c r="MM45"/>
  <c r="ML46"/>
  <c r="MM46"/>
  <c r="ML47"/>
  <c r="MM47"/>
  <c r="ML48"/>
  <c r="MM48"/>
  <c r="ML49"/>
  <c r="MM49"/>
  <c r="ML50"/>
  <c r="MM50"/>
  <c r="ML51"/>
  <c r="MM51"/>
  <c r="ML52"/>
  <c r="MM52"/>
  <c r="ML53"/>
  <c r="MU53" s="1"/>
  <c r="ML54"/>
  <c r="MM54"/>
  <c r="ML55"/>
  <c r="MM55"/>
  <c r="ML56"/>
  <c r="MU56" s="1"/>
  <c r="MM56"/>
  <c r="ML57"/>
  <c r="MM57"/>
  <c r="ML58"/>
  <c r="MM58"/>
  <c r="ML59"/>
  <c r="MU59" s="1"/>
  <c r="ML60"/>
  <c r="MM60"/>
  <c r="ML61"/>
  <c r="MM61"/>
  <c r="ML62"/>
  <c r="MM62"/>
  <c r="ML63"/>
  <c r="MM63"/>
  <c r="ML64"/>
  <c r="MM64"/>
  <c r="ML65"/>
  <c r="MM65"/>
  <c r="ML66"/>
  <c r="MU66" s="1"/>
  <c r="ML67"/>
  <c r="MU67" s="1"/>
  <c r="ML68"/>
  <c r="MM68"/>
  <c r="ML69"/>
  <c r="MM69"/>
  <c r="ML70"/>
  <c r="MM70"/>
  <c r="ML71"/>
  <c r="MM71"/>
  <c r="ML72"/>
  <c r="MM72"/>
  <c r="ML73"/>
  <c r="MU73" s="1"/>
  <c r="MI74"/>
  <c r="ML74" s="1"/>
  <c r="MH74"/>
  <c r="ML3"/>
  <c r="MM3"/>
  <c r="JC4" i="21"/>
  <c r="JD4"/>
  <c r="JC5"/>
  <c r="JD5"/>
  <c r="JC6"/>
  <c r="JD6"/>
  <c r="JC7"/>
  <c r="JD7"/>
  <c r="JC8"/>
  <c r="JD8"/>
  <c r="JC9"/>
  <c r="JD9"/>
  <c r="JC10"/>
  <c r="JD10"/>
  <c r="JC11"/>
  <c r="JD11"/>
  <c r="JC12"/>
  <c r="JD12"/>
  <c r="JC13"/>
  <c r="JD13"/>
  <c r="JC14"/>
  <c r="JD14"/>
  <c r="JC15"/>
  <c r="JD15"/>
  <c r="JC16"/>
  <c r="JD16"/>
  <c r="JC17"/>
  <c r="JD17"/>
  <c r="JC18"/>
  <c r="JD18"/>
  <c r="JC19"/>
  <c r="JD19"/>
  <c r="JC20"/>
  <c r="JL20" s="1"/>
  <c r="JC21"/>
  <c r="JD21"/>
  <c r="JC22"/>
  <c r="JD22"/>
  <c r="JC23"/>
  <c r="JD23"/>
  <c r="JC24"/>
  <c r="JD24"/>
  <c r="JC25"/>
  <c r="JD25"/>
  <c r="JC26"/>
  <c r="JD26"/>
  <c r="JC27"/>
  <c r="JD27"/>
  <c r="JC28"/>
  <c r="JD28"/>
  <c r="JC29"/>
  <c r="JD29"/>
  <c r="JC30"/>
  <c r="JD30"/>
  <c r="JC31"/>
  <c r="JD31"/>
  <c r="JC32"/>
  <c r="JD32"/>
  <c r="JC33"/>
  <c r="JD33"/>
  <c r="JC34"/>
  <c r="JD34"/>
  <c r="JC35"/>
  <c r="JD35"/>
  <c r="JC36"/>
  <c r="JD36"/>
  <c r="JC37"/>
  <c r="JD37"/>
  <c r="JC38"/>
  <c r="JD38"/>
  <c r="JC39"/>
  <c r="JD39"/>
  <c r="JC40"/>
  <c r="JD40"/>
  <c r="JC41"/>
  <c r="JD41"/>
  <c r="JC42"/>
  <c r="JD42"/>
  <c r="JC43"/>
  <c r="JD43"/>
  <c r="JC44"/>
  <c r="JD44"/>
  <c r="JC45"/>
  <c r="JD45"/>
  <c r="JC46"/>
  <c r="JD46"/>
  <c r="JC47"/>
  <c r="JD47"/>
  <c r="JC48"/>
  <c r="JD48"/>
  <c r="JC49"/>
  <c r="JD49"/>
  <c r="JC50"/>
  <c r="JD50"/>
  <c r="JC51"/>
  <c r="JD51"/>
  <c r="JC52"/>
  <c r="JD52"/>
  <c r="JC53"/>
  <c r="JD53"/>
  <c r="JC54"/>
  <c r="JD54"/>
  <c r="JC55"/>
  <c r="JL55" s="1"/>
  <c r="JC56"/>
  <c r="JC57"/>
  <c r="JD57"/>
  <c r="JC58"/>
  <c r="JD58"/>
  <c r="JC59"/>
  <c r="JL59" s="1"/>
  <c r="JC60"/>
  <c r="JD60"/>
  <c r="JC61"/>
  <c r="JD61"/>
  <c r="JC62"/>
  <c r="JD62"/>
  <c r="JC63"/>
  <c r="JD63"/>
  <c r="JC64"/>
  <c r="JD64"/>
  <c r="JC65"/>
  <c r="JD65"/>
  <c r="JC66"/>
  <c r="JD66"/>
  <c r="JC67"/>
  <c r="JL67" s="1"/>
  <c r="JC68"/>
  <c r="JD68"/>
  <c r="JC69"/>
  <c r="JD69"/>
  <c r="JC70"/>
  <c r="JD70"/>
  <c r="JC71"/>
  <c r="JD71"/>
  <c r="JC72"/>
  <c r="JD72"/>
  <c r="JC73"/>
  <c r="JL73" s="1"/>
  <c r="IZ74"/>
  <c r="IY74"/>
  <c r="JC3"/>
  <c r="JD3" s="1"/>
  <c r="JI4" i="22"/>
  <c r="JJ4"/>
  <c r="JI5"/>
  <c r="JJ5"/>
  <c r="JI6"/>
  <c r="JJ6"/>
  <c r="JI7"/>
  <c r="JJ7"/>
  <c r="JI8"/>
  <c r="JJ8"/>
  <c r="JI9"/>
  <c r="JJ9"/>
  <c r="JI10"/>
  <c r="JJ10"/>
  <c r="JI11"/>
  <c r="JJ11"/>
  <c r="JI12"/>
  <c r="JJ12"/>
  <c r="JI13"/>
  <c r="JJ13"/>
  <c r="JI14"/>
  <c r="JJ14"/>
  <c r="JI15"/>
  <c r="JJ15"/>
  <c r="JI16"/>
  <c r="JJ16"/>
  <c r="JI17"/>
  <c r="JJ17"/>
  <c r="JI18"/>
  <c r="JJ18"/>
  <c r="JI19"/>
  <c r="JR19" s="1"/>
  <c r="JI20"/>
  <c r="JJ20"/>
  <c r="JI21"/>
  <c r="JJ21"/>
  <c r="JI22"/>
  <c r="JJ22"/>
  <c r="JI23"/>
  <c r="JJ23"/>
  <c r="JI24"/>
  <c r="JJ24"/>
  <c r="JI25"/>
  <c r="JJ25"/>
  <c r="JI26"/>
  <c r="JJ26"/>
  <c r="JI27"/>
  <c r="JJ27"/>
  <c r="JI28"/>
  <c r="JJ28"/>
  <c r="JI29"/>
  <c r="JJ29"/>
  <c r="JI30"/>
  <c r="JJ30"/>
  <c r="JI31"/>
  <c r="JJ31"/>
  <c r="JI32"/>
  <c r="JJ32"/>
  <c r="JI33"/>
  <c r="JJ33"/>
  <c r="JI34"/>
  <c r="JJ34"/>
  <c r="JI35"/>
  <c r="JJ35"/>
  <c r="JI36"/>
  <c r="JJ36"/>
  <c r="JI37"/>
  <c r="JJ37"/>
  <c r="JI38"/>
  <c r="JJ38"/>
  <c r="JI39"/>
  <c r="JJ39"/>
  <c r="JI40"/>
  <c r="JJ40"/>
  <c r="JI41"/>
  <c r="JJ41"/>
  <c r="JI42"/>
  <c r="JJ42"/>
  <c r="JI43"/>
  <c r="JJ43"/>
  <c r="JI44"/>
  <c r="JJ44"/>
  <c r="JI45"/>
  <c r="JJ45"/>
  <c r="JI46"/>
  <c r="JJ46"/>
  <c r="JI47"/>
  <c r="JJ47"/>
  <c r="JI48"/>
  <c r="JJ48"/>
  <c r="JI49"/>
  <c r="JJ49"/>
  <c r="JI50"/>
  <c r="JJ50"/>
  <c r="JI51"/>
  <c r="JJ51"/>
  <c r="JI52"/>
  <c r="JR52" s="1"/>
  <c r="JI53"/>
  <c r="JJ53"/>
  <c r="JI54"/>
  <c r="JJ54"/>
  <c r="JI55"/>
  <c r="JI56"/>
  <c r="JJ56"/>
  <c r="JI57"/>
  <c r="JR57" s="1"/>
  <c r="JI58"/>
  <c r="JJ58"/>
  <c r="JI59"/>
  <c r="JR59" s="1"/>
  <c r="JI60"/>
  <c r="JJ60"/>
  <c r="JI61"/>
  <c r="JJ61"/>
  <c r="JI62"/>
  <c r="JJ62"/>
  <c r="JI63"/>
  <c r="JJ63"/>
  <c r="JI64"/>
  <c r="JJ64"/>
  <c r="JI65"/>
  <c r="JJ65"/>
  <c r="JI66"/>
  <c r="JJ66"/>
  <c r="JI67"/>
  <c r="JJ67"/>
  <c r="JI68"/>
  <c r="JJ68"/>
  <c r="JI69"/>
  <c r="JJ69"/>
  <c r="JI70"/>
  <c r="JJ70"/>
  <c r="JI71"/>
  <c r="JJ71"/>
  <c r="JI72"/>
  <c r="JJ72"/>
  <c r="JI73"/>
  <c r="JR73" s="1"/>
  <c r="JF74"/>
  <c r="JE74"/>
  <c r="JI3"/>
  <c r="JJ3" s="1"/>
  <c r="HF4" i="23"/>
  <c r="HG4" s="1"/>
  <c r="HF5"/>
  <c r="HG5"/>
  <c r="HF6"/>
  <c r="HG6"/>
  <c r="HF7"/>
  <c r="HG7"/>
  <c r="HF8"/>
  <c r="HG8"/>
  <c r="HF9"/>
  <c r="HG9"/>
  <c r="HF10"/>
  <c r="HG10"/>
  <c r="HF11"/>
  <c r="HG11"/>
  <c r="HF12"/>
  <c r="HG12"/>
  <c r="HF13"/>
  <c r="HG13"/>
  <c r="HF14"/>
  <c r="HG14"/>
  <c r="HF15"/>
  <c r="HG15"/>
  <c r="HF16"/>
  <c r="HG16"/>
  <c r="HF17"/>
  <c r="HG17"/>
  <c r="HF18"/>
  <c r="HG18"/>
  <c r="HF19"/>
  <c r="HG19"/>
  <c r="HF20"/>
  <c r="HG20"/>
  <c r="HF21"/>
  <c r="HG21"/>
  <c r="HF22"/>
  <c r="HG22"/>
  <c r="HF23"/>
  <c r="HG23"/>
  <c r="HF24"/>
  <c r="HG24"/>
  <c r="HF25"/>
  <c r="HG25"/>
  <c r="HF26"/>
  <c r="HG26"/>
  <c r="HF27"/>
  <c r="HG27"/>
  <c r="HF28"/>
  <c r="HG28"/>
  <c r="HF29"/>
  <c r="HG29"/>
  <c r="HF30"/>
  <c r="HG30"/>
  <c r="HF31"/>
  <c r="HO31" s="1"/>
  <c r="HF32"/>
  <c r="HG32"/>
  <c r="HF33"/>
  <c r="HG33"/>
  <c r="HF34"/>
  <c r="HG34"/>
  <c r="HF35"/>
  <c r="HG35"/>
  <c r="HF36"/>
  <c r="HG36"/>
  <c r="HF37"/>
  <c r="HG37"/>
  <c r="HF38"/>
  <c r="HG38"/>
  <c r="HF39"/>
  <c r="HG39"/>
  <c r="HF40"/>
  <c r="HG40"/>
  <c r="HF41"/>
  <c r="HG41"/>
  <c r="HF42"/>
  <c r="HG42"/>
  <c r="HF43"/>
  <c r="HG43"/>
  <c r="HF44"/>
  <c r="HG44"/>
  <c r="HF45"/>
  <c r="HG45"/>
  <c r="HF46"/>
  <c r="HG46"/>
  <c r="HF47"/>
  <c r="HG47"/>
  <c r="HF48"/>
  <c r="HG48"/>
  <c r="HF49"/>
  <c r="HO49" s="1"/>
  <c r="HF50"/>
  <c r="HG50"/>
  <c r="HF51"/>
  <c r="HG51"/>
  <c r="HF52"/>
  <c r="HG52"/>
  <c r="HF53"/>
  <c r="HO53" s="1"/>
  <c r="HF54"/>
  <c r="HG54"/>
  <c r="HF55"/>
  <c r="HO55" s="1"/>
  <c r="HF56"/>
  <c r="HF57"/>
  <c r="HG57"/>
  <c r="HF58"/>
  <c r="HG58"/>
  <c r="HF59"/>
  <c r="HO59" s="1"/>
  <c r="HF60"/>
  <c r="HG60"/>
  <c r="HF61"/>
  <c r="HG61"/>
  <c r="HF62"/>
  <c r="HG62"/>
  <c r="HF63"/>
  <c r="HG63"/>
  <c r="HF64"/>
  <c r="HG64"/>
  <c r="HF65"/>
  <c r="HG65"/>
  <c r="HF66"/>
  <c r="HG66"/>
  <c r="HF67"/>
  <c r="HO67" s="1"/>
  <c r="HG67"/>
  <c r="HF68"/>
  <c r="HG68"/>
  <c r="HF69"/>
  <c r="HG69"/>
  <c r="HF70"/>
  <c r="HF71"/>
  <c r="HG71"/>
  <c r="HF72"/>
  <c r="HG72"/>
  <c r="HF73"/>
  <c r="HO73" s="1"/>
  <c r="HC74"/>
  <c r="HB74"/>
  <c r="OA21" i="19" l="1"/>
  <c r="OA25"/>
  <c r="OA29"/>
  <c r="OA33"/>
  <c r="OA37"/>
  <c r="OA41"/>
  <c r="OA45"/>
  <c r="OA49"/>
  <c r="OA53"/>
  <c r="OA66"/>
  <c r="OA26"/>
  <c r="OA34"/>
  <c r="OA42"/>
  <c r="OA50"/>
  <c r="OA73"/>
  <c r="OA3"/>
  <c r="OA20"/>
  <c r="OA24"/>
  <c r="OA28"/>
  <c r="OA32"/>
  <c r="OA36"/>
  <c r="OA40"/>
  <c r="OA44"/>
  <c r="OA48"/>
  <c r="OA52"/>
  <c r="OA58"/>
  <c r="OA70"/>
  <c r="OA6"/>
  <c r="OA10"/>
  <c r="OA14"/>
  <c r="OA18"/>
  <c r="OA72"/>
  <c r="OA22"/>
  <c r="OA30"/>
  <c r="OA38"/>
  <c r="OA46"/>
  <c r="OA54"/>
  <c r="OA62"/>
  <c r="HG59" i="23"/>
  <c r="HF74"/>
  <c r="HG49"/>
  <c r="JI74" i="22"/>
  <c r="JD67" i="21"/>
  <c r="JD59"/>
  <c r="JC74"/>
  <c r="MM67" i="13"/>
  <c r="MM66"/>
  <c r="MM59"/>
  <c r="MM53"/>
  <c r="OA56" i="19"/>
  <c r="NR77"/>
  <c r="HF3" i="23"/>
  <c r="HG3"/>
  <c r="NJ4" i="19" l="1"/>
  <c r="NJ5"/>
  <c r="NS5" s="1"/>
  <c r="NJ6"/>
  <c r="NJ7"/>
  <c r="NS7" s="1"/>
  <c r="NJ8"/>
  <c r="NJ9"/>
  <c r="NS9" s="1"/>
  <c r="NJ10"/>
  <c r="NJ11"/>
  <c r="NS11" s="1"/>
  <c r="NJ12"/>
  <c r="NJ13"/>
  <c r="NS13" s="1"/>
  <c r="NJ14"/>
  <c r="NJ15"/>
  <c r="NS15" s="1"/>
  <c r="NJ16"/>
  <c r="NJ17"/>
  <c r="NS17" s="1"/>
  <c r="NJ18"/>
  <c r="NJ19"/>
  <c r="NS19" s="1"/>
  <c r="NJ20"/>
  <c r="NJ21"/>
  <c r="NS21" s="1"/>
  <c r="NJ22"/>
  <c r="NJ23"/>
  <c r="NS23" s="1"/>
  <c r="NJ24"/>
  <c r="NJ25"/>
  <c r="NS25" s="1"/>
  <c r="NJ26"/>
  <c r="NJ27"/>
  <c r="NJ28"/>
  <c r="NJ29"/>
  <c r="NS29" s="1"/>
  <c r="NJ30"/>
  <c r="NJ31"/>
  <c r="NS31" s="1"/>
  <c r="NJ32"/>
  <c r="NJ33"/>
  <c r="NS33" s="1"/>
  <c r="NJ34"/>
  <c r="NJ35"/>
  <c r="NS35" s="1"/>
  <c r="NJ36"/>
  <c r="NJ37"/>
  <c r="NS37" s="1"/>
  <c r="NJ38"/>
  <c r="NJ39"/>
  <c r="NS39" s="1"/>
  <c r="NJ40"/>
  <c r="NJ41"/>
  <c r="NS41" s="1"/>
  <c r="NJ42"/>
  <c r="NJ43"/>
  <c r="NS43" s="1"/>
  <c r="NJ44"/>
  <c r="NJ45"/>
  <c r="NS45" s="1"/>
  <c r="NJ46"/>
  <c r="NJ47"/>
  <c r="NS47" s="1"/>
  <c r="NJ48"/>
  <c r="NJ49"/>
  <c r="NS49" s="1"/>
  <c r="NJ50"/>
  <c r="NJ51"/>
  <c r="NS51" s="1"/>
  <c r="NJ52"/>
  <c r="NJ53"/>
  <c r="NS53" s="1"/>
  <c r="NJ54"/>
  <c r="NJ55"/>
  <c r="NS55" s="1"/>
  <c r="NJ56"/>
  <c r="NJ57"/>
  <c r="NS57" s="1"/>
  <c r="NJ58"/>
  <c r="NJ59"/>
  <c r="NS59" s="1"/>
  <c r="NJ60"/>
  <c r="NJ61"/>
  <c r="NS61" s="1"/>
  <c r="NJ62"/>
  <c r="NJ63"/>
  <c r="NS63" s="1"/>
  <c r="NJ64"/>
  <c r="NJ65"/>
  <c r="NS65" s="1"/>
  <c r="NJ66"/>
  <c r="NJ67"/>
  <c r="NJ68"/>
  <c r="NJ69"/>
  <c r="NS69" s="1"/>
  <c r="NJ70"/>
  <c r="NJ71"/>
  <c r="NS71" s="1"/>
  <c r="NJ72"/>
  <c r="NJ73"/>
  <c r="NG77"/>
  <c r="NF77"/>
  <c r="NJ3"/>
  <c r="MD4" i="13"/>
  <c r="ME4" s="1"/>
  <c r="MD5"/>
  <c r="ME5"/>
  <c r="MD6"/>
  <c r="ME6" s="1"/>
  <c r="MD7"/>
  <c r="ME7"/>
  <c r="MD8"/>
  <c r="ME8" s="1"/>
  <c r="MD9"/>
  <c r="ME9"/>
  <c r="MD10"/>
  <c r="ME10" s="1"/>
  <c r="MD11"/>
  <c r="ME11"/>
  <c r="MD12"/>
  <c r="ME12" s="1"/>
  <c r="MD13"/>
  <c r="ME13"/>
  <c r="MD14"/>
  <c r="ME14" s="1"/>
  <c r="MD15"/>
  <c r="ME15"/>
  <c r="MD16"/>
  <c r="ME16" s="1"/>
  <c r="MD17"/>
  <c r="ME17"/>
  <c r="MD18"/>
  <c r="ME18" s="1"/>
  <c r="MD19"/>
  <c r="MM19" s="1"/>
  <c r="MD20"/>
  <c r="ME20" s="1"/>
  <c r="MD21"/>
  <c r="ME21"/>
  <c r="MD22"/>
  <c r="ME22" s="1"/>
  <c r="MD23"/>
  <c r="ME23"/>
  <c r="MD24"/>
  <c r="ME24" s="1"/>
  <c r="MD25"/>
  <c r="ME25"/>
  <c r="MD26"/>
  <c r="ME26" s="1"/>
  <c r="MD27"/>
  <c r="ME27"/>
  <c r="MD28"/>
  <c r="ME28" s="1"/>
  <c r="MD29"/>
  <c r="ME29"/>
  <c r="MD30"/>
  <c r="ME30" s="1"/>
  <c r="MD31"/>
  <c r="ME31"/>
  <c r="MD32"/>
  <c r="ME32" s="1"/>
  <c r="MD33"/>
  <c r="ME33"/>
  <c r="MD34"/>
  <c r="ME34" s="1"/>
  <c r="MD35"/>
  <c r="ME35"/>
  <c r="MD36"/>
  <c r="ME36" s="1"/>
  <c r="MD37"/>
  <c r="ME37"/>
  <c r="MD38"/>
  <c r="ME38" s="1"/>
  <c r="MD39"/>
  <c r="ME39"/>
  <c r="MD40"/>
  <c r="ME40" s="1"/>
  <c r="MD41"/>
  <c r="ME41"/>
  <c r="MD42"/>
  <c r="ME42" s="1"/>
  <c r="MD43"/>
  <c r="ME43"/>
  <c r="MD44"/>
  <c r="ME44" s="1"/>
  <c r="MD45"/>
  <c r="ME45"/>
  <c r="MD46"/>
  <c r="ME46" s="1"/>
  <c r="MD47"/>
  <c r="ME47"/>
  <c r="MD48"/>
  <c r="ME48" s="1"/>
  <c r="MD49"/>
  <c r="ME49"/>
  <c r="MD50"/>
  <c r="ME50" s="1"/>
  <c r="MD51"/>
  <c r="ME51"/>
  <c r="MD52"/>
  <c r="ME52" s="1"/>
  <c r="MD53"/>
  <c r="ME53"/>
  <c r="MD54"/>
  <c r="ME54" s="1"/>
  <c r="MD55"/>
  <c r="ME55"/>
  <c r="MD56"/>
  <c r="ME56" s="1"/>
  <c r="MD57"/>
  <c r="ME57"/>
  <c r="MD58"/>
  <c r="ME58" s="1"/>
  <c r="MD59"/>
  <c r="ME59"/>
  <c r="MD60"/>
  <c r="ME60" s="1"/>
  <c r="MD61"/>
  <c r="ME61"/>
  <c r="MD62"/>
  <c r="ME62" s="1"/>
  <c r="MD63"/>
  <c r="ME63"/>
  <c r="MD64"/>
  <c r="ME64" s="1"/>
  <c r="MD65"/>
  <c r="ME65"/>
  <c r="MD66"/>
  <c r="ME66" s="1"/>
  <c r="MD67"/>
  <c r="ME67"/>
  <c r="MD68"/>
  <c r="ME68" s="1"/>
  <c r="MD69"/>
  <c r="ME69"/>
  <c r="MD70"/>
  <c r="ME70" s="1"/>
  <c r="MD71"/>
  <c r="ME71"/>
  <c r="MD72"/>
  <c r="ME72" s="1"/>
  <c r="MD73"/>
  <c r="MM73" s="1"/>
  <c r="MA74"/>
  <c r="MD74" s="1"/>
  <c r="LZ74"/>
  <c r="MD3"/>
  <c r="ME3" s="1"/>
  <c r="IU4" i="21"/>
  <c r="IV4"/>
  <c r="IU5"/>
  <c r="IV5"/>
  <c r="IU6"/>
  <c r="IV6"/>
  <c r="IU7"/>
  <c r="IV7"/>
  <c r="IU8"/>
  <c r="IV8"/>
  <c r="IU9"/>
  <c r="IV9"/>
  <c r="IU10"/>
  <c r="IV10"/>
  <c r="IU11"/>
  <c r="IV11"/>
  <c r="IU12"/>
  <c r="IV12"/>
  <c r="IU13"/>
  <c r="IV13"/>
  <c r="IU14"/>
  <c r="IV14"/>
  <c r="IU15"/>
  <c r="IV15"/>
  <c r="IU16"/>
  <c r="IV16"/>
  <c r="IU17"/>
  <c r="IV17"/>
  <c r="IU18"/>
  <c r="IV18"/>
  <c r="IU19"/>
  <c r="IV19"/>
  <c r="IU20"/>
  <c r="JD20" s="1"/>
  <c r="IU21"/>
  <c r="IV21"/>
  <c r="IU22"/>
  <c r="IV22"/>
  <c r="IU23"/>
  <c r="IV23"/>
  <c r="IU24"/>
  <c r="IV24"/>
  <c r="IU25"/>
  <c r="IV25"/>
  <c r="IU26"/>
  <c r="IV26"/>
  <c r="IU27"/>
  <c r="IV27"/>
  <c r="IU28"/>
  <c r="IV28"/>
  <c r="IU29"/>
  <c r="IV29"/>
  <c r="IU30"/>
  <c r="IV30"/>
  <c r="IU31"/>
  <c r="IV31"/>
  <c r="IU32"/>
  <c r="IV32"/>
  <c r="IU33"/>
  <c r="IV33"/>
  <c r="IU34"/>
  <c r="IV34"/>
  <c r="IU35"/>
  <c r="IV35"/>
  <c r="IU36"/>
  <c r="IV36"/>
  <c r="IU37"/>
  <c r="IV37"/>
  <c r="IU38"/>
  <c r="IV38"/>
  <c r="IU39"/>
  <c r="IV39"/>
  <c r="IU40"/>
  <c r="IV40"/>
  <c r="IU41"/>
  <c r="IV41"/>
  <c r="IU42"/>
  <c r="IV42"/>
  <c r="IU43"/>
  <c r="IV43"/>
  <c r="IU44"/>
  <c r="IV44"/>
  <c r="IU45"/>
  <c r="IV45"/>
  <c r="IU46"/>
  <c r="IV46"/>
  <c r="IU47"/>
  <c r="IV47"/>
  <c r="IU48"/>
  <c r="IV48"/>
  <c r="IU49"/>
  <c r="IV49"/>
  <c r="IU50"/>
  <c r="IV50"/>
  <c r="IU51"/>
  <c r="IV51"/>
  <c r="IU52"/>
  <c r="IU53"/>
  <c r="IV53"/>
  <c r="IU54"/>
  <c r="IV54"/>
  <c r="IU55"/>
  <c r="JD55" s="1"/>
  <c r="IU56"/>
  <c r="JD56" s="1"/>
  <c r="IU57"/>
  <c r="IV57"/>
  <c r="IU58"/>
  <c r="IV58"/>
  <c r="IU59"/>
  <c r="IV59"/>
  <c r="IU60"/>
  <c r="IV60"/>
  <c r="IU61"/>
  <c r="IV61"/>
  <c r="IU62"/>
  <c r="IV62"/>
  <c r="IU63"/>
  <c r="IV63"/>
  <c r="IU64"/>
  <c r="IV64"/>
  <c r="IU65"/>
  <c r="IV65"/>
  <c r="IU66"/>
  <c r="IV66"/>
  <c r="IU67"/>
  <c r="IV67"/>
  <c r="IU68"/>
  <c r="IV68"/>
  <c r="IU69"/>
  <c r="IV69"/>
  <c r="IU70"/>
  <c r="IV70"/>
  <c r="IU71"/>
  <c r="IV71"/>
  <c r="IU72"/>
  <c r="IV72"/>
  <c r="IU73"/>
  <c r="JD73" s="1"/>
  <c r="IR74"/>
  <c r="IU74" s="1"/>
  <c r="IQ74"/>
  <c r="IU3"/>
  <c r="IV3"/>
  <c r="JA4" i="22"/>
  <c r="JB4"/>
  <c r="JA5"/>
  <c r="JB5"/>
  <c r="JA6"/>
  <c r="JB6"/>
  <c r="JA7"/>
  <c r="JB7"/>
  <c r="JA8"/>
  <c r="JA9"/>
  <c r="JA10"/>
  <c r="JB10"/>
  <c r="JA11"/>
  <c r="JB11"/>
  <c r="JA12"/>
  <c r="JB12"/>
  <c r="JA13"/>
  <c r="JB13"/>
  <c r="JA14"/>
  <c r="JB14"/>
  <c r="JA15"/>
  <c r="JB15"/>
  <c r="JA16"/>
  <c r="JB16"/>
  <c r="JA17"/>
  <c r="JB17"/>
  <c r="JA18"/>
  <c r="JB18"/>
  <c r="JA19"/>
  <c r="JJ19" s="1"/>
  <c r="JA20"/>
  <c r="JB20"/>
  <c r="JA21"/>
  <c r="JB21"/>
  <c r="JA22"/>
  <c r="JB22"/>
  <c r="JA23"/>
  <c r="JB23"/>
  <c r="JA24"/>
  <c r="JB24"/>
  <c r="JA25"/>
  <c r="JB25"/>
  <c r="JA26"/>
  <c r="JB26"/>
  <c r="JA27"/>
  <c r="JB27"/>
  <c r="JA28"/>
  <c r="JB28"/>
  <c r="JA29"/>
  <c r="JB29"/>
  <c r="JA30"/>
  <c r="JB30"/>
  <c r="JA31"/>
  <c r="JB31"/>
  <c r="JA32"/>
  <c r="JB32"/>
  <c r="JA33"/>
  <c r="JB33"/>
  <c r="JA34"/>
  <c r="JB34"/>
  <c r="JA35"/>
  <c r="JB35"/>
  <c r="JA36"/>
  <c r="JB36"/>
  <c r="JA37"/>
  <c r="JB37"/>
  <c r="JA38"/>
  <c r="JB38"/>
  <c r="JA39"/>
  <c r="JB39"/>
  <c r="JA40"/>
  <c r="JB40"/>
  <c r="JA41"/>
  <c r="JB41"/>
  <c r="JA42"/>
  <c r="JB42"/>
  <c r="JA43"/>
  <c r="JB43"/>
  <c r="JA44"/>
  <c r="JB44"/>
  <c r="JA45"/>
  <c r="JB45"/>
  <c r="JA46"/>
  <c r="JB46"/>
  <c r="JA47"/>
  <c r="JB47"/>
  <c r="JA48"/>
  <c r="JB48"/>
  <c r="JA49"/>
  <c r="JB49"/>
  <c r="JA50"/>
  <c r="JB50"/>
  <c r="JA51"/>
  <c r="JB51"/>
  <c r="JA52"/>
  <c r="JJ52" s="1"/>
  <c r="JA53"/>
  <c r="JB53"/>
  <c r="JA54"/>
  <c r="JB54"/>
  <c r="JA55"/>
  <c r="JJ55" s="1"/>
  <c r="JA56"/>
  <c r="JA57"/>
  <c r="JJ57" s="1"/>
  <c r="JA58"/>
  <c r="JB58"/>
  <c r="JA59"/>
  <c r="JJ59" s="1"/>
  <c r="JA60"/>
  <c r="JB60"/>
  <c r="JA61"/>
  <c r="JB61"/>
  <c r="JA62"/>
  <c r="JB62"/>
  <c r="JA63"/>
  <c r="JB63"/>
  <c r="JA64"/>
  <c r="JB64"/>
  <c r="JA65"/>
  <c r="JB65"/>
  <c r="JA66"/>
  <c r="JB66"/>
  <c r="JA67"/>
  <c r="JB67"/>
  <c r="JA68"/>
  <c r="JB68"/>
  <c r="JA69"/>
  <c r="JB69"/>
  <c r="JA70"/>
  <c r="JA71"/>
  <c r="JB71"/>
  <c r="JA72"/>
  <c r="JB72"/>
  <c r="JA73"/>
  <c r="JJ73" s="1"/>
  <c r="IX74"/>
  <c r="IW74"/>
  <c r="JA3"/>
  <c r="JB3" s="1"/>
  <c r="GX4" i="23"/>
  <c r="GY4"/>
  <c r="GX5"/>
  <c r="GY5"/>
  <c r="GX6"/>
  <c r="GY6"/>
  <c r="GX7"/>
  <c r="GY7"/>
  <c r="GX8"/>
  <c r="GY8"/>
  <c r="GX9"/>
  <c r="GY9"/>
  <c r="GX10"/>
  <c r="GY10"/>
  <c r="GX11"/>
  <c r="GY11"/>
  <c r="GX12"/>
  <c r="GY12"/>
  <c r="GX13"/>
  <c r="GY13"/>
  <c r="GX14"/>
  <c r="GY14"/>
  <c r="GX15"/>
  <c r="GY15"/>
  <c r="GX16"/>
  <c r="GY16"/>
  <c r="GX17"/>
  <c r="GY17"/>
  <c r="GX18"/>
  <c r="GY18"/>
  <c r="GX19"/>
  <c r="GY19"/>
  <c r="GX20"/>
  <c r="GY20"/>
  <c r="GX21"/>
  <c r="GY21"/>
  <c r="GX22"/>
  <c r="GY22"/>
  <c r="GX23"/>
  <c r="GY23"/>
  <c r="GX24"/>
  <c r="GY24"/>
  <c r="GX25"/>
  <c r="GY25"/>
  <c r="GX26"/>
  <c r="GY26"/>
  <c r="GX27"/>
  <c r="GY27"/>
  <c r="GX28"/>
  <c r="GY28"/>
  <c r="GX29"/>
  <c r="GY29"/>
  <c r="GX30"/>
  <c r="GY30"/>
  <c r="GX31"/>
  <c r="HG31" s="1"/>
  <c r="GX32"/>
  <c r="GY32"/>
  <c r="GX33"/>
  <c r="GY33"/>
  <c r="GX34"/>
  <c r="GY34"/>
  <c r="GX35"/>
  <c r="GY35"/>
  <c r="GX36"/>
  <c r="GY36"/>
  <c r="GX37"/>
  <c r="GY37"/>
  <c r="GX38"/>
  <c r="GY38"/>
  <c r="GX39"/>
  <c r="GY39"/>
  <c r="GX40"/>
  <c r="GY40"/>
  <c r="GX41"/>
  <c r="GY41"/>
  <c r="GX42"/>
  <c r="GY42"/>
  <c r="GX43"/>
  <c r="GY43"/>
  <c r="GX44"/>
  <c r="GY44"/>
  <c r="GX45"/>
  <c r="GY45"/>
  <c r="GX46"/>
  <c r="GY46"/>
  <c r="GX47"/>
  <c r="GY47"/>
  <c r="GX48"/>
  <c r="GY48"/>
  <c r="GX49"/>
  <c r="GY49"/>
  <c r="GX50"/>
  <c r="GY50"/>
  <c r="GX51"/>
  <c r="GY51"/>
  <c r="GX52"/>
  <c r="GY52"/>
  <c r="GX53"/>
  <c r="HG53" s="1"/>
  <c r="GX54"/>
  <c r="GY54"/>
  <c r="GX55"/>
  <c r="HG55" s="1"/>
  <c r="GX56"/>
  <c r="HG56" s="1"/>
  <c r="GY56"/>
  <c r="GX57"/>
  <c r="GY57"/>
  <c r="GX58"/>
  <c r="GY58"/>
  <c r="GX59"/>
  <c r="GY59"/>
  <c r="GX60"/>
  <c r="GY60"/>
  <c r="GX61"/>
  <c r="GY61"/>
  <c r="GX62"/>
  <c r="GY62"/>
  <c r="GX63"/>
  <c r="GY63"/>
  <c r="GX64"/>
  <c r="GY64"/>
  <c r="GX65"/>
  <c r="GY65"/>
  <c r="GX66"/>
  <c r="GY66"/>
  <c r="GX67"/>
  <c r="GX68"/>
  <c r="GY68"/>
  <c r="GX69"/>
  <c r="GY69"/>
  <c r="GX70"/>
  <c r="HG70" s="1"/>
  <c r="GX71"/>
  <c r="GY71"/>
  <c r="GX72"/>
  <c r="GY72"/>
  <c r="GX73"/>
  <c r="HG73" s="1"/>
  <c r="GU74"/>
  <c r="GT74"/>
  <c r="GX3"/>
  <c r="GY3"/>
  <c r="NS3" i="19" l="1"/>
  <c r="NS72"/>
  <c r="NS68"/>
  <c r="NS66"/>
  <c r="NS62"/>
  <c r="NS58"/>
  <c r="NS54"/>
  <c r="NS50"/>
  <c r="NS46"/>
  <c r="NS42"/>
  <c r="NS38"/>
  <c r="NS34"/>
  <c r="NS30"/>
  <c r="NS27"/>
  <c r="NS24"/>
  <c r="NS20"/>
  <c r="NS16"/>
  <c r="NS12"/>
  <c r="NS8"/>
  <c r="NS4"/>
  <c r="NS73"/>
  <c r="NS70"/>
  <c r="NS67"/>
  <c r="NS64"/>
  <c r="NS60"/>
  <c r="NS56"/>
  <c r="NS52"/>
  <c r="NS48"/>
  <c r="NS44"/>
  <c r="NS40"/>
  <c r="NS36"/>
  <c r="NS32"/>
  <c r="NS28"/>
  <c r="NS26"/>
  <c r="NS22"/>
  <c r="NS18"/>
  <c r="NS14"/>
  <c r="NS10"/>
  <c r="NS6"/>
  <c r="JA74" i="22"/>
  <c r="JB57"/>
  <c r="GX74" i="23"/>
  <c r="GY55"/>
  <c r="JB55" i="22"/>
  <c r="IV20" i="21"/>
  <c r="ME19" i="13"/>
  <c r="NJ77" i="19"/>
  <c r="LV4" i="13"/>
  <c r="LW4"/>
  <c r="LV5"/>
  <c r="LW5" s="1"/>
  <c r="LV6"/>
  <c r="LW6"/>
  <c r="LV7"/>
  <c r="LW7" s="1"/>
  <c r="LV8"/>
  <c r="LW8"/>
  <c r="LV9"/>
  <c r="LW9" s="1"/>
  <c r="LV10"/>
  <c r="LW10"/>
  <c r="LV11"/>
  <c r="LW11" s="1"/>
  <c r="LV12"/>
  <c r="LW12"/>
  <c r="LV13"/>
  <c r="LW13" s="1"/>
  <c r="LV14"/>
  <c r="LW14"/>
  <c r="LV15"/>
  <c r="LW15" s="1"/>
  <c r="LV16"/>
  <c r="LW16"/>
  <c r="LV17"/>
  <c r="LW17" s="1"/>
  <c r="LV18"/>
  <c r="LW18"/>
  <c r="LV19"/>
  <c r="LW19" s="1"/>
  <c r="LV20"/>
  <c r="LW20"/>
  <c r="LV21"/>
  <c r="LW21" s="1"/>
  <c r="LV22"/>
  <c r="LW22"/>
  <c r="LV23"/>
  <c r="LW23" s="1"/>
  <c r="LV24"/>
  <c r="LW24"/>
  <c r="LV25"/>
  <c r="LW25" s="1"/>
  <c r="LV26"/>
  <c r="LW26"/>
  <c r="LV27"/>
  <c r="LW27" s="1"/>
  <c r="LV28"/>
  <c r="LW28"/>
  <c r="LV29"/>
  <c r="LW29" s="1"/>
  <c r="LV30"/>
  <c r="LW30"/>
  <c r="LV31"/>
  <c r="LW31" s="1"/>
  <c r="LV32"/>
  <c r="LW32"/>
  <c r="LV33"/>
  <c r="LW33" s="1"/>
  <c r="LV34"/>
  <c r="LW34"/>
  <c r="LV35"/>
  <c r="LW35" s="1"/>
  <c r="LV36"/>
  <c r="LW36"/>
  <c r="LV37"/>
  <c r="LW37" s="1"/>
  <c r="LV38"/>
  <c r="LW38"/>
  <c r="LV39"/>
  <c r="LW39" s="1"/>
  <c r="LV40"/>
  <c r="LW40"/>
  <c r="LV41"/>
  <c r="LW41" s="1"/>
  <c r="LV42"/>
  <c r="LW42"/>
  <c r="LV43"/>
  <c r="LW43" s="1"/>
  <c r="LV44"/>
  <c r="LW44"/>
  <c r="LV45"/>
  <c r="LW45" s="1"/>
  <c r="LV46"/>
  <c r="LW46"/>
  <c r="LV47"/>
  <c r="LW47" s="1"/>
  <c r="LV48"/>
  <c r="LW48"/>
  <c r="LV49"/>
  <c r="LW49" s="1"/>
  <c r="LV50"/>
  <c r="LW50"/>
  <c r="LV51"/>
  <c r="LW51" s="1"/>
  <c r="LV52"/>
  <c r="LW52"/>
  <c r="LV53"/>
  <c r="LV54"/>
  <c r="LW54"/>
  <c r="LV55"/>
  <c r="LW55" s="1"/>
  <c r="LV56"/>
  <c r="LV57"/>
  <c r="LW57" s="1"/>
  <c r="LV58"/>
  <c r="LW58"/>
  <c r="LV59"/>
  <c r="LW59" s="1"/>
  <c r="LV60"/>
  <c r="LW60"/>
  <c r="LV61"/>
  <c r="LW61" s="1"/>
  <c r="LV62"/>
  <c r="LW62"/>
  <c r="LV63"/>
  <c r="LW63" s="1"/>
  <c r="LV64"/>
  <c r="LW64"/>
  <c r="LV65"/>
  <c r="LW65" s="1"/>
  <c r="LV66"/>
  <c r="LW66"/>
  <c r="LV67"/>
  <c r="LV68"/>
  <c r="LW68"/>
  <c r="LV69"/>
  <c r="LW69" s="1"/>
  <c r="LV70"/>
  <c r="LW70"/>
  <c r="LV71"/>
  <c r="LW71" s="1"/>
  <c r="LV72"/>
  <c r="LW72"/>
  <c r="LV73"/>
  <c r="ME73" s="1"/>
  <c r="LS74"/>
  <c r="LV74" s="1"/>
  <c r="LR74"/>
  <c r="LV3"/>
  <c r="LW3"/>
  <c r="IM4" i="21"/>
  <c r="IN4"/>
  <c r="IM5"/>
  <c r="IN5"/>
  <c r="IM6"/>
  <c r="IN6"/>
  <c r="IM7"/>
  <c r="IN7"/>
  <c r="IM8"/>
  <c r="IN8"/>
  <c r="IM9"/>
  <c r="IN9"/>
  <c r="IM10"/>
  <c r="IN10"/>
  <c r="IM11"/>
  <c r="IN11"/>
  <c r="IM12"/>
  <c r="IN12"/>
  <c r="IM13"/>
  <c r="IN13"/>
  <c r="IM14"/>
  <c r="IN14"/>
  <c r="IM15"/>
  <c r="IN15"/>
  <c r="IM16"/>
  <c r="IN16"/>
  <c r="IM17"/>
  <c r="IN17"/>
  <c r="IM18"/>
  <c r="IN18"/>
  <c r="IM19"/>
  <c r="IN19"/>
  <c r="IM20"/>
  <c r="IM21"/>
  <c r="IN21"/>
  <c r="IM22"/>
  <c r="IN22"/>
  <c r="IM23"/>
  <c r="IN23"/>
  <c r="IM24"/>
  <c r="IN24"/>
  <c r="IM25"/>
  <c r="IN25"/>
  <c r="IM26"/>
  <c r="IN26"/>
  <c r="IM27"/>
  <c r="IN27"/>
  <c r="IM28"/>
  <c r="IN28"/>
  <c r="IM29"/>
  <c r="IN29"/>
  <c r="IM30"/>
  <c r="IN30"/>
  <c r="IM31"/>
  <c r="IN31"/>
  <c r="IM32"/>
  <c r="IN32"/>
  <c r="IM33"/>
  <c r="IN33"/>
  <c r="IM34"/>
  <c r="IN34"/>
  <c r="IM35"/>
  <c r="IN35"/>
  <c r="IM36"/>
  <c r="IN36"/>
  <c r="IM37"/>
  <c r="IN37"/>
  <c r="IM38"/>
  <c r="IN38"/>
  <c r="IM39"/>
  <c r="IN39"/>
  <c r="IM40"/>
  <c r="IN40"/>
  <c r="IM41"/>
  <c r="IN41"/>
  <c r="IM42"/>
  <c r="IN42"/>
  <c r="IM43"/>
  <c r="IN43"/>
  <c r="IM44"/>
  <c r="IN44"/>
  <c r="IM45"/>
  <c r="IN45"/>
  <c r="IM46"/>
  <c r="IN46"/>
  <c r="IM47"/>
  <c r="IN47"/>
  <c r="IM48"/>
  <c r="IN48"/>
  <c r="IM49"/>
  <c r="IN49"/>
  <c r="IM50"/>
  <c r="IN50"/>
  <c r="IM51"/>
  <c r="IN51"/>
  <c r="IM52"/>
  <c r="IV52" s="1"/>
  <c r="IM53"/>
  <c r="IN53"/>
  <c r="IM54"/>
  <c r="IN54"/>
  <c r="IM55"/>
  <c r="IV55" s="1"/>
  <c r="IM56"/>
  <c r="IV56" s="1"/>
  <c r="IM57"/>
  <c r="IN57"/>
  <c r="IM58"/>
  <c r="IN58"/>
  <c r="IM59"/>
  <c r="IN59"/>
  <c r="IM60"/>
  <c r="IN60"/>
  <c r="IM61"/>
  <c r="IN61"/>
  <c r="IM62"/>
  <c r="IN62"/>
  <c r="IM63"/>
  <c r="IN63"/>
  <c r="IM64"/>
  <c r="IN64"/>
  <c r="IM65"/>
  <c r="IN65"/>
  <c r="IM66"/>
  <c r="IN66"/>
  <c r="IM67"/>
  <c r="IM68"/>
  <c r="IN68"/>
  <c r="IM69"/>
  <c r="IN69"/>
  <c r="IM70"/>
  <c r="IN70"/>
  <c r="IM71"/>
  <c r="IN71"/>
  <c r="IM72"/>
  <c r="IN72"/>
  <c r="IM73"/>
  <c r="IV73" s="1"/>
  <c r="IJ74"/>
  <c r="II74"/>
  <c r="IM3"/>
  <c r="IN3" s="1"/>
  <c r="NB4" i="19"/>
  <c r="NK4" s="1"/>
  <c r="NB5"/>
  <c r="NK5" s="1"/>
  <c r="NB6"/>
  <c r="NK6" s="1"/>
  <c r="NB7"/>
  <c r="NK7" s="1"/>
  <c r="NB8"/>
  <c r="NK8" s="1"/>
  <c r="NB9"/>
  <c r="NK9" s="1"/>
  <c r="NB10"/>
  <c r="NK10" s="1"/>
  <c r="NB11"/>
  <c r="NK11" s="1"/>
  <c r="NB12"/>
  <c r="NK12" s="1"/>
  <c r="NB13"/>
  <c r="NK13" s="1"/>
  <c r="NB14"/>
  <c r="NK14" s="1"/>
  <c r="NB15"/>
  <c r="NK15" s="1"/>
  <c r="NB16"/>
  <c r="NK16" s="1"/>
  <c r="NB17"/>
  <c r="NK17" s="1"/>
  <c r="NB18"/>
  <c r="NK18" s="1"/>
  <c r="NB19"/>
  <c r="NK19" s="1"/>
  <c r="NB20"/>
  <c r="NK20" s="1"/>
  <c r="NB21"/>
  <c r="NK21" s="1"/>
  <c r="NB22"/>
  <c r="NK22" s="1"/>
  <c r="NB23"/>
  <c r="NK23" s="1"/>
  <c r="NB24"/>
  <c r="NK24" s="1"/>
  <c r="NB25"/>
  <c r="NK25" s="1"/>
  <c r="NB26"/>
  <c r="NK26" s="1"/>
  <c r="NB27"/>
  <c r="NK27" s="1"/>
  <c r="NB28"/>
  <c r="NK28" s="1"/>
  <c r="NB29"/>
  <c r="NK29" s="1"/>
  <c r="NB30"/>
  <c r="NK30" s="1"/>
  <c r="NB31"/>
  <c r="NK31" s="1"/>
  <c r="NB32"/>
  <c r="NK32" s="1"/>
  <c r="NB33"/>
  <c r="NK33" s="1"/>
  <c r="NB34"/>
  <c r="NK34" s="1"/>
  <c r="NB35"/>
  <c r="NK35" s="1"/>
  <c r="NB36"/>
  <c r="NK36" s="1"/>
  <c r="NB37"/>
  <c r="NK37" s="1"/>
  <c r="NB38"/>
  <c r="NK38" s="1"/>
  <c r="NB39"/>
  <c r="NK39" s="1"/>
  <c r="NB40"/>
  <c r="NK40" s="1"/>
  <c r="NB41"/>
  <c r="NK41" s="1"/>
  <c r="NB42"/>
  <c r="NK42" s="1"/>
  <c r="NB43"/>
  <c r="NK43" s="1"/>
  <c r="NB44"/>
  <c r="NK44" s="1"/>
  <c r="NB45"/>
  <c r="NK45" s="1"/>
  <c r="NB46"/>
  <c r="NK46" s="1"/>
  <c r="NB47"/>
  <c r="NK47" s="1"/>
  <c r="NB48"/>
  <c r="NK48" s="1"/>
  <c r="NB49"/>
  <c r="NK49" s="1"/>
  <c r="NB50"/>
  <c r="NK50" s="1"/>
  <c r="NB51"/>
  <c r="NK51" s="1"/>
  <c r="NB52"/>
  <c r="NK52" s="1"/>
  <c r="NB53"/>
  <c r="NK53" s="1"/>
  <c r="NB54"/>
  <c r="NK54" s="1"/>
  <c r="NB55"/>
  <c r="NK55" s="1"/>
  <c r="NB56"/>
  <c r="NK56" s="1"/>
  <c r="NB57"/>
  <c r="NK57" s="1"/>
  <c r="NB58"/>
  <c r="NK58" s="1"/>
  <c r="NB59"/>
  <c r="NK59" s="1"/>
  <c r="NB60"/>
  <c r="NK60" s="1"/>
  <c r="NB61"/>
  <c r="NK61" s="1"/>
  <c r="NB62"/>
  <c r="NK62" s="1"/>
  <c r="NB63"/>
  <c r="NK63" s="1"/>
  <c r="NB64"/>
  <c r="NK64" s="1"/>
  <c r="NB65"/>
  <c r="NK65" s="1"/>
  <c r="NB66"/>
  <c r="NK66" s="1"/>
  <c r="NB67"/>
  <c r="NK67" s="1"/>
  <c r="NB68"/>
  <c r="NK68" s="1"/>
  <c r="NB69"/>
  <c r="NK69" s="1"/>
  <c r="NB70"/>
  <c r="NK70" s="1"/>
  <c r="NB71"/>
  <c r="NK71" s="1"/>
  <c r="NB72"/>
  <c r="NK72" s="1"/>
  <c r="NB73"/>
  <c r="NK73" s="1"/>
  <c r="MY77"/>
  <c r="MX77"/>
  <c r="NB3"/>
  <c r="NK3" s="1"/>
  <c r="IS4" i="22"/>
  <c r="IT4"/>
  <c r="IS5"/>
  <c r="IT5"/>
  <c r="IS6"/>
  <c r="IT6"/>
  <c r="IS7"/>
  <c r="IT7"/>
  <c r="IS8"/>
  <c r="JB8" s="1"/>
  <c r="IT8"/>
  <c r="IS9"/>
  <c r="JB9" s="1"/>
  <c r="IT9"/>
  <c r="IS10"/>
  <c r="IT10"/>
  <c r="IS11"/>
  <c r="IT11"/>
  <c r="IS12"/>
  <c r="IT12"/>
  <c r="IS13"/>
  <c r="IT13"/>
  <c r="IS14"/>
  <c r="IT14"/>
  <c r="IS15"/>
  <c r="IT15"/>
  <c r="IS16"/>
  <c r="IT16"/>
  <c r="IS17"/>
  <c r="IT17"/>
  <c r="IS18"/>
  <c r="IT18"/>
  <c r="IS19"/>
  <c r="JB19" s="1"/>
  <c r="IS20"/>
  <c r="IT20"/>
  <c r="IS21"/>
  <c r="IT21"/>
  <c r="IS22"/>
  <c r="IT22"/>
  <c r="IS23"/>
  <c r="IT23"/>
  <c r="IS24"/>
  <c r="IT24"/>
  <c r="IS25"/>
  <c r="IT25"/>
  <c r="IS26"/>
  <c r="IT26"/>
  <c r="IS27"/>
  <c r="IT27"/>
  <c r="IS28"/>
  <c r="IT28"/>
  <c r="IS29"/>
  <c r="IT29"/>
  <c r="IS30"/>
  <c r="IT30"/>
  <c r="IS31"/>
  <c r="IT31"/>
  <c r="IS32"/>
  <c r="IT32"/>
  <c r="IS33"/>
  <c r="IT33"/>
  <c r="IS34"/>
  <c r="IT34"/>
  <c r="IS35"/>
  <c r="IT35"/>
  <c r="IS36"/>
  <c r="IT36"/>
  <c r="IS37"/>
  <c r="IT37"/>
  <c r="IS38"/>
  <c r="IT38"/>
  <c r="IS39"/>
  <c r="IT39"/>
  <c r="IS40"/>
  <c r="IT40"/>
  <c r="IS41"/>
  <c r="IT41"/>
  <c r="IS42"/>
  <c r="IT42"/>
  <c r="IS43"/>
  <c r="IT43"/>
  <c r="IS44"/>
  <c r="IT44"/>
  <c r="IS45"/>
  <c r="IT45"/>
  <c r="IS46"/>
  <c r="IT46"/>
  <c r="IS47"/>
  <c r="IT47"/>
  <c r="IS48"/>
  <c r="IT48"/>
  <c r="IS49"/>
  <c r="IT49"/>
  <c r="IS50"/>
  <c r="IT50"/>
  <c r="IS51"/>
  <c r="IT51"/>
  <c r="IS52"/>
  <c r="JB52" s="1"/>
  <c r="IS53"/>
  <c r="IS54"/>
  <c r="IT54"/>
  <c r="IS55"/>
  <c r="IT55"/>
  <c r="IS56"/>
  <c r="JB56" s="1"/>
  <c r="IS57"/>
  <c r="IS58"/>
  <c r="IT58"/>
  <c r="IS59"/>
  <c r="JB59" s="1"/>
  <c r="IT59"/>
  <c r="IS60"/>
  <c r="IT60"/>
  <c r="IS61"/>
  <c r="IT61"/>
  <c r="IS62"/>
  <c r="IT62"/>
  <c r="IS63"/>
  <c r="IT63"/>
  <c r="IS64"/>
  <c r="IT64"/>
  <c r="IS65"/>
  <c r="IT65"/>
  <c r="IS66"/>
  <c r="IT66"/>
  <c r="IS67"/>
  <c r="IS68"/>
  <c r="IT68"/>
  <c r="IS69"/>
  <c r="IT69"/>
  <c r="IS70"/>
  <c r="JB70" s="1"/>
  <c r="IS71"/>
  <c r="IT71"/>
  <c r="IS72"/>
  <c r="IT72"/>
  <c r="IS73"/>
  <c r="JB73" s="1"/>
  <c r="IP74"/>
  <c r="IO74"/>
  <c r="IS3"/>
  <c r="IT3"/>
  <c r="GP4" i="23"/>
  <c r="GQ4"/>
  <c r="GP5"/>
  <c r="GQ5"/>
  <c r="GP6"/>
  <c r="GQ6"/>
  <c r="GP7"/>
  <c r="GQ7"/>
  <c r="GP8"/>
  <c r="GQ8"/>
  <c r="GP9"/>
  <c r="GQ9"/>
  <c r="GP10"/>
  <c r="GQ10"/>
  <c r="GP11"/>
  <c r="GQ11"/>
  <c r="GP12"/>
  <c r="GQ12"/>
  <c r="GP13"/>
  <c r="GQ13"/>
  <c r="GP14"/>
  <c r="GQ14"/>
  <c r="GP15"/>
  <c r="GQ15"/>
  <c r="GP16"/>
  <c r="GQ16"/>
  <c r="GP17"/>
  <c r="GQ17"/>
  <c r="GP18"/>
  <c r="GQ18"/>
  <c r="GP19"/>
  <c r="GQ19"/>
  <c r="GP20"/>
  <c r="GQ20"/>
  <c r="GP21"/>
  <c r="GQ21"/>
  <c r="GP22"/>
  <c r="GQ22"/>
  <c r="GP23"/>
  <c r="GQ23"/>
  <c r="GP24"/>
  <c r="GQ24"/>
  <c r="GP25"/>
  <c r="GQ25"/>
  <c r="GP26"/>
  <c r="GQ26"/>
  <c r="GP27"/>
  <c r="GP28"/>
  <c r="GQ28"/>
  <c r="GP29"/>
  <c r="GQ29"/>
  <c r="GP30"/>
  <c r="GQ30"/>
  <c r="GP31"/>
  <c r="GY31" s="1"/>
  <c r="GP32"/>
  <c r="GQ32"/>
  <c r="GP33"/>
  <c r="GQ33"/>
  <c r="GP34"/>
  <c r="GQ34"/>
  <c r="GP35"/>
  <c r="GQ35"/>
  <c r="GP36"/>
  <c r="GQ36"/>
  <c r="GP37"/>
  <c r="GQ37"/>
  <c r="GP38"/>
  <c r="GQ38"/>
  <c r="GP39"/>
  <c r="GQ39"/>
  <c r="GP40"/>
  <c r="GQ40"/>
  <c r="GP41"/>
  <c r="GQ41"/>
  <c r="GP42"/>
  <c r="GQ42"/>
  <c r="GP43"/>
  <c r="GQ43"/>
  <c r="GP44"/>
  <c r="GQ44"/>
  <c r="GP45"/>
  <c r="GQ45"/>
  <c r="GP46"/>
  <c r="GQ46"/>
  <c r="GP47"/>
  <c r="GQ47"/>
  <c r="GP48"/>
  <c r="GQ48"/>
  <c r="GP49"/>
  <c r="GQ49"/>
  <c r="GP50"/>
  <c r="GQ50"/>
  <c r="GP51"/>
  <c r="GQ51"/>
  <c r="GP52"/>
  <c r="GQ52"/>
  <c r="GP53"/>
  <c r="GY53" s="1"/>
  <c r="GP54"/>
  <c r="GQ54"/>
  <c r="GP55"/>
  <c r="GP56"/>
  <c r="GQ56"/>
  <c r="GP57"/>
  <c r="GQ57"/>
  <c r="GP58"/>
  <c r="GQ58"/>
  <c r="GP59"/>
  <c r="GQ59"/>
  <c r="GP60"/>
  <c r="GQ60"/>
  <c r="GP61"/>
  <c r="GQ61"/>
  <c r="GP62"/>
  <c r="GQ62"/>
  <c r="GP63"/>
  <c r="GQ63"/>
  <c r="GP64"/>
  <c r="GQ64"/>
  <c r="GP65"/>
  <c r="GQ65"/>
  <c r="GP66"/>
  <c r="GQ66"/>
  <c r="GP67"/>
  <c r="GY67" s="1"/>
  <c r="GP68"/>
  <c r="GQ68"/>
  <c r="GP69"/>
  <c r="GQ69"/>
  <c r="GP70"/>
  <c r="GY70" s="1"/>
  <c r="GP71"/>
  <c r="GQ71"/>
  <c r="GP72"/>
  <c r="GQ72"/>
  <c r="GP73"/>
  <c r="GY73" s="1"/>
  <c r="GP3"/>
  <c r="GQ3"/>
  <c r="GM74"/>
  <c r="GL74"/>
  <c r="GP74" l="1"/>
  <c r="GQ53"/>
  <c r="IT73" i="22"/>
  <c r="IT70"/>
  <c r="IT56"/>
  <c r="IM74" i="21"/>
  <c r="IN52"/>
  <c r="IS74" i="22"/>
  <c r="NB77" i="19"/>
  <c r="LK74" i="13"/>
  <c r="LJ74"/>
  <c r="LN4"/>
  <c r="LO4"/>
  <c r="LN5"/>
  <c r="LO5"/>
  <c r="LN6"/>
  <c r="LO6"/>
  <c r="LN7"/>
  <c r="LO7"/>
  <c r="LN8"/>
  <c r="LO8" s="1"/>
  <c r="LN9"/>
  <c r="LO9"/>
  <c r="LN10"/>
  <c r="LO10"/>
  <c r="LN11"/>
  <c r="LO11"/>
  <c r="LN12"/>
  <c r="LO12" s="1"/>
  <c r="LN13"/>
  <c r="LO13"/>
  <c r="LN14"/>
  <c r="LO14"/>
  <c r="LN15"/>
  <c r="LO15"/>
  <c r="LN16"/>
  <c r="LO16"/>
  <c r="LN17"/>
  <c r="LO17"/>
  <c r="LN18"/>
  <c r="LO18"/>
  <c r="LN19"/>
  <c r="LO19"/>
  <c r="LN20"/>
  <c r="LO20"/>
  <c r="LN21"/>
  <c r="LO21" s="1"/>
  <c r="LN22"/>
  <c r="LO22" s="1"/>
  <c r="LN23"/>
  <c r="LO23"/>
  <c r="LN24"/>
  <c r="LO24"/>
  <c r="LN25"/>
  <c r="LO25"/>
  <c r="LN26"/>
  <c r="LO26"/>
  <c r="LN27"/>
  <c r="LO27"/>
  <c r="LN28"/>
  <c r="LO28"/>
  <c r="LN29"/>
  <c r="LO29"/>
  <c r="LN30"/>
  <c r="LO30"/>
  <c r="LN31"/>
  <c r="LO31"/>
  <c r="LN32"/>
  <c r="LO32"/>
  <c r="LN33"/>
  <c r="LO33"/>
  <c r="LN34"/>
  <c r="LO34"/>
  <c r="LN35"/>
  <c r="LO35"/>
  <c r="LN36"/>
  <c r="LO36"/>
  <c r="LN37"/>
  <c r="LO37"/>
  <c r="LN38"/>
  <c r="LO38"/>
  <c r="LN39"/>
  <c r="LO39"/>
  <c r="LN40"/>
  <c r="LO40"/>
  <c r="LN41"/>
  <c r="LO41"/>
  <c r="LN42"/>
  <c r="LO42"/>
  <c r="LN43"/>
  <c r="LO43"/>
  <c r="LN44"/>
  <c r="LO44"/>
  <c r="LN45"/>
  <c r="LO45"/>
  <c r="LN46"/>
  <c r="LO46"/>
  <c r="LN47"/>
  <c r="LO47"/>
  <c r="LN48"/>
  <c r="LO48"/>
  <c r="LN49"/>
  <c r="LO49"/>
  <c r="LN50"/>
  <c r="LO50"/>
  <c r="LN51"/>
  <c r="LO51"/>
  <c r="LN52"/>
  <c r="LO52"/>
  <c r="LN53"/>
  <c r="LW53" s="1"/>
  <c r="LN54"/>
  <c r="LO54"/>
  <c r="LN55"/>
  <c r="LN56"/>
  <c r="LW56" s="1"/>
  <c r="LN57"/>
  <c r="LO57"/>
  <c r="LN58"/>
  <c r="LO58"/>
  <c r="LN59"/>
  <c r="LN60"/>
  <c r="LO60"/>
  <c r="LN61"/>
  <c r="LO61"/>
  <c r="LN62"/>
  <c r="LO62"/>
  <c r="LN63"/>
  <c r="LO63"/>
  <c r="LN64"/>
  <c r="LO64"/>
  <c r="LN65"/>
  <c r="LO65"/>
  <c r="LN66"/>
  <c r="LO66"/>
  <c r="LN67"/>
  <c r="LW67" s="1"/>
  <c r="LN68"/>
  <c r="LO68"/>
  <c r="LN69"/>
  <c r="LO69"/>
  <c r="LN70"/>
  <c r="LN71"/>
  <c r="LO71"/>
  <c r="LN72"/>
  <c r="LO72"/>
  <c r="LN73"/>
  <c r="LW73" s="1"/>
  <c r="LO73"/>
  <c r="LN3"/>
  <c r="LO3"/>
  <c r="IB74" i="21"/>
  <c r="IA74"/>
  <c r="IE4"/>
  <c r="IF4"/>
  <c r="IE5"/>
  <c r="IF5"/>
  <c r="IE6"/>
  <c r="IF6"/>
  <c r="IE7"/>
  <c r="IF7"/>
  <c r="IE8"/>
  <c r="IF8"/>
  <c r="IE9"/>
  <c r="IF9" s="1"/>
  <c r="IE10"/>
  <c r="IF10"/>
  <c r="IE11"/>
  <c r="IF11"/>
  <c r="IE12"/>
  <c r="IF12"/>
  <c r="IE13"/>
  <c r="IF13"/>
  <c r="IE14"/>
  <c r="IF14"/>
  <c r="IE15"/>
  <c r="IF15"/>
  <c r="IE16"/>
  <c r="IF16"/>
  <c r="IE17"/>
  <c r="IF17" s="1"/>
  <c r="IE18"/>
  <c r="IF18"/>
  <c r="IE19"/>
  <c r="IF19"/>
  <c r="IE20"/>
  <c r="IN20" s="1"/>
  <c r="IE21"/>
  <c r="IF21"/>
  <c r="IE22"/>
  <c r="IF22" s="1"/>
  <c r="IE23"/>
  <c r="IF23"/>
  <c r="IE24"/>
  <c r="IF24"/>
  <c r="IE25"/>
  <c r="IF25"/>
  <c r="IE26"/>
  <c r="IF26"/>
  <c r="IE27"/>
  <c r="IF27"/>
  <c r="IE28"/>
  <c r="IF28"/>
  <c r="IE29"/>
  <c r="IF29"/>
  <c r="IE30"/>
  <c r="IF30"/>
  <c r="IE31"/>
  <c r="IF31"/>
  <c r="IE32"/>
  <c r="IF32"/>
  <c r="IE33"/>
  <c r="IF33"/>
  <c r="IE34"/>
  <c r="IF34"/>
  <c r="IE35"/>
  <c r="IF35"/>
  <c r="IE36"/>
  <c r="IF36"/>
  <c r="IE37"/>
  <c r="IF37"/>
  <c r="IE38"/>
  <c r="IF38"/>
  <c r="IE39"/>
  <c r="IF39"/>
  <c r="IE40"/>
  <c r="IF40"/>
  <c r="IE41"/>
  <c r="IF41"/>
  <c r="IE42"/>
  <c r="IF42" s="1"/>
  <c r="IE43"/>
  <c r="IF43" s="1"/>
  <c r="IE44"/>
  <c r="IF44"/>
  <c r="IE45"/>
  <c r="IF45"/>
  <c r="IE46"/>
  <c r="IF46"/>
  <c r="IE47"/>
  <c r="IF47"/>
  <c r="IE48"/>
  <c r="IF48"/>
  <c r="IE49"/>
  <c r="IF49"/>
  <c r="IE50"/>
  <c r="IF50"/>
  <c r="IE51"/>
  <c r="IF51"/>
  <c r="IE52"/>
  <c r="IF52"/>
  <c r="IE53"/>
  <c r="IF53"/>
  <c r="IE54"/>
  <c r="IF54"/>
  <c r="IE55"/>
  <c r="IN55" s="1"/>
  <c r="IE56"/>
  <c r="IN56" s="1"/>
  <c r="IF56"/>
  <c r="IE57"/>
  <c r="IF57"/>
  <c r="IE58"/>
  <c r="IF58"/>
  <c r="IE59"/>
  <c r="IF59"/>
  <c r="IE60"/>
  <c r="IF60"/>
  <c r="IE61"/>
  <c r="IF61"/>
  <c r="IE62"/>
  <c r="IF62"/>
  <c r="IE63"/>
  <c r="IF63"/>
  <c r="IE64"/>
  <c r="IF64"/>
  <c r="IE65"/>
  <c r="IF65"/>
  <c r="IE66"/>
  <c r="IF66"/>
  <c r="IE67"/>
  <c r="IN67" s="1"/>
  <c r="IE68"/>
  <c r="IF68"/>
  <c r="IE69"/>
  <c r="IF69"/>
  <c r="IE70"/>
  <c r="IF70"/>
  <c r="IE71"/>
  <c r="IF71"/>
  <c r="IE72"/>
  <c r="IF72"/>
  <c r="IE73"/>
  <c r="IN73" s="1"/>
  <c r="IE3"/>
  <c r="IF3" s="1"/>
  <c r="MQ77" i="19"/>
  <c r="MP77"/>
  <c r="MT4"/>
  <c r="NC4" s="1"/>
  <c r="MT5"/>
  <c r="NC5" s="1"/>
  <c r="MT6"/>
  <c r="NC6" s="1"/>
  <c r="MT7"/>
  <c r="MT8"/>
  <c r="MT9"/>
  <c r="MT10"/>
  <c r="NC10" s="1"/>
  <c r="MT11"/>
  <c r="MT12"/>
  <c r="MT13"/>
  <c r="NC13" s="1"/>
  <c r="MT14"/>
  <c r="MT15"/>
  <c r="MT16"/>
  <c r="NC16" s="1"/>
  <c r="MT17"/>
  <c r="MT18"/>
  <c r="NC18" s="1"/>
  <c r="MT19"/>
  <c r="NC19" s="1"/>
  <c r="MT20"/>
  <c r="MT21"/>
  <c r="NC21" s="1"/>
  <c r="MT22"/>
  <c r="MT23"/>
  <c r="NC23" s="1"/>
  <c r="MT24"/>
  <c r="NC24" s="1"/>
  <c r="MT25"/>
  <c r="NC25" s="1"/>
  <c r="MT26"/>
  <c r="NC26" s="1"/>
  <c r="MT27"/>
  <c r="NC27" s="1"/>
  <c r="MT28"/>
  <c r="NC28" s="1"/>
  <c r="MT29"/>
  <c r="NC29" s="1"/>
  <c r="MT30"/>
  <c r="NC30" s="1"/>
  <c r="MT31"/>
  <c r="NC31" s="1"/>
  <c r="MT32"/>
  <c r="NC32" s="1"/>
  <c r="MT33"/>
  <c r="NC33" s="1"/>
  <c r="MT34"/>
  <c r="NC34" s="1"/>
  <c r="MT35"/>
  <c r="NC35" s="1"/>
  <c r="MT36"/>
  <c r="NC36" s="1"/>
  <c r="MT37"/>
  <c r="NC37" s="1"/>
  <c r="MT38"/>
  <c r="NC38" s="1"/>
  <c r="MT39"/>
  <c r="NC39" s="1"/>
  <c r="MT40"/>
  <c r="NC40" s="1"/>
  <c r="MT41"/>
  <c r="NC41" s="1"/>
  <c r="MT42"/>
  <c r="NC42" s="1"/>
  <c r="MT43"/>
  <c r="NC43" s="1"/>
  <c r="MT44"/>
  <c r="NC44" s="1"/>
  <c r="MT45"/>
  <c r="NC45" s="1"/>
  <c r="MT46"/>
  <c r="NC46" s="1"/>
  <c r="MT47"/>
  <c r="NC47" s="1"/>
  <c r="MT48"/>
  <c r="NC48" s="1"/>
  <c r="MT49"/>
  <c r="NC49" s="1"/>
  <c r="MT50"/>
  <c r="NC50" s="1"/>
  <c r="MT51"/>
  <c r="NC51" s="1"/>
  <c r="MT52"/>
  <c r="NC52" s="1"/>
  <c r="MT53"/>
  <c r="NC53" s="1"/>
  <c r="MT54"/>
  <c r="NC54" s="1"/>
  <c r="MT55"/>
  <c r="NC55" s="1"/>
  <c r="MT56"/>
  <c r="NC56" s="1"/>
  <c r="MT57"/>
  <c r="NC57" s="1"/>
  <c r="MT58"/>
  <c r="NC58" s="1"/>
  <c r="MT59"/>
  <c r="NC59" s="1"/>
  <c r="MT60"/>
  <c r="NC60" s="1"/>
  <c r="MT61"/>
  <c r="NC61" s="1"/>
  <c r="MT62"/>
  <c r="NC62" s="1"/>
  <c r="MT63"/>
  <c r="NC63" s="1"/>
  <c r="MT64"/>
  <c r="NC64" s="1"/>
  <c r="MT65"/>
  <c r="NC65" s="1"/>
  <c r="MT66"/>
  <c r="NC66" s="1"/>
  <c r="MT67"/>
  <c r="NC67" s="1"/>
  <c r="MT68"/>
  <c r="NC68" s="1"/>
  <c r="MT69"/>
  <c r="NC69" s="1"/>
  <c r="MT70"/>
  <c r="MT71"/>
  <c r="NC71" s="1"/>
  <c r="MT72"/>
  <c r="MT73"/>
  <c r="MT3"/>
  <c r="NC3" s="1"/>
  <c r="IH74" i="22"/>
  <c r="IG74"/>
  <c r="IK4"/>
  <c r="IL4"/>
  <c r="IK5"/>
  <c r="IL5"/>
  <c r="IK6"/>
  <c r="IL6"/>
  <c r="IK7"/>
  <c r="IL7"/>
  <c r="IK8"/>
  <c r="IK9"/>
  <c r="IL9"/>
  <c r="IK10"/>
  <c r="IL10"/>
  <c r="IK11"/>
  <c r="IL11"/>
  <c r="IK12"/>
  <c r="IL12"/>
  <c r="IK13"/>
  <c r="IL13"/>
  <c r="IK14"/>
  <c r="IL14"/>
  <c r="IK15"/>
  <c r="IL15"/>
  <c r="IK16"/>
  <c r="IL16"/>
  <c r="IK17"/>
  <c r="IL17"/>
  <c r="IK18"/>
  <c r="IL18"/>
  <c r="IK19"/>
  <c r="IT19" s="1"/>
  <c r="IK20"/>
  <c r="IL20"/>
  <c r="IK21"/>
  <c r="IL21"/>
  <c r="IK22"/>
  <c r="IL22"/>
  <c r="IK23"/>
  <c r="IL23"/>
  <c r="IK24"/>
  <c r="IL24"/>
  <c r="IK25"/>
  <c r="IL25"/>
  <c r="IK26"/>
  <c r="IL26"/>
  <c r="IK27"/>
  <c r="IL27"/>
  <c r="IK28"/>
  <c r="IL28"/>
  <c r="IK29"/>
  <c r="IL29"/>
  <c r="IK30"/>
  <c r="IL30"/>
  <c r="IK31"/>
  <c r="IL31"/>
  <c r="IK32"/>
  <c r="IL32"/>
  <c r="IK33"/>
  <c r="IL33"/>
  <c r="IK34"/>
  <c r="IL34"/>
  <c r="IK35"/>
  <c r="IL35"/>
  <c r="IK36"/>
  <c r="IL36"/>
  <c r="IK37"/>
  <c r="IL37"/>
  <c r="IK38"/>
  <c r="IL38"/>
  <c r="IK39"/>
  <c r="IL39"/>
  <c r="IK40"/>
  <c r="IL40"/>
  <c r="IK41"/>
  <c r="IL41"/>
  <c r="IK42"/>
  <c r="IL42"/>
  <c r="IK43"/>
  <c r="IL43"/>
  <c r="IK44"/>
  <c r="IL44"/>
  <c r="IK45"/>
  <c r="IL45"/>
  <c r="IK46"/>
  <c r="IL46"/>
  <c r="IK47"/>
  <c r="IL47"/>
  <c r="IK48"/>
  <c r="IL48"/>
  <c r="IK49"/>
  <c r="IL49"/>
  <c r="IK50"/>
  <c r="IL50"/>
  <c r="IK51"/>
  <c r="IK52"/>
  <c r="IT52" s="1"/>
  <c r="IK53"/>
  <c r="IT53" s="1"/>
  <c r="IK54"/>
  <c r="IL54"/>
  <c r="IK55"/>
  <c r="IL55" s="1"/>
  <c r="IK56"/>
  <c r="IL56"/>
  <c r="IK57"/>
  <c r="IT57" s="1"/>
  <c r="IK58"/>
  <c r="IL58"/>
  <c r="IK59"/>
  <c r="IK60"/>
  <c r="IL60"/>
  <c r="IK61"/>
  <c r="IL61"/>
  <c r="IK62"/>
  <c r="IL62"/>
  <c r="IK63"/>
  <c r="IL63"/>
  <c r="IK64"/>
  <c r="IL64"/>
  <c r="IK65"/>
  <c r="IL65"/>
  <c r="IK66"/>
  <c r="IL66"/>
  <c r="IK67"/>
  <c r="IT67" s="1"/>
  <c r="IK68"/>
  <c r="IL68"/>
  <c r="IK69"/>
  <c r="IL69"/>
  <c r="IK70"/>
  <c r="IL70"/>
  <c r="IK71"/>
  <c r="IL71"/>
  <c r="IK72"/>
  <c r="IL72"/>
  <c r="IK73"/>
  <c r="IK3"/>
  <c r="IL3" s="1"/>
  <c r="GH4" i="23"/>
  <c r="GI4"/>
  <c r="GH5"/>
  <c r="GI5"/>
  <c r="GH6"/>
  <c r="GI6"/>
  <c r="GH7"/>
  <c r="GI7"/>
  <c r="GH8"/>
  <c r="GI8"/>
  <c r="GH9"/>
  <c r="GI9"/>
  <c r="GH10"/>
  <c r="GI10"/>
  <c r="GH11"/>
  <c r="GI11"/>
  <c r="GH12"/>
  <c r="GI12"/>
  <c r="GH13"/>
  <c r="GI13"/>
  <c r="GH14"/>
  <c r="GI14"/>
  <c r="GH15"/>
  <c r="GI15"/>
  <c r="GH16"/>
  <c r="GI16"/>
  <c r="GH17"/>
  <c r="GI17"/>
  <c r="GH18"/>
  <c r="GI18"/>
  <c r="GH19"/>
  <c r="GI19"/>
  <c r="GH20"/>
  <c r="GI20"/>
  <c r="GH21"/>
  <c r="GI21"/>
  <c r="GH22"/>
  <c r="GI22"/>
  <c r="GH23"/>
  <c r="GI23"/>
  <c r="GH24"/>
  <c r="GI24"/>
  <c r="GH25"/>
  <c r="GI25"/>
  <c r="GH26"/>
  <c r="GI26"/>
  <c r="GH27"/>
  <c r="GQ27" s="1"/>
  <c r="GH28"/>
  <c r="GI28"/>
  <c r="GH29"/>
  <c r="GI29"/>
  <c r="GH30"/>
  <c r="GI30"/>
  <c r="GH31"/>
  <c r="GQ31" s="1"/>
  <c r="GH32"/>
  <c r="GI32"/>
  <c r="GH33"/>
  <c r="GI33"/>
  <c r="GH34"/>
  <c r="GI34"/>
  <c r="GH35"/>
  <c r="GI35"/>
  <c r="GH36"/>
  <c r="GI36"/>
  <c r="GH37"/>
  <c r="GI37"/>
  <c r="GH38"/>
  <c r="GI38"/>
  <c r="GH39"/>
  <c r="GI39"/>
  <c r="GH40"/>
  <c r="GI40"/>
  <c r="GH41"/>
  <c r="GI41"/>
  <c r="GH42"/>
  <c r="GI42"/>
  <c r="GH43"/>
  <c r="GI43"/>
  <c r="GH44"/>
  <c r="GI44"/>
  <c r="GH45"/>
  <c r="GI45"/>
  <c r="GH46"/>
  <c r="GI46"/>
  <c r="GH47"/>
  <c r="GI47"/>
  <c r="GH48"/>
  <c r="GI48"/>
  <c r="GH49"/>
  <c r="GI49"/>
  <c r="GH50"/>
  <c r="GI50"/>
  <c r="GH51"/>
  <c r="GI51"/>
  <c r="GH52"/>
  <c r="GI52"/>
  <c r="GH53"/>
  <c r="GI53"/>
  <c r="GH54"/>
  <c r="GI54"/>
  <c r="GH55"/>
  <c r="GQ55" s="1"/>
  <c r="GH56"/>
  <c r="GI56"/>
  <c r="GH57"/>
  <c r="GI57"/>
  <c r="GH58"/>
  <c r="GI58"/>
  <c r="GH59"/>
  <c r="GI59"/>
  <c r="GH60"/>
  <c r="GI60"/>
  <c r="GH61"/>
  <c r="GI61"/>
  <c r="GH62"/>
  <c r="GI62"/>
  <c r="GH63"/>
  <c r="GI63"/>
  <c r="GH64"/>
  <c r="GI64"/>
  <c r="GH65"/>
  <c r="GI65"/>
  <c r="GH66"/>
  <c r="GI66"/>
  <c r="GH67"/>
  <c r="GQ67" s="1"/>
  <c r="GH68"/>
  <c r="GI68"/>
  <c r="GH69"/>
  <c r="GI69"/>
  <c r="GH70"/>
  <c r="GQ70" s="1"/>
  <c r="GH71"/>
  <c r="GI71"/>
  <c r="GH72"/>
  <c r="GI72"/>
  <c r="GH73"/>
  <c r="GQ73" s="1"/>
  <c r="GI3"/>
  <c r="GH3"/>
  <c r="GE74"/>
  <c r="GD74"/>
  <c r="GI70" l="1"/>
  <c r="GI67"/>
  <c r="GH74"/>
  <c r="IL67" i="22"/>
  <c r="IF20" i="21"/>
  <c r="LN74" i="13"/>
  <c r="NC12" i="19"/>
  <c r="NC15"/>
  <c r="NC8"/>
  <c r="NC72"/>
  <c r="NC7"/>
  <c r="NC20"/>
  <c r="NC17"/>
  <c r="NC11"/>
  <c r="NC22"/>
  <c r="NC14"/>
  <c r="NC9"/>
  <c r="NC73"/>
  <c r="NC70"/>
  <c r="IE74" i="21"/>
  <c r="MT77" i="19"/>
  <c r="IK74" i="22"/>
  <c r="FZ4" i="23"/>
  <c r="FZ5"/>
  <c r="FZ6"/>
  <c r="FZ7"/>
  <c r="FZ8"/>
  <c r="FZ9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GI27" s="1"/>
  <c r="FZ28"/>
  <c r="FZ29"/>
  <c r="FZ30"/>
  <c r="FZ31"/>
  <c r="GI31" s="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GI55" s="1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GI73" s="1"/>
  <c r="FZ3"/>
  <c r="IC4" i="22"/>
  <c r="IC5"/>
  <c r="IC6"/>
  <c r="IC7"/>
  <c r="IC8"/>
  <c r="IL8" s="1"/>
  <c r="IC9"/>
  <c r="IC10"/>
  <c r="IC11"/>
  <c r="IC12"/>
  <c r="IC13"/>
  <c r="IC14"/>
  <c r="IC15"/>
  <c r="IC16"/>
  <c r="IC17"/>
  <c r="IC18"/>
  <c r="IC19"/>
  <c r="IL19" s="1"/>
  <c r="IC20"/>
  <c r="IC21"/>
  <c r="IC22"/>
  <c r="IC23"/>
  <c r="IC24"/>
  <c r="IC25"/>
  <c r="IC26"/>
  <c r="IC27"/>
  <c r="IC28"/>
  <c r="IC29"/>
  <c r="IC30"/>
  <c r="IC31"/>
  <c r="IC32"/>
  <c r="IC33"/>
  <c r="IC34"/>
  <c r="IC35"/>
  <c r="IC36"/>
  <c r="IC37"/>
  <c r="IC38"/>
  <c r="IC39"/>
  <c r="IC40"/>
  <c r="IC41"/>
  <c r="IC42"/>
  <c r="IC43"/>
  <c r="IC44"/>
  <c r="IC45"/>
  <c r="IC46"/>
  <c r="IC47"/>
  <c r="IC48"/>
  <c r="IC49"/>
  <c r="IC50"/>
  <c r="IC51"/>
  <c r="IL51" s="1"/>
  <c r="IC52"/>
  <c r="IL52" s="1"/>
  <c r="IC53"/>
  <c r="IL53" s="1"/>
  <c r="IC54"/>
  <c r="IC55"/>
  <c r="IC56"/>
  <c r="IC57"/>
  <c r="IL57" s="1"/>
  <c r="IC58"/>
  <c r="IC59"/>
  <c r="IL59" s="1"/>
  <c r="IC60"/>
  <c r="IC61"/>
  <c r="IC62"/>
  <c r="IC63"/>
  <c r="IC64"/>
  <c r="IC65"/>
  <c r="IC66"/>
  <c r="IC67"/>
  <c r="IC68"/>
  <c r="IC69"/>
  <c r="IC70"/>
  <c r="IC71"/>
  <c r="IC72"/>
  <c r="IC73"/>
  <c r="IL73" s="1"/>
  <c r="IC3"/>
  <c r="HW4" i="21"/>
  <c r="HW5"/>
  <c r="HW6"/>
  <c r="HW7"/>
  <c r="HW8"/>
  <c r="HW9"/>
  <c r="HW10"/>
  <c r="HW11"/>
  <c r="HW12"/>
  <c r="HW13"/>
  <c r="HW14"/>
  <c r="HW15"/>
  <c r="HW16"/>
  <c r="HW17"/>
  <c r="HW18"/>
  <c r="HW19"/>
  <c r="HW20"/>
  <c r="HW21"/>
  <c r="HW22"/>
  <c r="HW23"/>
  <c r="HW24"/>
  <c r="HW25"/>
  <c r="HW26"/>
  <c r="HW27"/>
  <c r="HW28"/>
  <c r="HW29"/>
  <c r="HW30"/>
  <c r="HW31"/>
  <c r="HW32"/>
  <c r="HW33"/>
  <c r="HW34"/>
  <c r="HW35"/>
  <c r="HW36"/>
  <c r="HW37"/>
  <c r="HW38"/>
  <c r="HW39"/>
  <c r="HW40"/>
  <c r="HW41"/>
  <c r="HW42"/>
  <c r="HW43"/>
  <c r="HW44"/>
  <c r="HW45"/>
  <c r="HW46"/>
  <c r="HW47"/>
  <c r="HW48"/>
  <c r="HW49"/>
  <c r="HW50"/>
  <c r="HW51"/>
  <c r="HW52"/>
  <c r="HW53"/>
  <c r="HW54"/>
  <c r="HW55"/>
  <c r="IF55" s="1"/>
  <c r="HW56"/>
  <c r="HW57"/>
  <c r="HW58"/>
  <c r="HW59"/>
  <c r="HW60"/>
  <c r="HW61"/>
  <c r="HW62"/>
  <c r="HW63"/>
  <c r="HW64"/>
  <c r="HW65"/>
  <c r="HW66"/>
  <c r="HW67"/>
  <c r="IF67" s="1"/>
  <c r="HW68"/>
  <c r="HW69"/>
  <c r="HW70"/>
  <c r="HW71"/>
  <c r="HW72"/>
  <c r="HW73"/>
  <c r="IF73" s="1"/>
  <c r="HW3"/>
  <c r="LF4" i="13"/>
  <c r="LG4" s="1"/>
  <c r="LF5"/>
  <c r="LG5" s="1"/>
  <c r="LF6"/>
  <c r="LG6" s="1"/>
  <c r="LF7"/>
  <c r="LG7" s="1"/>
  <c r="LF8"/>
  <c r="LG8" s="1"/>
  <c r="LF9"/>
  <c r="LG9" s="1"/>
  <c r="LF10"/>
  <c r="LG10" s="1"/>
  <c r="LF11"/>
  <c r="LG11" s="1"/>
  <c r="LF12"/>
  <c r="LG12" s="1"/>
  <c r="LF13"/>
  <c r="LG13" s="1"/>
  <c r="LF14"/>
  <c r="LG14" s="1"/>
  <c r="LF15"/>
  <c r="LG15" s="1"/>
  <c r="LF16"/>
  <c r="LF17"/>
  <c r="LG17" s="1"/>
  <c r="LF18"/>
  <c r="LG18" s="1"/>
  <c r="LF19"/>
  <c r="LG19" s="1"/>
  <c r="LF20"/>
  <c r="LF21"/>
  <c r="LG21" s="1"/>
  <c r="LF22"/>
  <c r="LG22" s="1"/>
  <c r="LF23"/>
  <c r="LG23" s="1"/>
  <c r="LF24"/>
  <c r="LF25"/>
  <c r="LG25" s="1"/>
  <c r="LF26"/>
  <c r="LG26" s="1"/>
  <c r="LF27"/>
  <c r="LG27" s="1"/>
  <c r="LF28"/>
  <c r="LF29"/>
  <c r="LG29" s="1"/>
  <c r="LF30"/>
  <c r="LG30" s="1"/>
  <c r="LF31"/>
  <c r="LG31" s="1"/>
  <c r="LF32"/>
  <c r="LF33"/>
  <c r="LG33" s="1"/>
  <c r="LF34"/>
  <c r="LG34" s="1"/>
  <c r="LF35"/>
  <c r="LG35" s="1"/>
  <c r="LF36"/>
  <c r="LF37"/>
  <c r="LG37" s="1"/>
  <c r="LF38"/>
  <c r="LG38" s="1"/>
  <c r="LF39"/>
  <c r="LG39" s="1"/>
  <c r="LF40"/>
  <c r="LF41"/>
  <c r="LG41" s="1"/>
  <c r="LF42"/>
  <c r="LG42" s="1"/>
  <c r="LF43"/>
  <c r="LG43" s="1"/>
  <c r="LF44"/>
  <c r="LF45"/>
  <c r="LG45" s="1"/>
  <c r="LF46"/>
  <c r="LG46" s="1"/>
  <c r="LF47"/>
  <c r="LG47" s="1"/>
  <c r="LF48"/>
  <c r="LF49"/>
  <c r="LG49" s="1"/>
  <c r="LF50"/>
  <c r="LG50" s="1"/>
  <c r="LF51"/>
  <c r="LG51" s="1"/>
  <c r="LF52"/>
  <c r="LF53"/>
  <c r="LF54"/>
  <c r="LG54" s="1"/>
  <c r="LF55"/>
  <c r="LF56"/>
  <c r="LO56" s="1"/>
  <c r="LF57"/>
  <c r="LG57" s="1"/>
  <c r="LF58"/>
  <c r="LG58" s="1"/>
  <c r="LF59"/>
  <c r="LF60"/>
  <c r="LF61"/>
  <c r="LG61" s="1"/>
  <c r="LF62"/>
  <c r="LG62" s="1"/>
  <c r="LF63"/>
  <c r="LG63" s="1"/>
  <c r="LF64"/>
  <c r="LF65"/>
  <c r="LG65" s="1"/>
  <c r="LF66"/>
  <c r="LG66" s="1"/>
  <c r="LF67"/>
  <c r="LF68"/>
  <c r="LF69"/>
  <c r="LG69" s="1"/>
  <c r="LF70"/>
  <c r="LF71"/>
  <c r="LG71" s="1"/>
  <c r="LF72"/>
  <c r="LF73"/>
  <c r="LG73" s="1"/>
  <c r="LF3"/>
  <c r="LG3" s="1"/>
  <c r="LG16"/>
  <c r="LG20"/>
  <c r="LG24"/>
  <c r="LG28"/>
  <c r="LG32"/>
  <c r="LG36"/>
  <c r="LG40"/>
  <c r="LG44"/>
  <c r="LG48"/>
  <c r="LG52"/>
  <c r="LG56"/>
  <c r="LG60"/>
  <c r="LG64"/>
  <c r="LG68"/>
  <c r="LG72"/>
  <c r="ML4" i="19"/>
  <c r="MU4" s="1"/>
  <c r="ML5"/>
  <c r="MU5" s="1"/>
  <c r="ML6"/>
  <c r="MU6" s="1"/>
  <c r="ML7"/>
  <c r="MU7" s="1"/>
  <c r="ML8"/>
  <c r="MU8" s="1"/>
  <c r="ML9"/>
  <c r="MU9" s="1"/>
  <c r="ML10"/>
  <c r="MU10" s="1"/>
  <c r="ML11"/>
  <c r="MU11" s="1"/>
  <c r="ML12"/>
  <c r="MU12" s="1"/>
  <c r="ML13"/>
  <c r="MU13" s="1"/>
  <c r="ML14"/>
  <c r="MU14" s="1"/>
  <c r="ML15"/>
  <c r="MU15" s="1"/>
  <c r="ML16"/>
  <c r="MU16" s="1"/>
  <c r="ML17"/>
  <c r="MU17" s="1"/>
  <c r="ML18"/>
  <c r="MU18" s="1"/>
  <c r="ML19"/>
  <c r="MU19" s="1"/>
  <c r="ML20"/>
  <c r="MU20" s="1"/>
  <c r="ML21"/>
  <c r="MU21" s="1"/>
  <c r="ML22"/>
  <c r="MU22" s="1"/>
  <c r="ML23"/>
  <c r="MU23" s="1"/>
  <c r="ML24"/>
  <c r="MU24" s="1"/>
  <c r="ML25"/>
  <c r="MU25" s="1"/>
  <c r="ML26"/>
  <c r="MU26" s="1"/>
  <c r="ML27"/>
  <c r="MU27" s="1"/>
  <c r="ML28"/>
  <c r="MU28" s="1"/>
  <c r="ML29"/>
  <c r="MU29" s="1"/>
  <c r="ML30"/>
  <c r="MU30" s="1"/>
  <c r="ML31"/>
  <c r="MU31" s="1"/>
  <c r="ML32"/>
  <c r="MU32" s="1"/>
  <c r="ML33"/>
  <c r="MU33" s="1"/>
  <c r="ML34"/>
  <c r="MU34" s="1"/>
  <c r="ML35"/>
  <c r="MU35" s="1"/>
  <c r="ML36"/>
  <c r="MU36" s="1"/>
  <c r="ML37"/>
  <c r="MU37" s="1"/>
  <c r="ML38"/>
  <c r="MU38" s="1"/>
  <c r="ML39"/>
  <c r="MU39" s="1"/>
  <c r="ML40"/>
  <c r="MU40" s="1"/>
  <c r="ML41"/>
  <c r="MU41" s="1"/>
  <c r="ML42"/>
  <c r="MU42" s="1"/>
  <c r="ML43"/>
  <c r="MU43" s="1"/>
  <c r="ML44"/>
  <c r="MU44" s="1"/>
  <c r="ML45"/>
  <c r="MU45" s="1"/>
  <c r="ML46"/>
  <c r="MU46" s="1"/>
  <c r="ML47"/>
  <c r="MU47" s="1"/>
  <c r="ML48"/>
  <c r="MU48" s="1"/>
  <c r="ML49"/>
  <c r="MU49" s="1"/>
  <c r="ML50"/>
  <c r="MU50" s="1"/>
  <c r="ML51"/>
  <c r="MU51" s="1"/>
  <c r="ML52"/>
  <c r="MU52" s="1"/>
  <c r="ML53"/>
  <c r="MU53" s="1"/>
  <c r="ML54"/>
  <c r="MU54" s="1"/>
  <c r="ML55"/>
  <c r="MU55" s="1"/>
  <c r="ML56"/>
  <c r="MU56" s="1"/>
  <c r="ML57"/>
  <c r="MU57" s="1"/>
  <c r="ML58"/>
  <c r="MU58" s="1"/>
  <c r="ML59"/>
  <c r="MU59" s="1"/>
  <c r="ML60"/>
  <c r="MU60" s="1"/>
  <c r="ML61"/>
  <c r="MU61" s="1"/>
  <c r="ML62"/>
  <c r="MU62" s="1"/>
  <c r="ML63"/>
  <c r="MU63" s="1"/>
  <c r="ML64"/>
  <c r="MU64" s="1"/>
  <c r="ML65"/>
  <c r="MU65" s="1"/>
  <c r="ML66"/>
  <c r="MU66" s="1"/>
  <c r="ML67"/>
  <c r="MU67" s="1"/>
  <c r="ML68"/>
  <c r="MU68" s="1"/>
  <c r="ML69"/>
  <c r="MU69" s="1"/>
  <c r="ML70"/>
  <c r="MU70" s="1"/>
  <c r="ML71"/>
  <c r="MU71" s="1"/>
  <c r="ML72"/>
  <c r="MU72" s="1"/>
  <c r="ML73"/>
  <c r="MU73" s="1"/>
  <c r="ML3"/>
  <c r="MU3" s="1"/>
  <c r="LG59" i="13" l="1"/>
  <c r="LO59"/>
  <c r="LG70"/>
  <c r="LO70"/>
  <c r="LG67"/>
  <c r="LO67"/>
  <c r="LG55"/>
  <c r="LO55"/>
  <c r="LG53"/>
  <c r="LO53"/>
  <c r="LC74"/>
  <c r="LB74"/>
  <c r="HT74" i="21"/>
  <c r="HS74"/>
  <c r="HX4"/>
  <c r="HX5"/>
  <c r="HX6"/>
  <c r="HX7"/>
  <c r="HX8"/>
  <c r="HX9"/>
  <c r="HX10"/>
  <c r="HX11"/>
  <c r="HX12"/>
  <c r="HX13"/>
  <c r="HX14"/>
  <c r="HX15"/>
  <c r="HX16"/>
  <c r="HX17"/>
  <c r="HX18"/>
  <c r="HX19"/>
  <c r="HX20"/>
  <c r="HX21"/>
  <c r="HX22"/>
  <c r="HX23"/>
  <c r="HX24"/>
  <c r="HX25"/>
  <c r="HX26"/>
  <c r="HX27"/>
  <c r="HX28"/>
  <c r="HX29"/>
  <c r="HX30"/>
  <c r="HX31"/>
  <c r="HX32"/>
  <c r="HX33"/>
  <c r="HX34"/>
  <c r="HX35"/>
  <c r="HX36"/>
  <c r="HX37"/>
  <c r="HX38"/>
  <c r="HX39"/>
  <c r="HX40"/>
  <c r="HX41"/>
  <c r="HX42"/>
  <c r="HX43"/>
  <c r="HX44"/>
  <c r="HX45"/>
  <c r="HX46"/>
  <c r="HX47"/>
  <c r="HX48"/>
  <c r="HX49"/>
  <c r="HX50"/>
  <c r="HX51"/>
  <c r="HX52"/>
  <c r="HX53"/>
  <c r="HX54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3"/>
  <c r="FW74" i="23"/>
  <c r="FZ74" s="1"/>
  <c r="FV74"/>
  <c r="HZ74" i="22"/>
  <c r="HY74"/>
  <c r="MI77" i="19"/>
  <c r="MH77"/>
  <c r="ID4" i="22"/>
  <c r="ID5"/>
  <c r="ID6"/>
  <c r="ID7"/>
  <c r="ID8"/>
  <c r="ID9"/>
  <c r="ID10"/>
  <c r="ID11"/>
  <c r="ID12"/>
  <c r="ID13"/>
  <c r="ID14"/>
  <c r="ID15"/>
  <c r="ID16"/>
  <c r="ID17"/>
  <c r="ID18"/>
  <c r="ID20"/>
  <c r="ID21"/>
  <c r="ID22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3"/>
  <c r="ID54"/>
  <c r="ID55"/>
  <c r="ID56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ML77" i="19" l="1"/>
  <c r="LF74" i="13"/>
  <c r="HW74" i="21"/>
  <c r="IC74" i="22"/>
  <c r="LT90" i="19"/>
  <c r="LU90"/>
  <c r="LT92" l="1"/>
  <c r="FN74" i="23"/>
  <c r="FO74"/>
  <c r="FR4"/>
  <c r="FR5"/>
  <c r="GA5" s="1"/>
  <c r="FR6"/>
  <c r="GA6" s="1"/>
  <c r="FR7"/>
  <c r="GA7" s="1"/>
  <c r="FR8"/>
  <c r="GA8" s="1"/>
  <c r="FR9"/>
  <c r="GA9" s="1"/>
  <c r="FR10"/>
  <c r="GA10" s="1"/>
  <c r="FR11"/>
  <c r="GA11" s="1"/>
  <c r="FR12"/>
  <c r="FR13"/>
  <c r="GA13" s="1"/>
  <c r="FR14"/>
  <c r="GA14" s="1"/>
  <c r="FR15"/>
  <c r="GA15" s="1"/>
  <c r="FR16"/>
  <c r="GA16" s="1"/>
  <c r="FR17"/>
  <c r="GA17" s="1"/>
  <c r="FR18"/>
  <c r="GA18" s="1"/>
  <c r="FR19"/>
  <c r="GA19" s="1"/>
  <c r="FR20"/>
  <c r="GA20" s="1"/>
  <c r="FR21"/>
  <c r="FR22"/>
  <c r="GA22" s="1"/>
  <c r="FR23"/>
  <c r="GA23" s="1"/>
  <c r="FR24"/>
  <c r="GA24" s="1"/>
  <c r="FR25"/>
  <c r="GA25" s="1"/>
  <c r="FR26"/>
  <c r="GA26" s="1"/>
  <c r="FR27"/>
  <c r="GA27" s="1"/>
  <c r="FR28"/>
  <c r="GA28" s="1"/>
  <c r="FR29"/>
  <c r="GA29" s="1"/>
  <c r="FR30"/>
  <c r="GA30" s="1"/>
  <c r="FR31"/>
  <c r="GA31" s="1"/>
  <c r="FR32"/>
  <c r="GA32" s="1"/>
  <c r="FR33"/>
  <c r="GA33" s="1"/>
  <c r="FR34"/>
  <c r="GA34" s="1"/>
  <c r="FR35"/>
  <c r="GA35" s="1"/>
  <c r="FR36"/>
  <c r="GA36" s="1"/>
  <c r="FR37"/>
  <c r="GA37" s="1"/>
  <c r="FR38"/>
  <c r="GA38" s="1"/>
  <c r="FR39"/>
  <c r="GA39" s="1"/>
  <c r="FR40"/>
  <c r="GA40" s="1"/>
  <c r="FR41"/>
  <c r="GA41" s="1"/>
  <c r="FR42"/>
  <c r="GA42" s="1"/>
  <c r="FR43"/>
  <c r="GA43" s="1"/>
  <c r="FR44"/>
  <c r="GA44" s="1"/>
  <c r="FR45"/>
  <c r="GA45" s="1"/>
  <c r="FR46"/>
  <c r="GA46" s="1"/>
  <c r="FR47"/>
  <c r="GA47" s="1"/>
  <c r="FR48"/>
  <c r="GA48" s="1"/>
  <c r="FR49"/>
  <c r="GA49" s="1"/>
  <c r="FR50"/>
  <c r="GA50" s="1"/>
  <c r="FR51"/>
  <c r="GA51" s="1"/>
  <c r="FR52"/>
  <c r="GA52" s="1"/>
  <c r="FR53"/>
  <c r="GA53" s="1"/>
  <c r="FR54"/>
  <c r="GA54" s="1"/>
  <c r="FR55"/>
  <c r="GA55" s="1"/>
  <c r="FR56"/>
  <c r="GA56" s="1"/>
  <c r="FR57"/>
  <c r="GA57" s="1"/>
  <c r="FR58"/>
  <c r="GA58" s="1"/>
  <c r="FR59"/>
  <c r="GA59" s="1"/>
  <c r="FR60"/>
  <c r="GA60" s="1"/>
  <c r="FR61"/>
  <c r="GA61" s="1"/>
  <c r="FR62"/>
  <c r="GA62" s="1"/>
  <c r="FR63"/>
  <c r="GA63" s="1"/>
  <c r="FR64"/>
  <c r="GA64" s="1"/>
  <c r="FR65"/>
  <c r="GA65" s="1"/>
  <c r="FR66"/>
  <c r="GA66" s="1"/>
  <c r="FR67"/>
  <c r="GA67" s="1"/>
  <c r="FR68"/>
  <c r="GA68" s="1"/>
  <c r="FR69"/>
  <c r="GA69" s="1"/>
  <c r="FR70"/>
  <c r="GA70" s="1"/>
  <c r="FR71"/>
  <c r="GA71" s="1"/>
  <c r="FR72"/>
  <c r="GA72" s="1"/>
  <c r="FR73"/>
  <c r="GA73" s="1"/>
  <c r="FR3"/>
  <c r="GA3" s="1"/>
  <c r="HQ74" i="22"/>
  <c r="HR74"/>
  <c r="HU4"/>
  <c r="HU5"/>
  <c r="HU6"/>
  <c r="HU7"/>
  <c r="HU8"/>
  <c r="HU9"/>
  <c r="HV9" s="1"/>
  <c r="HU10"/>
  <c r="HU11"/>
  <c r="HV11" s="1"/>
  <c r="HU12"/>
  <c r="HU13"/>
  <c r="HU14"/>
  <c r="HU15"/>
  <c r="HU16"/>
  <c r="HU17"/>
  <c r="HU18"/>
  <c r="HU19"/>
  <c r="ID19" s="1"/>
  <c r="HU20"/>
  <c r="HU21"/>
  <c r="HV21" s="1"/>
  <c r="HU22"/>
  <c r="HV22" s="1"/>
  <c r="HU23"/>
  <c r="HU24"/>
  <c r="HU25"/>
  <c r="HU26"/>
  <c r="HU27"/>
  <c r="HU28"/>
  <c r="HU29"/>
  <c r="HU30"/>
  <c r="HU31"/>
  <c r="HV31" s="1"/>
  <c r="HU32"/>
  <c r="HU33"/>
  <c r="HU34"/>
  <c r="HU35"/>
  <c r="HU36"/>
  <c r="HU37"/>
  <c r="HU38"/>
  <c r="HU39"/>
  <c r="HU40"/>
  <c r="HU41"/>
  <c r="HU42"/>
  <c r="HV42" s="1"/>
  <c r="HU43"/>
  <c r="HU44"/>
  <c r="HU45"/>
  <c r="HU46"/>
  <c r="HU47"/>
  <c r="HU48"/>
  <c r="HU49"/>
  <c r="HU50"/>
  <c r="HU51"/>
  <c r="HU52"/>
  <c r="ID52" s="1"/>
  <c r="HU53"/>
  <c r="HU54"/>
  <c r="HU55"/>
  <c r="HV55" s="1"/>
  <c r="HU56"/>
  <c r="HU57"/>
  <c r="ID57" s="1"/>
  <c r="HU58"/>
  <c r="HU59"/>
  <c r="HU60"/>
  <c r="HU61"/>
  <c r="HU62"/>
  <c r="HU63"/>
  <c r="HU64"/>
  <c r="HU65"/>
  <c r="HU66"/>
  <c r="HU67"/>
  <c r="HU68"/>
  <c r="HU69"/>
  <c r="HU70"/>
  <c r="HU71"/>
  <c r="HU72"/>
  <c r="HU73"/>
  <c r="HU3"/>
  <c r="HV4"/>
  <c r="HV5"/>
  <c r="HV6"/>
  <c r="HV7"/>
  <c r="HV8"/>
  <c r="HV10"/>
  <c r="HV12"/>
  <c r="HV13"/>
  <c r="HV14"/>
  <c r="HV15"/>
  <c r="HV16"/>
  <c r="HV17"/>
  <c r="HV18"/>
  <c r="HV20"/>
  <c r="HV23"/>
  <c r="HV24"/>
  <c r="HV25"/>
  <c r="HV26"/>
  <c r="HV27"/>
  <c r="HV28"/>
  <c r="HV29"/>
  <c r="HV30"/>
  <c r="HV32"/>
  <c r="HV33"/>
  <c r="HV34"/>
  <c r="HV35"/>
  <c r="HV36"/>
  <c r="HV37"/>
  <c r="HV38"/>
  <c r="HV39"/>
  <c r="HV40"/>
  <c r="HV41"/>
  <c r="HV43"/>
  <c r="HV44"/>
  <c r="HV45"/>
  <c r="HV46"/>
  <c r="HV47"/>
  <c r="HV48"/>
  <c r="HV49"/>
  <c r="HV50"/>
  <c r="HV51"/>
  <c r="HV53"/>
  <c r="HV54"/>
  <c r="HV56"/>
  <c r="HV58"/>
  <c r="HV59"/>
  <c r="HV60"/>
  <c r="HV61"/>
  <c r="HV62"/>
  <c r="HV63"/>
  <c r="HV64"/>
  <c r="HV65"/>
  <c r="HV66"/>
  <c r="HV67"/>
  <c r="HV68"/>
  <c r="HV69"/>
  <c r="HV70"/>
  <c r="HV71"/>
  <c r="HV72"/>
  <c r="HV73"/>
  <c r="HV3"/>
  <c r="HK74" i="21"/>
  <c r="HL74"/>
  <c r="HO4"/>
  <c r="HO5"/>
  <c r="HO6"/>
  <c r="HO7"/>
  <c r="HO8"/>
  <c r="HO9"/>
  <c r="HP9" s="1"/>
  <c r="HO10"/>
  <c r="HO11"/>
  <c r="HO12"/>
  <c r="HP12" s="1"/>
  <c r="HO13"/>
  <c r="HO14"/>
  <c r="HO15"/>
  <c r="HO16"/>
  <c r="HO17"/>
  <c r="HO18"/>
  <c r="HO19"/>
  <c r="HO20"/>
  <c r="HO21"/>
  <c r="HO22"/>
  <c r="HO23"/>
  <c r="HO24"/>
  <c r="HO25"/>
  <c r="HO26"/>
  <c r="HO27"/>
  <c r="HO28"/>
  <c r="HO29"/>
  <c r="HO30"/>
  <c r="HO31"/>
  <c r="HP31" s="1"/>
  <c r="HO32"/>
  <c r="HO33"/>
  <c r="HO34"/>
  <c r="HO35"/>
  <c r="HO36"/>
  <c r="HO37"/>
  <c r="HO38"/>
  <c r="HO39"/>
  <c r="HO40"/>
  <c r="HO41"/>
  <c r="HO42"/>
  <c r="HO43"/>
  <c r="HO44"/>
  <c r="HO45"/>
  <c r="HO46"/>
  <c r="HO47"/>
  <c r="HO48"/>
  <c r="HO49"/>
  <c r="HO50"/>
  <c r="HO51"/>
  <c r="HO52"/>
  <c r="HO53"/>
  <c r="HO54"/>
  <c r="HO55"/>
  <c r="HP55" s="1"/>
  <c r="HO56"/>
  <c r="HO57"/>
  <c r="HO58"/>
  <c r="HO59"/>
  <c r="HO60"/>
  <c r="HO61"/>
  <c r="HO62"/>
  <c r="HO63"/>
  <c r="HO64"/>
  <c r="HO65"/>
  <c r="HO66"/>
  <c r="HO67"/>
  <c r="HO68"/>
  <c r="HO69"/>
  <c r="HO70"/>
  <c r="HO71"/>
  <c r="HO72"/>
  <c r="HO73"/>
  <c r="HO3"/>
  <c r="HP3" s="1"/>
  <c r="HP4"/>
  <c r="HP5"/>
  <c r="HP6"/>
  <c r="HP7"/>
  <c r="HP8"/>
  <c r="HP10"/>
  <c r="HP11"/>
  <c r="HP13"/>
  <c r="HP14"/>
  <c r="HP15"/>
  <c r="HP16"/>
  <c r="HP17"/>
  <c r="HP18"/>
  <c r="HP19"/>
  <c r="HP20"/>
  <c r="HP21"/>
  <c r="HP22"/>
  <c r="HP23"/>
  <c r="HP24"/>
  <c r="HP25"/>
  <c r="HP26"/>
  <c r="HP27"/>
  <c r="HP28"/>
  <c r="HP29"/>
  <c r="HP30"/>
  <c r="HP32"/>
  <c r="HP33"/>
  <c r="HP34"/>
  <c r="HP35"/>
  <c r="HP36"/>
  <c r="HP37"/>
  <c r="HP38"/>
  <c r="HP39"/>
  <c r="HP40"/>
  <c r="HP41"/>
  <c r="HP42"/>
  <c r="HP43"/>
  <c r="HP44"/>
  <c r="HP45"/>
  <c r="HP46"/>
  <c r="HP47"/>
  <c r="HP48"/>
  <c r="HP49"/>
  <c r="HP50"/>
  <c r="HP51"/>
  <c r="HP52"/>
  <c r="HP53"/>
  <c r="HP54"/>
  <c r="HP56"/>
  <c r="HP57"/>
  <c r="HP58"/>
  <c r="HP59"/>
  <c r="HP60"/>
  <c r="HP61"/>
  <c r="HP62"/>
  <c r="HP63"/>
  <c r="HP64"/>
  <c r="HP65"/>
  <c r="HP66"/>
  <c r="HP67"/>
  <c r="HP68"/>
  <c r="HP69"/>
  <c r="HP70"/>
  <c r="HP71"/>
  <c r="HP72"/>
  <c r="HP73"/>
  <c r="KT74" i="13"/>
  <c r="KU74"/>
  <c r="KX4"/>
  <c r="KX5"/>
  <c r="KX6"/>
  <c r="KX7"/>
  <c r="KX8"/>
  <c r="KX9"/>
  <c r="KY9" s="1"/>
  <c r="KX10"/>
  <c r="KX11"/>
  <c r="KY11" s="1"/>
  <c r="KX12"/>
  <c r="KX13"/>
  <c r="KX14"/>
  <c r="KX15"/>
  <c r="KX16"/>
  <c r="KX17"/>
  <c r="KX18"/>
  <c r="KX19"/>
  <c r="KX20"/>
  <c r="KX21"/>
  <c r="KX22"/>
  <c r="KX23"/>
  <c r="KX24"/>
  <c r="KX25"/>
  <c r="KX26"/>
  <c r="KX27"/>
  <c r="KX28"/>
  <c r="KX29"/>
  <c r="KX30"/>
  <c r="KX31"/>
  <c r="KY31" s="1"/>
  <c r="KX32"/>
  <c r="KX33"/>
  <c r="KX34"/>
  <c r="KX35"/>
  <c r="KX36"/>
  <c r="KX37"/>
  <c r="KX38"/>
  <c r="KX39"/>
  <c r="KX40"/>
  <c r="KX41"/>
  <c r="KX42"/>
  <c r="KX43"/>
  <c r="KX44"/>
  <c r="KX45"/>
  <c r="KX46"/>
  <c r="KX47"/>
  <c r="KX48"/>
  <c r="KX49"/>
  <c r="KX50"/>
  <c r="KX51"/>
  <c r="KX52"/>
  <c r="KX53"/>
  <c r="KX54"/>
  <c r="KX55"/>
  <c r="KX56"/>
  <c r="KX57"/>
  <c r="KX58"/>
  <c r="KX59"/>
  <c r="KX60"/>
  <c r="KX61"/>
  <c r="KX62"/>
  <c r="KX63"/>
  <c r="KX64"/>
  <c r="KX65"/>
  <c r="KX66"/>
  <c r="KX67"/>
  <c r="KX68"/>
  <c r="KX69"/>
  <c r="KX70"/>
  <c r="KX71"/>
  <c r="KX72"/>
  <c r="KX73"/>
  <c r="KX3"/>
  <c r="KY3" s="1"/>
  <c r="KY4"/>
  <c r="KY5"/>
  <c r="KY6"/>
  <c r="KY7"/>
  <c r="KY8"/>
  <c r="KY10"/>
  <c r="KY12"/>
  <c r="KY13"/>
  <c r="KY14"/>
  <c r="KY15"/>
  <c r="KY16"/>
  <c r="KY17"/>
  <c r="KY18"/>
  <c r="KY19"/>
  <c r="KY20"/>
  <c r="KY21"/>
  <c r="KY22"/>
  <c r="KY23"/>
  <c r="KY24"/>
  <c r="KY25"/>
  <c r="KY26"/>
  <c r="KY27"/>
  <c r="KY28"/>
  <c r="KY29"/>
  <c r="KY30"/>
  <c r="KY32"/>
  <c r="KY33"/>
  <c r="KY34"/>
  <c r="KY35"/>
  <c r="KY36"/>
  <c r="KY37"/>
  <c r="KY38"/>
  <c r="KY39"/>
  <c r="KY40"/>
  <c r="KY41"/>
  <c r="KY42"/>
  <c r="KY43"/>
  <c r="KY44"/>
  <c r="KY45"/>
  <c r="KY46"/>
  <c r="KY47"/>
  <c r="KY48"/>
  <c r="KY49"/>
  <c r="KY50"/>
  <c r="KY51"/>
  <c r="KY52"/>
  <c r="KY53"/>
  <c r="KY54"/>
  <c r="KY55"/>
  <c r="KY56"/>
  <c r="KY57"/>
  <c r="KY58"/>
  <c r="KY59"/>
  <c r="KY60"/>
  <c r="KY61"/>
  <c r="KY62"/>
  <c r="KY63"/>
  <c r="KY64"/>
  <c r="KY65"/>
  <c r="KY66"/>
  <c r="KY67"/>
  <c r="KY68"/>
  <c r="KY69"/>
  <c r="KY70"/>
  <c r="KY71"/>
  <c r="KY72"/>
  <c r="KY73"/>
  <c r="LZ77" i="19"/>
  <c r="MA77"/>
  <c r="MD4"/>
  <c r="MM4" s="1"/>
  <c r="MD5"/>
  <c r="MM5" s="1"/>
  <c r="MD6"/>
  <c r="MM6" s="1"/>
  <c r="MD7"/>
  <c r="MM7" s="1"/>
  <c r="MD8"/>
  <c r="MM8" s="1"/>
  <c r="MD9"/>
  <c r="MM9" s="1"/>
  <c r="MD10"/>
  <c r="MM10" s="1"/>
  <c r="MD11"/>
  <c r="MM11" s="1"/>
  <c r="MD12"/>
  <c r="MM12" s="1"/>
  <c r="MD13"/>
  <c r="MM13" s="1"/>
  <c r="MD14"/>
  <c r="MM14" s="1"/>
  <c r="MD15"/>
  <c r="MM15" s="1"/>
  <c r="MD16"/>
  <c r="MM16" s="1"/>
  <c r="MD17"/>
  <c r="MM17" s="1"/>
  <c r="MD18"/>
  <c r="MM18" s="1"/>
  <c r="MD19"/>
  <c r="MM19" s="1"/>
  <c r="MD20"/>
  <c r="MM20" s="1"/>
  <c r="MD21"/>
  <c r="MM21" s="1"/>
  <c r="MD22"/>
  <c r="MM22" s="1"/>
  <c r="MD23"/>
  <c r="MM23" s="1"/>
  <c r="MD24"/>
  <c r="MM24" s="1"/>
  <c r="MD25"/>
  <c r="MM25" s="1"/>
  <c r="MD26"/>
  <c r="MM26" s="1"/>
  <c r="MD27"/>
  <c r="MM27" s="1"/>
  <c r="MD28"/>
  <c r="MM28" s="1"/>
  <c r="MD29"/>
  <c r="MM29" s="1"/>
  <c r="MD30"/>
  <c r="MM30" s="1"/>
  <c r="MD31"/>
  <c r="MM31" s="1"/>
  <c r="MD32"/>
  <c r="MM32" s="1"/>
  <c r="MD33"/>
  <c r="MM33" s="1"/>
  <c r="MD34"/>
  <c r="MM34" s="1"/>
  <c r="MD35"/>
  <c r="MM35" s="1"/>
  <c r="MD36"/>
  <c r="MM36" s="1"/>
  <c r="MD37"/>
  <c r="MM37" s="1"/>
  <c r="MD38"/>
  <c r="MM38" s="1"/>
  <c r="MD39"/>
  <c r="MM39" s="1"/>
  <c r="MD40"/>
  <c r="MM40" s="1"/>
  <c r="MD41"/>
  <c r="MM41" s="1"/>
  <c r="MD42"/>
  <c r="MM42" s="1"/>
  <c r="MD43"/>
  <c r="MM43" s="1"/>
  <c r="MD44"/>
  <c r="MM44" s="1"/>
  <c r="MD45"/>
  <c r="MM45" s="1"/>
  <c r="MD46"/>
  <c r="MM46" s="1"/>
  <c r="MD47"/>
  <c r="MM47" s="1"/>
  <c r="MD48"/>
  <c r="MM48" s="1"/>
  <c r="MD49"/>
  <c r="MM49" s="1"/>
  <c r="MD50"/>
  <c r="MM50" s="1"/>
  <c r="MD51"/>
  <c r="MM51" s="1"/>
  <c r="MD52"/>
  <c r="MM52" s="1"/>
  <c r="MD53"/>
  <c r="MM53" s="1"/>
  <c r="MD54"/>
  <c r="MM54" s="1"/>
  <c r="MD55"/>
  <c r="MM55" s="1"/>
  <c r="MD56"/>
  <c r="MM56" s="1"/>
  <c r="MD57"/>
  <c r="MM57" s="1"/>
  <c r="MD58"/>
  <c r="MM58" s="1"/>
  <c r="MD59"/>
  <c r="MM59" s="1"/>
  <c r="MD60"/>
  <c r="MM60" s="1"/>
  <c r="MD61"/>
  <c r="MM61" s="1"/>
  <c r="MD62"/>
  <c r="MM62" s="1"/>
  <c r="MD63"/>
  <c r="MM63" s="1"/>
  <c r="MD64"/>
  <c r="MM64" s="1"/>
  <c r="MD65"/>
  <c r="MM65" s="1"/>
  <c r="MD66"/>
  <c r="MM66" s="1"/>
  <c r="MD67"/>
  <c r="MM67" s="1"/>
  <c r="MD68"/>
  <c r="MM68" s="1"/>
  <c r="MD69"/>
  <c r="MM69" s="1"/>
  <c r="MD70"/>
  <c r="MM70" s="1"/>
  <c r="MD71"/>
  <c r="MM71" s="1"/>
  <c r="MD72"/>
  <c r="MM72" s="1"/>
  <c r="MD73"/>
  <c r="MM73" s="1"/>
  <c r="MD3"/>
  <c r="MM3" s="1"/>
  <c r="GA12" i="23" l="1"/>
  <c r="GA4"/>
  <c r="GA21"/>
  <c r="FR74"/>
  <c r="HU74" i="22"/>
  <c r="HO74" i="21"/>
  <c r="KX74" i="13"/>
  <c r="MD77" i="19"/>
  <c r="FF74" i="23" l="1"/>
  <c r="FG74"/>
  <c r="FJ4"/>
  <c r="FS4" s="1"/>
  <c r="FJ5"/>
  <c r="FS5" s="1"/>
  <c r="FJ6"/>
  <c r="FS6" s="1"/>
  <c r="FJ7"/>
  <c r="FS7" s="1"/>
  <c r="FJ8"/>
  <c r="FS8" s="1"/>
  <c r="FJ9"/>
  <c r="FS9" s="1"/>
  <c r="FJ10"/>
  <c r="FS10" s="1"/>
  <c r="FJ11"/>
  <c r="FJ12"/>
  <c r="FS12" s="1"/>
  <c r="FJ13"/>
  <c r="FS13" s="1"/>
  <c r="FJ14"/>
  <c r="FJ15"/>
  <c r="FS15" s="1"/>
  <c r="FJ16"/>
  <c r="FS16" s="1"/>
  <c r="FJ17"/>
  <c r="FS17" s="1"/>
  <c r="FJ18"/>
  <c r="FS18" s="1"/>
  <c r="FJ19"/>
  <c r="FS19" s="1"/>
  <c r="FJ20"/>
  <c r="FS20" s="1"/>
  <c r="FJ21"/>
  <c r="FJ22"/>
  <c r="FS22" s="1"/>
  <c r="FJ23"/>
  <c r="FS23" s="1"/>
  <c r="FJ24"/>
  <c r="FS24" s="1"/>
  <c r="FJ25"/>
  <c r="FS25" s="1"/>
  <c r="FJ26"/>
  <c r="FS26" s="1"/>
  <c r="FJ27"/>
  <c r="FS27" s="1"/>
  <c r="FJ28"/>
  <c r="FS28" s="1"/>
  <c r="FJ29"/>
  <c r="FS29" s="1"/>
  <c r="FJ30"/>
  <c r="FS30" s="1"/>
  <c r="FJ31"/>
  <c r="FS31" s="1"/>
  <c r="FJ32"/>
  <c r="FS32" s="1"/>
  <c r="FJ33"/>
  <c r="FS33" s="1"/>
  <c r="FJ34"/>
  <c r="FS34" s="1"/>
  <c r="FJ35"/>
  <c r="FS35" s="1"/>
  <c r="FJ36"/>
  <c r="FS36" s="1"/>
  <c r="FJ37"/>
  <c r="FS37" s="1"/>
  <c r="FJ38"/>
  <c r="FS38" s="1"/>
  <c r="FJ39"/>
  <c r="FS39" s="1"/>
  <c r="FJ40"/>
  <c r="FS40" s="1"/>
  <c r="FJ41"/>
  <c r="FS41" s="1"/>
  <c r="FJ42"/>
  <c r="FS42" s="1"/>
  <c r="FJ43"/>
  <c r="FJ44"/>
  <c r="FS44" s="1"/>
  <c r="FJ45"/>
  <c r="FS45" s="1"/>
  <c r="FJ46"/>
  <c r="FS46" s="1"/>
  <c r="FJ47"/>
  <c r="FS47" s="1"/>
  <c r="FJ48"/>
  <c r="FS48" s="1"/>
  <c r="FJ49"/>
  <c r="FS49" s="1"/>
  <c r="FJ50"/>
  <c r="FS50" s="1"/>
  <c r="FJ51"/>
  <c r="FS51" s="1"/>
  <c r="FJ52"/>
  <c r="FS52" s="1"/>
  <c r="FJ53"/>
  <c r="FS53" s="1"/>
  <c r="FJ54"/>
  <c r="FS54" s="1"/>
  <c r="FJ55"/>
  <c r="FS55" s="1"/>
  <c r="FJ56"/>
  <c r="FS56" s="1"/>
  <c r="FJ57"/>
  <c r="FS57" s="1"/>
  <c r="FJ58"/>
  <c r="FS58" s="1"/>
  <c r="FJ59"/>
  <c r="FS59" s="1"/>
  <c r="FJ60"/>
  <c r="FS60" s="1"/>
  <c r="FJ61"/>
  <c r="FS61" s="1"/>
  <c r="FJ62"/>
  <c r="FS62" s="1"/>
  <c r="FJ63"/>
  <c r="FS63" s="1"/>
  <c r="FJ64"/>
  <c r="FS64" s="1"/>
  <c r="FJ65"/>
  <c r="FS65" s="1"/>
  <c r="FJ66"/>
  <c r="FS66" s="1"/>
  <c r="FJ67"/>
  <c r="FS67" s="1"/>
  <c r="FJ68"/>
  <c r="FS68" s="1"/>
  <c r="FJ69"/>
  <c r="FS69" s="1"/>
  <c r="FJ70"/>
  <c r="FS70" s="1"/>
  <c r="FJ71"/>
  <c r="FS71" s="1"/>
  <c r="FJ72"/>
  <c r="FS72" s="1"/>
  <c r="FJ73"/>
  <c r="FS73" s="1"/>
  <c r="FJ74"/>
  <c r="FJ3"/>
  <c r="FS3" s="1"/>
  <c r="FK5"/>
  <c r="FK6"/>
  <c r="FK7"/>
  <c r="FK8"/>
  <c r="FK10"/>
  <c r="FK15"/>
  <c r="FK16"/>
  <c r="FK18"/>
  <c r="FK19"/>
  <c r="FK20"/>
  <c r="FK22"/>
  <c r="FK23"/>
  <c r="FK24"/>
  <c r="FK26"/>
  <c r="FK27"/>
  <c r="FK28"/>
  <c r="FK30"/>
  <c r="FK31"/>
  <c r="FK32"/>
  <c r="FK34"/>
  <c r="FK35"/>
  <c r="FK36"/>
  <c r="FK38"/>
  <c r="FK39"/>
  <c r="FK40"/>
  <c r="FK42"/>
  <c r="FK44"/>
  <c r="FK45"/>
  <c r="FK46"/>
  <c r="FK47"/>
  <c r="FK48"/>
  <c r="FK49"/>
  <c r="FK50"/>
  <c r="FK51"/>
  <c r="FK52"/>
  <c r="FK53"/>
  <c r="FK54"/>
  <c r="FK55"/>
  <c r="FK56"/>
  <c r="FK57"/>
  <c r="FK58"/>
  <c r="FK59"/>
  <c r="FK60"/>
  <c r="FK61"/>
  <c r="FK62"/>
  <c r="FK63"/>
  <c r="FK64"/>
  <c r="FK65"/>
  <c r="FK66"/>
  <c r="FK67"/>
  <c r="FK68"/>
  <c r="FK69"/>
  <c r="FK70"/>
  <c r="FK71"/>
  <c r="FK72"/>
  <c r="FK73"/>
  <c r="FK3"/>
  <c r="HM4" i="22"/>
  <c r="HM5"/>
  <c r="HM6"/>
  <c r="HN6" s="1"/>
  <c r="HM7"/>
  <c r="HN7" s="1"/>
  <c r="HM8"/>
  <c r="HM9"/>
  <c r="HM10"/>
  <c r="HN10" s="1"/>
  <c r="HM11"/>
  <c r="HN11" s="1"/>
  <c r="HM12"/>
  <c r="HM13"/>
  <c r="HM14"/>
  <c r="HN14" s="1"/>
  <c r="HM15"/>
  <c r="HN15" s="1"/>
  <c r="HM16"/>
  <c r="HM17"/>
  <c r="HM18"/>
  <c r="HN18" s="1"/>
  <c r="HM19"/>
  <c r="HM20"/>
  <c r="HM21"/>
  <c r="HN21" s="1"/>
  <c r="HM22"/>
  <c r="HN22" s="1"/>
  <c r="HM23"/>
  <c r="HN23" s="1"/>
  <c r="HM24"/>
  <c r="HM25"/>
  <c r="HM26"/>
  <c r="HN26" s="1"/>
  <c r="HM27"/>
  <c r="HN27" s="1"/>
  <c r="HM28"/>
  <c r="HM29"/>
  <c r="HM30"/>
  <c r="HN30" s="1"/>
  <c r="HM31"/>
  <c r="HN31" s="1"/>
  <c r="HM32"/>
  <c r="HM33"/>
  <c r="HM34"/>
  <c r="HN34" s="1"/>
  <c r="HM35"/>
  <c r="HN35" s="1"/>
  <c r="HM36"/>
  <c r="HM37"/>
  <c r="HM38"/>
  <c r="HN38" s="1"/>
  <c r="HM39"/>
  <c r="HN39" s="1"/>
  <c r="HM40"/>
  <c r="HM41"/>
  <c r="HM42"/>
  <c r="HN42" s="1"/>
  <c r="HM43"/>
  <c r="HN43" s="1"/>
  <c r="HM44"/>
  <c r="HM45"/>
  <c r="HM46"/>
  <c r="HN46" s="1"/>
  <c r="HM47"/>
  <c r="HN47" s="1"/>
  <c r="HM48"/>
  <c r="HM49"/>
  <c r="HM50"/>
  <c r="HN50" s="1"/>
  <c r="HM51"/>
  <c r="HN51" s="1"/>
  <c r="HM52"/>
  <c r="HV52" s="1"/>
  <c r="HM53"/>
  <c r="HM54"/>
  <c r="HN54" s="1"/>
  <c r="HM55"/>
  <c r="HN55" s="1"/>
  <c r="HM56"/>
  <c r="HM57"/>
  <c r="HV57" s="1"/>
  <c r="HM58"/>
  <c r="HN58" s="1"/>
  <c r="HM59"/>
  <c r="HN59" s="1"/>
  <c r="HM60"/>
  <c r="HM61"/>
  <c r="HM62"/>
  <c r="HN62" s="1"/>
  <c r="HM63"/>
  <c r="HN63" s="1"/>
  <c r="HM64"/>
  <c r="HM65"/>
  <c r="HM66"/>
  <c r="HN66" s="1"/>
  <c r="HM67"/>
  <c r="HN67" s="1"/>
  <c r="HM68"/>
  <c r="HM69"/>
  <c r="HM70"/>
  <c r="HN70" s="1"/>
  <c r="HM71"/>
  <c r="HN71" s="1"/>
  <c r="HM72"/>
  <c r="HM73"/>
  <c r="HM3"/>
  <c r="HN4"/>
  <c r="HN5"/>
  <c r="HN8"/>
  <c r="HN9"/>
  <c r="HN12"/>
  <c r="HN13"/>
  <c r="HN16"/>
  <c r="HN17"/>
  <c r="HN20"/>
  <c r="HN24"/>
  <c r="HN25"/>
  <c r="HN28"/>
  <c r="HN29"/>
  <c r="HN32"/>
  <c r="HN33"/>
  <c r="HN36"/>
  <c r="HN37"/>
  <c r="HN40"/>
  <c r="HN41"/>
  <c r="HN44"/>
  <c r="HN45"/>
  <c r="HN48"/>
  <c r="HN49"/>
  <c r="HN52"/>
  <c r="HN53"/>
  <c r="HN56"/>
  <c r="HN57"/>
  <c r="HN60"/>
  <c r="HN61"/>
  <c r="HN64"/>
  <c r="HN65"/>
  <c r="HN68"/>
  <c r="HN69"/>
  <c r="HN72"/>
  <c r="HN73"/>
  <c r="HN3"/>
  <c r="HC74" i="21"/>
  <c r="HD74"/>
  <c r="HG4"/>
  <c r="HH4" s="1"/>
  <c r="HG5"/>
  <c r="HG6"/>
  <c r="HG7"/>
  <c r="HG8"/>
  <c r="HH8" s="1"/>
  <c r="HG9"/>
  <c r="HG10"/>
  <c r="HG11"/>
  <c r="HG12"/>
  <c r="HG13"/>
  <c r="HG14"/>
  <c r="HG15"/>
  <c r="HG16"/>
  <c r="HG17"/>
  <c r="HG18"/>
  <c r="HG19"/>
  <c r="HG20"/>
  <c r="HG21"/>
  <c r="HG22"/>
  <c r="HG23"/>
  <c r="HG24"/>
  <c r="HG25"/>
  <c r="HG26"/>
  <c r="HG27"/>
  <c r="HG28"/>
  <c r="HG29"/>
  <c r="HG30"/>
  <c r="HG31"/>
  <c r="HG32"/>
  <c r="HG33"/>
  <c r="HG34"/>
  <c r="HG35"/>
  <c r="HG36"/>
  <c r="HG37"/>
  <c r="HG38"/>
  <c r="HG39"/>
  <c r="HG40"/>
  <c r="HG41"/>
  <c r="HG42"/>
  <c r="HG43"/>
  <c r="HG44"/>
  <c r="HG45"/>
  <c r="HG46"/>
  <c r="HG47"/>
  <c r="HG48"/>
  <c r="HG49"/>
  <c r="HG50"/>
  <c r="HG51"/>
  <c r="HG52"/>
  <c r="HG53"/>
  <c r="HG54"/>
  <c r="HG55"/>
  <c r="HG56"/>
  <c r="HG57"/>
  <c r="HG58"/>
  <c r="HG59"/>
  <c r="HG60"/>
  <c r="HG61"/>
  <c r="HG62"/>
  <c r="HG63"/>
  <c r="HG64"/>
  <c r="HG65"/>
  <c r="HG66"/>
  <c r="HG67"/>
  <c r="HG68"/>
  <c r="HG69"/>
  <c r="HG70"/>
  <c r="HG71"/>
  <c r="HG72"/>
  <c r="HG73"/>
  <c r="HG3"/>
  <c r="HH5"/>
  <c r="HH6"/>
  <c r="HH7"/>
  <c r="HH9"/>
  <c r="HH10"/>
  <c r="HH11"/>
  <c r="HH12"/>
  <c r="HH13"/>
  <c r="HH14"/>
  <c r="HH15"/>
  <c r="HH16"/>
  <c r="HH17"/>
  <c r="HH18"/>
  <c r="HH19"/>
  <c r="HH20"/>
  <c r="HH21"/>
  <c r="HH22"/>
  <c r="HH23"/>
  <c r="HH24"/>
  <c r="HH25"/>
  <c r="HH26"/>
  <c r="HH27"/>
  <c r="HH28"/>
  <c r="HH29"/>
  <c r="HH30"/>
  <c r="HH31"/>
  <c r="HH32"/>
  <c r="HH33"/>
  <c r="HH34"/>
  <c r="HH35"/>
  <c r="HH36"/>
  <c r="HH37"/>
  <c r="HH38"/>
  <c r="HH39"/>
  <c r="HH40"/>
  <c r="HH41"/>
  <c r="HH42"/>
  <c r="HH43"/>
  <c r="HH44"/>
  <c r="HH45"/>
  <c r="HH46"/>
  <c r="HH47"/>
  <c r="HH48"/>
  <c r="HH49"/>
  <c r="HH50"/>
  <c r="HH51"/>
  <c r="HH52"/>
  <c r="HH53"/>
  <c r="HH54"/>
  <c r="HH55"/>
  <c r="HH56"/>
  <c r="HH57"/>
  <c r="HH58"/>
  <c r="HH59"/>
  <c r="HH60"/>
  <c r="HH61"/>
  <c r="HH62"/>
  <c r="HH63"/>
  <c r="HH64"/>
  <c r="HH65"/>
  <c r="HH66"/>
  <c r="HH67"/>
  <c r="HH68"/>
  <c r="HH69"/>
  <c r="HH70"/>
  <c r="HH71"/>
  <c r="HH72"/>
  <c r="HH73"/>
  <c r="HH3"/>
  <c r="KP4" i="13"/>
  <c r="KQ4" s="1"/>
  <c r="KP5"/>
  <c r="KQ5" s="1"/>
  <c r="KP6"/>
  <c r="KP7"/>
  <c r="KQ7" s="1"/>
  <c r="KP8"/>
  <c r="KP9"/>
  <c r="KQ9" s="1"/>
  <c r="KP10"/>
  <c r="KP11"/>
  <c r="KQ11" s="1"/>
  <c r="KP12"/>
  <c r="KQ12" s="1"/>
  <c r="KP13"/>
  <c r="KQ13" s="1"/>
  <c r="KP14"/>
  <c r="KP15"/>
  <c r="KQ15" s="1"/>
  <c r="KP16"/>
  <c r="KP17"/>
  <c r="KQ17" s="1"/>
  <c r="KP18"/>
  <c r="KP19"/>
  <c r="KQ19" s="1"/>
  <c r="KP20"/>
  <c r="KP21"/>
  <c r="KQ21" s="1"/>
  <c r="KP22"/>
  <c r="KP23"/>
  <c r="KQ23" s="1"/>
  <c r="KP24"/>
  <c r="KP25"/>
  <c r="KQ25" s="1"/>
  <c r="KP26"/>
  <c r="KP27"/>
  <c r="KQ27" s="1"/>
  <c r="KP28"/>
  <c r="KP29"/>
  <c r="KQ29" s="1"/>
  <c r="KP30"/>
  <c r="KP31"/>
  <c r="KQ31" s="1"/>
  <c r="KP32"/>
  <c r="KP33"/>
  <c r="KQ33" s="1"/>
  <c r="KP34"/>
  <c r="KP35"/>
  <c r="KQ35" s="1"/>
  <c r="KP36"/>
  <c r="KP37"/>
  <c r="KQ37" s="1"/>
  <c r="KP38"/>
  <c r="KP39"/>
  <c r="KQ39" s="1"/>
  <c r="KP40"/>
  <c r="KP41"/>
  <c r="KQ41" s="1"/>
  <c r="KP42"/>
  <c r="KP43"/>
  <c r="KQ43" s="1"/>
  <c r="KP44"/>
  <c r="KP45"/>
  <c r="KQ45" s="1"/>
  <c r="KP46"/>
  <c r="KP47"/>
  <c r="KQ47" s="1"/>
  <c r="KP48"/>
  <c r="KP49"/>
  <c r="KQ49" s="1"/>
  <c r="KP50"/>
  <c r="KP51"/>
  <c r="KQ51" s="1"/>
  <c r="KP52"/>
  <c r="KP53"/>
  <c r="KQ53" s="1"/>
  <c r="KP54"/>
  <c r="KP55"/>
  <c r="KQ55" s="1"/>
  <c r="KP56"/>
  <c r="KP57"/>
  <c r="KQ57" s="1"/>
  <c r="KP58"/>
  <c r="KP59"/>
  <c r="KQ59" s="1"/>
  <c r="KP60"/>
  <c r="KP61"/>
  <c r="KQ61" s="1"/>
  <c r="KP62"/>
  <c r="KP63"/>
  <c r="KQ63" s="1"/>
  <c r="KP64"/>
  <c r="KP65"/>
  <c r="KQ65" s="1"/>
  <c r="KP66"/>
  <c r="KP67"/>
  <c r="KQ67" s="1"/>
  <c r="KP68"/>
  <c r="KP69"/>
  <c r="KQ69" s="1"/>
  <c r="KP70"/>
  <c r="KP71"/>
  <c r="KQ71" s="1"/>
  <c r="KP72"/>
  <c r="KP73"/>
  <c r="KQ73" s="1"/>
  <c r="KP3"/>
  <c r="KQ3" s="1"/>
  <c r="KQ6"/>
  <c r="KQ8"/>
  <c r="KQ10"/>
  <c r="KQ14"/>
  <c r="KQ16"/>
  <c r="KQ18"/>
  <c r="KQ20"/>
  <c r="KQ22"/>
  <c r="KQ24"/>
  <c r="KQ26"/>
  <c r="KQ28"/>
  <c r="KQ30"/>
  <c r="KQ32"/>
  <c r="KQ34"/>
  <c r="KQ36"/>
  <c r="KQ38"/>
  <c r="KQ40"/>
  <c r="KQ42"/>
  <c r="KQ44"/>
  <c r="KQ46"/>
  <c r="KQ48"/>
  <c r="KQ50"/>
  <c r="KQ52"/>
  <c r="KQ54"/>
  <c r="KQ56"/>
  <c r="KQ58"/>
  <c r="KQ60"/>
  <c r="KQ62"/>
  <c r="KQ64"/>
  <c r="KQ66"/>
  <c r="KQ68"/>
  <c r="KQ70"/>
  <c r="KQ72"/>
  <c r="LR77" i="19"/>
  <c r="LS77"/>
  <c r="LV4"/>
  <c r="LV5"/>
  <c r="ME5" s="1"/>
  <c r="LV6"/>
  <c r="ME6" s="1"/>
  <c r="LV7"/>
  <c r="LV8"/>
  <c r="LV9"/>
  <c r="ME9" s="1"/>
  <c r="LV10"/>
  <c r="ME10" s="1"/>
  <c r="LV11"/>
  <c r="LV12"/>
  <c r="LV13"/>
  <c r="ME13" s="1"/>
  <c r="LV14"/>
  <c r="ME14" s="1"/>
  <c r="LV15"/>
  <c r="LV16"/>
  <c r="LV17"/>
  <c r="ME17" s="1"/>
  <c r="LV18"/>
  <c r="ME18" s="1"/>
  <c r="LV19"/>
  <c r="LV20"/>
  <c r="LV21"/>
  <c r="ME21" s="1"/>
  <c r="LV22"/>
  <c r="ME22" s="1"/>
  <c r="LV23"/>
  <c r="LV24"/>
  <c r="LV25"/>
  <c r="ME25" s="1"/>
  <c r="LV26"/>
  <c r="ME26" s="1"/>
  <c r="LV27"/>
  <c r="LV28"/>
  <c r="LV29"/>
  <c r="ME29" s="1"/>
  <c r="LV30"/>
  <c r="ME30" s="1"/>
  <c r="LV31"/>
  <c r="LV32"/>
  <c r="LV33"/>
  <c r="ME33" s="1"/>
  <c r="LV34"/>
  <c r="ME34" s="1"/>
  <c r="LV35"/>
  <c r="LV36"/>
  <c r="LV37"/>
  <c r="ME37" s="1"/>
  <c r="LV38"/>
  <c r="ME38" s="1"/>
  <c r="LV39"/>
  <c r="LV40"/>
  <c r="LV41"/>
  <c r="ME41" s="1"/>
  <c r="LV42"/>
  <c r="ME42" s="1"/>
  <c r="LV43"/>
  <c r="LV44"/>
  <c r="LV45"/>
  <c r="ME45" s="1"/>
  <c r="LV46"/>
  <c r="ME46" s="1"/>
  <c r="LV47"/>
  <c r="LV48"/>
  <c r="LV49"/>
  <c r="ME49" s="1"/>
  <c r="LV50"/>
  <c r="ME50" s="1"/>
  <c r="LV51"/>
  <c r="LV52"/>
  <c r="LV53"/>
  <c r="ME53" s="1"/>
  <c r="LV54"/>
  <c r="ME54" s="1"/>
  <c r="LV55"/>
  <c r="LV56"/>
  <c r="LV57"/>
  <c r="ME57" s="1"/>
  <c r="LV58"/>
  <c r="ME58" s="1"/>
  <c r="LV59"/>
  <c r="LV60"/>
  <c r="LV61"/>
  <c r="ME61" s="1"/>
  <c r="LV62"/>
  <c r="ME62" s="1"/>
  <c r="LV63"/>
  <c r="LV64"/>
  <c r="LV65"/>
  <c r="ME65" s="1"/>
  <c r="LV66"/>
  <c r="ME66" s="1"/>
  <c r="LV67"/>
  <c r="LV68"/>
  <c r="LV69"/>
  <c r="ME69" s="1"/>
  <c r="LV70"/>
  <c r="LV71"/>
  <c r="LV72"/>
  <c r="LV73"/>
  <c r="ME73" s="1"/>
  <c r="LV3"/>
  <c r="LW66" l="1"/>
  <c r="LW34"/>
  <c r="LW42"/>
  <c r="LW10"/>
  <c r="LV77"/>
  <c r="HN19" i="22"/>
  <c r="HV19"/>
  <c r="FK21" i="23"/>
  <c r="FS21"/>
  <c r="FK13"/>
  <c r="FK17"/>
  <c r="FK43"/>
  <c r="FS43"/>
  <c r="FS11"/>
  <c r="FK41"/>
  <c r="FK37"/>
  <c r="FK33"/>
  <c r="FK29"/>
  <c r="FK25"/>
  <c r="FS14"/>
  <c r="LW26" i="19"/>
  <c r="LW58"/>
  <c r="LW50"/>
  <c r="LW18"/>
  <c r="LW37"/>
  <c r="LW21"/>
  <c r="LW33"/>
  <c r="LW17"/>
  <c r="LW73"/>
  <c r="LW65"/>
  <c r="LW49"/>
  <c r="LW25"/>
  <c r="LW13"/>
  <c r="LW57"/>
  <c r="LW41"/>
  <c r="LW29"/>
  <c r="LW5"/>
  <c r="LW67"/>
  <c r="ME67"/>
  <c r="LW47"/>
  <c r="ME47"/>
  <c r="LW70"/>
  <c r="ME70"/>
  <c r="LW38"/>
  <c r="LW71"/>
  <c r="ME71"/>
  <c r="LW63"/>
  <c r="ME63"/>
  <c r="LW59"/>
  <c r="ME59"/>
  <c r="ME55"/>
  <c r="LW51"/>
  <c r="ME51"/>
  <c r="ME43"/>
  <c r="LW39"/>
  <c r="ME39"/>
  <c r="LW35"/>
  <c r="ME35"/>
  <c r="LW31"/>
  <c r="ME31"/>
  <c r="LW27"/>
  <c r="ME27"/>
  <c r="LW23"/>
  <c r="ME23"/>
  <c r="LW19"/>
  <c r="ME19"/>
  <c r="LW15"/>
  <c r="ME15"/>
  <c r="ME11"/>
  <c r="LW7"/>
  <c r="ME7"/>
  <c r="LW3"/>
  <c r="ME3"/>
  <c r="LW62"/>
  <c r="LW54"/>
  <c r="LW46"/>
  <c r="LW30"/>
  <c r="LW6"/>
  <c r="LW69"/>
  <c r="LW61"/>
  <c r="LW53"/>
  <c r="LW45"/>
  <c r="LW72"/>
  <c r="ME72"/>
  <c r="LW68"/>
  <c r="ME68"/>
  <c r="LW64"/>
  <c r="ME64"/>
  <c r="LW60"/>
  <c r="ME60"/>
  <c r="LW56"/>
  <c r="ME56"/>
  <c r="LW52"/>
  <c r="ME52"/>
  <c r="LW48"/>
  <c r="ME48"/>
  <c r="LW44"/>
  <c r="ME44"/>
  <c r="LW40"/>
  <c r="ME40"/>
  <c r="LW36"/>
  <c r="ME36"/>
  <c r="LW32"/>
  <c r="ME32"/>
  <c r="LW28"/>
  <c r="ME28"/>
  <c r="LW24"/>
  <c r="ME24"/>
  <c r="LW16"/>
  <c r="ME16"/>
  <c r="ME12"/>
  <c r="LW8"/>
  <c r="ME8"/>
  <c r="ME4"/>
  <c r="LW20"/>
  <c r="ME20"/>
  <c r="HG74" i="21"/>
  <c r="FC73" i="23"/>
  <c r="EU73"/>
  <c r="FC72"/>
  <c r="EU72"/>
  <c r="FC71"/>
  <c r="EU71"/>
  <c r="FC70"/>
  <c r="EU70"/>
  <c r="FC69"/>
  <c r="EU69"/>
  <c r="FC68"/>
  <c r="EU68"/>
  <c r="FC67"/>
  <c r="EU67"/>
  <c r="FC66"/>
  <c r="EU66"/>
  <c r="FC65"/>
  <c r="EU65"/>
  <c r="FC64"/>
  <c r="EU64"/>
  <c r="FC63"/>
  <c r="EU63"/>
  <c r="FC62"/>
  <c r="EU62"/>
  <c r="FC61"/>
  <c r="EU61"/>
  <c r="FC60"/>
  <c r="EU60"/>
  <c r="FC59"/>
  <c r="EU59"/>
  <c r="FC58"/>
  <c r="EU58"/>
  <c r="FC57"/>
  <c r="EU57"/>
  <c r="FC56"/>
  <c r="EU56"/>
  <c r="FC55"/>
  <c r="EU55"/>
  <c r="FC54"/>
  <c r="EU54"/>
  <c r="FC53"/>
  <c r="EU53"/>
  <c r="FC52"/>
  <c r="EU52"/>
  <c r="FC51"/>
  <c r="EU51"/>
  <c r="FC50"/>
  <c r="EU50"/>
  <c r="FC49"/>
  <c r="EU49"/>
  <c r="FC48"/>
  <c r="EU48"/>
  <c r="FC47"/>
  <c r="EU47"/>
  <c r="FC46"/>
  <c r="EU46"/>
  <c r="FC45"/>
  <c r="EU45"/>
  <c r="FC44"/>
  <c r="EU44"/>
  <c r="FC43"/>
  <c r="EU43"/>
  <c r="FC42"/>
  <c r="EU42"/>
  <c r="FC41"/>
  <c r="EU41"/>
  <c r="FC40"/>
  <c r="EU40"/>
  <c r="FC39"/>
  <c r="EU39"/>
  <c r="FC38"/>
  <c r="EU38"/>
  <c r="FC37"/>
  <c r="EU37"/>
  <c r="FC36"/>
  <c r="EU36"/>
  <c r="FC35"/>
  <c r="EU35"/>
  <c r="FC34"/>
  <c r="EU34"/>
  <c r="FC33"/>
  <c r="EU33"/>
  <c r="FC32"/>
  <c r="EU32"/>
  <c r="FC31"/>
  <c r="EU31"/>
  <c r="FC30"/>
  <c r="EU30"/>
  <c r="FC29"/>
  <c r="EU29"/>
  <c r="FC28"/>
  <c r="EU28"/>
  <c r="FC27"/>
  <c r="EU27"/>
  <c r="FC26"/>
  <c r="EU26"/>
  <c r="FC25"/>
  <c r="EU25"/>
  <c r="FC24"/>
  <c r="EU24"/>
  <c r="FC23"/>
  <c r="EU23"/>
  <c r="FC22"/>
  <c r="EU22"/>
  <c r="FC21"/>
  <c r="EU21"/>
  <c r="FC20"/>
  <c r="EU20"/>
  <c r="FC19"/>
  <c r="EU19"/>
  <c r="FC18"/>
  <c r="EU18"/>
  <c r="FC17"/>
  <c r="EU17"/>
  <c r="FC16"/>
  <c r="EU16"/>
  <c r="FC15"/>
  <c r="EU15"/>
  <c r="FB14"/>
  <c r="FC14" s="1"/>
  <c r="ET14"/>
  <c r="FC13"/>
  <c r="EU13"/>
  <c r="FB12"/>
  <c r="FK12" s="1"/>
  <c r="ET12"/>
  <c r="FB11"/>
  <c r="FK11" s="1"/>
  <c r="ET11"/>
  <c r="FC11" s="1"/>
  <c r="FC10"/>
  <c r="EU10"/>
  <c r="FB9"/>
  <c r="ET9"/>
  <c r="EU9" s="1"/>
  <c r="FC8"/>
  <c r="EU8"/>
  <c r="FC7"/>
  <c r="EU7"/>
  <c r="FC6"/>
  <c r="EU6"/>
  <c r="FC5"/>
  <c r="EU5"/>
  <c r="FB4"/>
  <c r="ET4"/>
  <c r="EU4" s="1"/>
  <c r="FC3"/>
  <c r="EU3"/>
  <c r="HF73" i="22"/>
  <c r="GX73"/>
  <c r="HF72"/>
  <c r="GX72"/>
  <c r="HF71"/>
  <c r="GX71"/>
  <c r="HF70"/>
  <c r="GX70"/>
  <c r="HF69"/>
  <c r="GX69"/>
  <c r="HF68"/>
  <c r="GX68"/>
  <c r="HF67"/>
  <c r="GX67"/>
  <c r="HF66"/>
  <c r="GX66"/>
  <c r="HF65"/>
  <c r="GX65"/>
  <c r="HF64"/>
  <c r="GX64"/>
  <c r="HF63"/>
  <c r="GX63"/>
  <c r="HF62"/>
  <c r="GX62"/>
  <c r="HF61"/>
  <c r="GX61"/>
  <c r="HF60"/>
  <c r="GX60"/>
  <c r="HF59"/>
  <c r="GX59"/>
  <c r="HF58"/>
  <c r="GX58"/>
  <c r="HF57"/>
  <c r="GX57"/>
  <c r="HF56"/>
  <c r="GX56"/>
  <c r="HF55"/>
  <c r="GX55"/>
  <c r="HF54"/>
  <c r="GX54"/>
  <c r="HF53"/>
  <c r="GX53"/>
  <c r="HF52"/>
  <c r="GX52"/>
  <c r="HF51"/>
  <c r="GX51"/>
  <c r="HF50"/>
  <c r="GX50"/>
  <c r="HF49"/>
  <c r="GX49"/>
  <c r="HF48"/>
  <c r="GX48"/>
  <c r="HF47"/>
  <c r="GX47"/>
  <c r="HF46"/>
  <c r="GX46"/>
  <c r="HF45"/>
  <c r="GX45"/>
  <c r="HF44"/>
  <c r="GX44"/>
  <c r="HF43"/>
  <c r="GX43"/>
  <c r="HF42"/>
  <c r="GX42"/>
  <c r="HF41"/>
  <c r="GX41"/>
  <c r="HF40"/>
  <c r="GX40"/>
  <c r="HF39"/>
  <c r="GX39"/>
  <c r="HF38"/>
  <c r="GX38"/>
  <c r="HF37"/>
  <c r="GX37"/>
  <c r="HF36"/>
  <c r="GX36"/>
  <c r="HF35"/>
  <c r="GX35"/>
  <c r="HF34"/>
  <c r="GX34"/>
  <c r="HF33"/>
  <c r="GX33"/>
  <c r="HF32"/>
  <c r="GX32"/>
  <c r="HF31"/>
  <c r="GX31"/>
  <c r="HF30"/>
  <c r="GX30"/>
  <c r="HF29"/>
  <c r="GX29"/>
  <c r="HF28"/>
  <c r="GX28"/>
  <c r="HF27"/>
  <c r="GX27"/>
  <c r="HF26"/>
  <c r="GX26"/>
  <c r="HF25"/>
  <c r="GX25"/>
  <c r="HF24"/>
  <c r="GX24"/>
  <c r="HF23"/>
  <c r="GX23"/>
  <c r="HF22"/>
  <c r="GX22"/>
  <c r="HE21"/>
  <c r="GW21"/>
  <c r="HF21" s="1"/>
  <c r="HF20"/>
  <c r="GX20"/>
  <c r="HF19"/>
  <c r="GX19"/>
  <c r="HF18"/>
  <c r="GX18"/>
  <c r="HF17"/>
  <c r="GX17"/>
  <c r="HF16"/>
  <c r="GX16"/>
  <c r="HF15"/>
  <c r="GX15"/>
  <c r="HE14"/>
  <c r="GW14"/>
  <c r="HF14" s="1"/>
  <c r="HF13"/>
  <c r="GX13"/>
  <c r="HE12"/>
  <c r="HF12" s="1"/>
  <c r="GX12"/>
  <c r="GW12"/>
  <c r="HF11"/>
  <c r="GX11"/>
  <c r="HF10"/>
  <c r="GX10"/>
  <c r="HF9"/>
  <c r="GX9"/>
  <c r="HF8"/>
  <c r="GX8"/>
  <c r="HF7"/>
  <c r="GX7"/>
  <c r="HF6"/>
  <c r="GX6"/>
  <c r="HF5"/>
  <c r="GX5"/>
  <c r="HE4"/>
  <c r="GW4"/>
  <c r="HF4" s="1"/>
  <c r="HF3"/>
  <c r="GX3"/>
  <c r="GY73" i="21"/>
  <c r="GQ73"/>
  <c r="GY72"/>
  <c r="GQ72"/>
  <c r="GY71"/>
  <c r="GQ71"/>
  <c r="GY70"/>
  <c r="GQ70"/>
  <c r="GY69"/>
  <c r="GQ69"/>
  <c r="GY68"/>
  <c r="GQ68"/>
  <c r="GY67"/>
  <c r="GQ67"/>
  <c r="GY66"/>
  <c r="GQ66"/>
  <c r="GY65"/>
  <c r="GQ65"/>
  <c r="GY64"/>
  <c r="GQ64"/>
  <c r="GY63"/>
  <c r="GQ63"/>
  <c r="GY62"/>
  <c r="GQ62"/>
  <c r="GY61"/>
  <c r="GQ61"/>
  <c r="GY60"/>
  <c r="GQ60"/>
  <c r="GY59"/>
  <c r="GQ59"/>
  <c r="GY58"/>
  <c r="GQ58"/>
  <c r="GY57"/>
  <c r="GQ57"/>
  <c r="GY56"/>
  <c r="GQ56"/>
  <c r="GY55"/>
  <c r="GQ55"/>
  <c r="GY54"/>
  <c r="GQ54"/>
  <c r="GY53"/>
  <c r="GQ53"/>
  <c r="GY52"/>
  <c r="GQ52"/>
  <c r="GY51"/>
  <c r="GQ51"/>
  <c r="GY50"/>
  <c r="GQ50"/>
  <c r="GY49"/>
  <c r="GQ49"/>
  <c r="GY48"/>
  <c r="GQ48"/>
  <c r="GY47"/>
  <c r="GQ47"/>
  <c r="GY46"/>
  <c r="GQ46"/>
  <c r="GY45"/>
  <c r="GQ45"/>
  <c r="GY44"/>
  <c r="GQ44"/>
  <c r="GY43"/>
  <c r="GQ43"/>
  <c r="GY42"/>
  <c r="GQ42"/>
  <c r="GY41"/>
  <c r="GQ41"/>
  <c r="GY40"/>
  <c r="GQ40"/>
  <c r="GY39"/>
  <c r="GQ39"/>
  <c r="GY38"/>
  <c r="GQ38"/>
  <c r="GY37"/>
  <c r="GQ37"/>
  <c r="GY36"/>
  <c r="GQ36"/>
  <c r="GY35"/>
  <c r="GQ35"/>
  <c r="GY34"/>
  <c r="GQ34"/>
  <c r="GY33"/>
  <c r="GQ33"/>
  <c r="GY32"/>
  <c r="GQ32"/>
  <c r="GY31"/>
  <c r="GQ31"/>
  <c r="GY30"/>
  <c r="GQ30"/>
  <c r="GY29"/>
  <c r="GQ29"/>
  <c r="GY28"/>
  <c r="GQ28"/>
  <c r="GY27"/>
  <c r="GQ27"/>
  <c r="GY26"/>
  <c r="GQ26"/>
  <c r="GY25"/>
  <c r="GQ25"/>
  <c r="GY24"/>
  <c r="GQ24"/>
  <c r="GY23"/>
  <c r="GQ23"/>
  <c r="GY22"/>
  <c r="GQ22"/>
  <c r="GY21"/>
  <c r="GQ21"/>
  <c r="GY20"/>
  <c r="GQ20"/>
  <c r="GY19"/>
  <c r="GQ19"/>
  <c r="GY18"/>
  <c r="GQ18"/>
  <c r="GY17"/>
  <c r="GQ17"/>
  <c r="GY16"/>
  <c r="GQ16"/>
  <c r="GY15"/>
  <c r="GQ15"/>
  <c r="GX14"/>
  <c r="GP14"/>
  <c r="GQ14" s="1"/>
  <c r="GY13"/>
  <c r="GQ13"/>
  <c r="GY12"/>
  <c r="GQ12"/>
  <c r="GX11"/>
  <c r="GY11" s="1"/>
  <c r="GQ11"/>
  <c r="GP11"/>
  <c r="GY10"/>
  <c r="GQ10"/>
  <c r="GY9"/>
  <c r="GQ9"/>
  <c r="GY8"/>
  <c r="GQ8"/>
  <c r="GY7"/>
  <c r="GQ7"/>
  <c r="GY6"/>
  <c r="GQ6"/>
  <c r="GY5"/>
  <c r="GQ5"/>
  <c r="GY4"/>
  <c r="GQ4"/>
  <c r="GY3"/>
  <c r="GQ3"/>
  <c r="JW74" i="13"/>
  <c r="JV74"/>
  <c r="KI73"/>
  <c r="KA73"/>
  <c r="KI72"/>
  <c r="KA72"/>
  <c r="KI71"/>
  <c r="KA71"/>
  <c r="KI70"/>
  <c r="KA70"/>
  <c r="KI69"/>
  <c r="KA69"/>
  <c r="KI68"/>
  <c r="KA68"/>
  <c r="KI67"/>
  <c r="KA67"/>
  <c r="KI66"/>
  <c r="KA66"/>
  <c r="KI65"/>
  <c r="KA65"/>
  <c r="KI64"/>
  <c r="KA64"/>
  <c r="KI63"/>
  <c r="KA63"/>
  <c r="KI62"/>
  <c r="KA62"/>
  <c r="KI61"/>
  <c r="KA61"/>
  <c r="KI60"/>
  <c r="KA60"/>
  <c r="KI59"/>
  <c r="KA59"/>
  <c r="KI58"/>
  <c r="KA58"/>
  <c r="KI57"/>
  <c r="KA57"/>
  <c r="KI56"/>
  <c r="KA56"/>
  <c r="KH55"/>
  <c r="KI55" s="1"/>
  <c r="JZ55"/>
  <c r="KA55" s="1"/>
  <c r="KI54"/>
  <c r="KA54"/>
  <c r="KI53"/>
  <c r="KA53"/>
  <c r="KI52"/>
  <c r="KA52"/>
  <c r="KI51"/>
  <c r="KA51"/>
  <c r="KI50"/>
  <c r="KA50"/>
  <c r="JZ49"/>
  <c r="KI49" s="1"/>
  <c r="KI48"/>
  <c r="KA48"/>
  <c r="KI47"/>
  <c r="KA47"/>
  <c r="KI46"/>
  <c r="KA46"/>
  <c r="KI45"/>
  <c r="KA45"/>
  <c r="KI44"/>
  <c r="KA44"/>
  <c r="KI43"/>
  <c r="KA43"/>
  <c r="KI42"/>
  <c r="KA42"/>
  <c r="KI41"/>
  <c r="KA41"/>
  <c r="KI40"/>
  <c r="KA40"/>
  <c r="KI39"/>
  <c r="KA39"/>
  <c r="KI38"/>
  <c r="KA38"/>
  <c r="KI37"/>
  <c r="KA37"/>
  <c r="KI36"/>
  <c r="KA36"/>
  <c r="KI35"/>
  <c r="KA35"/>
  <c r="KI34"/>
  <c r="KA34"/>
  <c r="KI33"/>
  <c r="KA33"/>
  <c r="KI32"/>
  <c r="KA32"/>
  <c r="KI31"/>
  <c r="KA31"/>
  <c r="KI30"/>
  <c r="KA30"/>
  <c r="KI29"/>
  <c r="KA29"/>
  <c r="KI28"/>
  <c r="KA28"/>
  <c r="KI27"/>
  <c r="KA27"/>
  <c r="KI26"/>
  <c r="KA26"/>
  <c r="KI25"/>
  <c r="KA25"/>
  <c r="KI24"/>
  <c r="KA24"/>
  <c r="KI23"/>
  <c r="KA23"/>
  <c r="KI22"/>
  <c r="KH22"/>
  <c r="JZ22"/>
  <c r="KA22" s="1"/>
  <c r="KI21"/>
  <c r="KA21"/>
  <c r="KI20"/>
  <c r="KA20"/>
  <c r="KI19"/>
  <c r="KA19"/>
  <c r="KI18"/>
  <c r="KA18"/>
  <c r="KI17"/>
  <c r="KA17"/>
  <c r="KI16"/>
  <c r="KA16"/>
  <c r="KI15"/>
  <c r="KA15"/>
  <c r="KH14"/>
  <c r="KI14" s="1"/>
  <c r="KA14"/>
  <c r="JZ14"/>
  <c r="KI13"/>
  <c r="KA13"/>
  <c r="KI12"/>
  <c r="KH12"/>
  <c r="JZ12"/>
  <c r="KA12" s="1"/>
  <c r="KI11"/>
  <c r="KA11"/>
  <c r="KI10"/>
  <c r="KA10"/>
  <c r="KI9"/>
  <c r="KH9"/>
  <c r="JZ9"/>
  <c r="KA9" s="1"/>
  <c r="KI8"/>
  <c r="KA8"/>
  <c r="KI7"/>
  <c r="KA7"/>
  <c r="KI6"/>
  <c r="KA6"/>
  <c r="KI5"/>
  <c r="KA5"/>
  <c r="KI4"/>
  <c r="KH4"/>
  <c r="JZ4"/>
  <c r="KA4" s="1"/>
  <c r="KI3"/>
  <c r="KA3"/>
  <c r="LL77" i="19"/>
  <c r="LK77"/>
  <c r="LJ77"/>
  <c r="LH77"/>
  <c r="LD77"/>
  <c r="LC77"/>
  <c r="LB77"/>
  <c r="LA77"/>
  <c r="LO73"/>
  <c r="LF73"/>
  <c r="LO72"/>
  <c r="LF72"/>
  <c r="LO71"/>
  <c r="LF71"/>
  <c r="LO70"/>
  <c r="LF70"/>
  <c r="LO69"/>
  <c r="LF69"/>
  <c r="LO68"/>
  <c r="LF68"/>
  <c r="LO67"/>
  <c r="LF67"/>
  <c r="LO66"/>
  <c r="LF66"/>
  <c r="LO65"/>
  <c r="LF65"/>
  <c r="LO64"/>
  <c r="LF64"/>
  <c r="LO63"/>
  <c r="LF63"/>
  <c r="LO62"/>
  <c r="LF62"/>
  <c r="LO61"/>
  <c r="LF61"/>
  <c r="LO60"/>
  <c r="LF60"/>
  <c r="LO59"/>
  <c r="LF59"/>
  <c r="LO58"/>
  <c r="LF58"/>
  <c r="LO57"/>
  <c r="LF57"/>
  <c r="LO56"/>
  <c r="LF56"/>
  <c r="LN55"/>
  <c r="LW55" s="1"/>
  <c r="LE55"/>
  <c r="LF55" s="1"/>
  <c r="LO54"/>
  <c r="LF54"/>
  <c r="LO53"/>
  <c r="LF53"/>
  <c r="LO52"/>
  <c r="LF52"/>
  <c r="LO51"/>
  <c r="LF51"/>
  <c r="LO50"/>
  <c r="LF50"/>
  <c r="LO49"/>
  <c r="LF49"/>
  <c r="LO48"/>
  <c r="LF48"/>
  <c r="LO47"/>
  <c r="LF47"/>
  <c r="LO46"/>
  <c r="LF46"/>
  <c r="LO45"/>
  <c r="LF45"/>
  <c r="LO44"/>
  <c r="LF44"/>
  <c r="LN43"/>
  <c r="LW43" s="1"/>
  <c r="LE43"/>
  <c r="LO42"/>
  <c r="LF42"/>
  <c r="LO41"/>
  <c r="LF41"/>
  <c r="LO40"/>
  <c r="LF40"/>
  <c r="LO39"/>
  <c r="LF39"/>
  <c r="LO38"/>
  <c r="LF38"/>
  <c r="LO37"/>
  <c r="LF37"/>
  <c r="LO36"/>
  <c r="LF36"/>
  <c r="LO35"/>
  <c r="LF35"/>
  <c r="LO34"/>
  <c r="LF34"/>
  <c r="LO33"/>
  <c r="LF33"/>
  <c r="LO32"/>
  <c r="LF32"/>
  <c r="LO31"/>
  <c r="LF31"/>
  <c r="LO30"/>
  <c r="LF30"/>
  <c r="LO29"/>
  <c r="LF29"/>
  <c r="LO28"/>
  <c r="LF28"/>
  <c r="LO27"/>
  <c r="LF27"/>
  <c r="LO26"/>
  <c r="LF26"/>
  <c r="LO25"/>
  <c r="LF25"/>
  <c r="LO24"/>
  <c r="LF24"/>
  <c r="LO23"/>
  <c r="LF23"/>
  <c r="LN22"/>
  <c r="LW22" s="1"/>
  <c r="LE22"/>
  <c r="LO21"/>
  <c r="LF21"/>
  <c r="LO20"/>
  <c r="LF20"/>
  <c r="LO19"/>
  <c r="LF19"/>
  <c r="LO18"/>
  <c r="LF18"/>
  <c r="LO17"/>
  <c r="LF17"/>
  <c r="LO16"/>
  <c r="LF16"/>
  <c r="LO15"/>
  <c r="LF15"/>
  <c r="LN14"/>
  <c r="LE14"/>
  <c r="LF14" s="1"/>
  <c r="LO13"/>
  <c r="LF13"/>
  <c r="LN12"/>
  <c r="LW12" s="1"/>
  <c r="LE12"/>
  <c r="LN11"/>
  <c r="LW11" s="1"/>
  <c r="LE11"/>
  <c r="LO10"/>
  <c r="LF10"/>
  <c r="LN9"/>
  <c r="LE9"/>
  <c r="LF9" s="1"/>
  <c r="LO8"/>
  <c r="LF8"/>
  <c r="LO7"/>
  <c r="LF7"/>
  <c r="LO6"/>
  <c r="LF6"/>
  <c r="LO5"/>
  <c r="LF5"/>
  <c r="LN4"/>
  <c r="LE4"/>
  <c r="LF4" s="1"/>
  <c r="LO3"/>
  <c r="LF3"/>
  <c r="FC9" i="23" l="1"/>
  <c r="FK9"/>
  <c r="FK14"/>
  <c r="FC4"/>
  <c r="FK4"/>
  <c r="FC12"/>
  <c r="LO12" i="19"/>
  <c r="LO11"/>
  <c r="LO14"/>
  <c r="LO4"/>
  <c r="LO22"/>
  <c r="LO55"/>
  <c r="LW4"/>
  <c r="LO9"/>
  <c r="LW9"/>
  <c r="LO43"/>
  <c r="LE77"/>
  <c r="LO77" s="1"/>
  <c r="LW14"/>
  <c r="GY14" i="21"/>
  <c r="EU11" i="23"/>
  <c r="EU12"/>
  <c r="GX4" i="22"/>
  <c r="GX14"/>
  <c r="GX21"/>
  <c r="KA49" i="13"/>
  <c r="LF12" i="19"/>
  <c r="LF22"/>
  <c r="LF43"/>
  <c r="AI74" i="25" l="1"/>
  <c r="AE74"/>
  <c r="AF74"/>
  <c r="G74" i="24" l="1"/>
  <c r="H74"/>
  <c r="O78"/>
  <c r="IY93" i="19" l="1"/>
  <c r="IZ93"/>
  <c r="EI77"/>
  <c r="EJ77"/>
  <c r="Q85" i="25"/>
  <c r="R85"/>
  <c r="H74"/>
  <c r="I74"/>
  <c r="O75" i="24" l="1"/>
  <c r="P75"/>
  <c r="CJ83" i="19" l="1"/>
  <c r="CM77"/>
  <c r="CN77"/>
  <c r="CE77"/>
  <c r="CF77"/>
  <c r="AI67" i="25" l="1"/>
  <c r="AI59"/>
  <c r="AI55"/>
  <c r="AI25"/>
  <c r="AI15"/>
  <c r="AI6"/>
  <c r="AI5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I119"/>
  <c r="AJ119" s="1"/>
  <c r="AJ117"/>
  <c r="AJ116"/>
  <c r="AJ115"/>
  <c r="AJ113"/>
  <c r="AJ112"/>
  <c r="AJ111"/>
  <c r="AJ109"/>
  <c r="AJ106"/>
  <c r="AJ103"/>
  <c r="AJ102"/>
  <c r="AJ101"/>
  <c r="AJ99"/>
  <c r="AJ97"/>
  <c r="AI97"/>
  <c r="AJ96"/>
  <c r="AJ95"/>
  <c r="AJ94"/>
  <c r="AJ93"/>
  <c r="AJ90"/>
  <c r="AJ82"/>
  <c r="AI43" l="1"/>
  <c r="AI42"/>
  <c r="AI31"/>
  <c r="AI22"/>
  <c r="AI21"/>
  <c r="AI12"/>
  <c r="AI11"/>
  <c r="AI9"/>
  <c r="AI4" l="1"/>
  <c r="AJ4" s="1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3"/>
  <c r="AA14"/>
  <c r="KS77" i="19" l="1"/>
  <c r="KT77"/>
  <c r="KP5"/>
  <c r="KP6"/>
  <c r="KP7"/>
  <c r="KP8"/>
  <c r="KP10"/>
  <c r="KP13"/>
  <c r="KP15"/>
  <c r="KP16"/>
  <c r="KP17"/>
  <c r="KP18"/>
  <c r="KP19"/>
  <c r="KP20"/>
  <c r="KP21"/>
  <c r="KP23"/>
  <c r="KP24"/>
  <c r="KP25"/>
  <c r="KP26"/>
  <c r="KP27"/>
  <c r="KP28"/>
  <c r="KP29"/>
  <c r="KP30"/>
  <c r="KP31"/>
  <c r="KP32"/>
  <c r="KP33"/>
  <c r="KP34"/>
  <c r="KP35"/>
  <c r="KP36"/>
  <c r="KP37"/>
  <c r="KP38"/>
  <c r="KP39"/>
  <c r="KP40"/>
  <c r="KP41"/>
  <c r="KP42"/>
  <c r="KP44"/>
  <c r="KP45"/>
  <c r="KP46"/>
  <c r="KP47"/>
  <c r="KP48"/>
  <c r="KP49"/>
  <c r="KP50"/>
  <c r="KP51"/>
  <c r="KP52"/>
  <c r="KP53"/>
  <c r="KP54"/>
  <c r="KP55"/>
  <c r="KP56"/>
  <c r="KP57"/>
  <c r="KP58"/>
  <c r="KP59"/>
  <c r="KP60"/>
  <c r="KP61"/>
  <c r="KP62"/>
  <c r="KP63"/>
  <c r="KP64"/>
  <c r="KP65"/>
  <c r="KP66"/>
  <c r="KP67"/>
  <c r="KP68"/>
  <c r="KP69"/>
  <c r="KP71"/>
  <c r="KP72"/>
  <c r="KP73"/>
  <c r="KP3"/>
  <c r="KW59"/>
  <c r="KW56"/>
  <c r="KW55"/>
  <c r="KW19"/>
  <c r="KW87"/>
  <c r="KW77" l="1"/>
  <c r="EM73" i="23"/>
  <c r="EM72"/>
  <c r="EM71"/>
  <c r="EM70"/>
  <c r="EM69"/>
  <c r="EM68"/>
  <c r="EM67"/>
  <c r="EM66"/>
  <c r="EM65"/>
  <c r="EM64"/>
  <c r="EM63"/>
  <c r="EM62"/>
  <c r="EM61"/>
  <c r="EM60"/>
  <c r="EM59"/>
  <c r="EM58"/>
  <c r="EM57"/>
  <c r="EM56"/>
  <c r="EM55"/>
  <c r="EM54"/>
  <c r="EM53"/>
  <c r="EM52"/>
  <c r="EM51"/>
  <c r="EM50"/>
  <c r="EM49"/>
  <c r="EM48"/>
  <c r="EM47"/>
  <c r="EM46"/>
  <c r="EM45"/>
  <c r="EM44"/>
  <c r="EM43"/>
  <c r="EM42"/>
  <c r="EM41"/>
  <c r="EM40"/>
  <c r="EM39"/>
  <c r="EM38"/>
  <c r="EM37"/>
  <c r="EM36"/>
  <c r="EM35"/>
  <c r="EM34"/>
  <c r="EM33"/>
  <c r="EM32"/>
  <c r="EM31"/>
  <c r="EM30"/>
  <c r="EM29"/>
  <c r="EM28"/>
  <c r="EM27"/>
  <c r="EM26"/>
  <c r="EM25"/>
  <c r="EM24"/>
  <c r="EM23"/>
  <c r="EM22"/>
  <c r="EM21"/>
  <c r="EM20"/>
  <c r="EM19"/>
  <c r="EM18"/>
  <c r="EM17"/>
  <c r="EM16"/>
  <c r="EM15"/>
  <c r="EL14"/>
  <c r="EM13"/>
  <c r="EM10"/>
  <c r="EM8"/>
  <c r="EM7"/>
  <c r="EM6"/>
  <c r="EM5"/>
  <c r="EM3"/>
  <c r="GP73" i="22"/>
  <c r="GP72"/>
  <c r="GP71"/>
  <c r="GP70"/>
  <c r="GP69"/>
  <c r="GP68"/>
  <c r="GP67"/>
  <c r="GP66"/>
  <c r="GP65"/>
  <c r="GP64"/>
  <c r="GP63"/>
  <c r="GP62"/>
  <c r="GP61"/>
  <c r="GP60"/>
  <c r="GP59"/>
  <c r="GP58"/>
  <c r="GP57"/>
  <c r="GP56"/>
  <c r="GP55"/>
  <c r="GP54"/>
  <c r="GP53"/>
  <c r="GP52"/>
  <c r="GP51"/>
  <c r="GP50"/>
  <c r="GP49"/>
  <c r="GP48"/>
  <c r="GP47"/>
  <c r="GP46"/>
  <c r="GP45"/>
  <c r="GP44"/>
  <c r="GP43"/>
  <c r="GP42"/>
  <c r="GP41"/>
  <c r="GP40"/>
  <c r="GP39"/>
  <c r="GP38"/>
  <c r="GP37"/>
  <c r="GP36"/>
  <c r="GP35"/>
  <c r="GP34"/>
  <c r="GP33"/>
  <c r="GP32"/>
  <c r="GP31"/>
  <c r="GP30"/>
  <c r="GP29"/>
  <c r="GP28"/>
  <c r="GP27"/>
  <c r="GP26"/>
  <c r="GP25"/>
  <c r="GP24"/>
  <c r="GP23"/>
  <c r="GP22"/>
  <c r="GO21"/>
  <c r="GP21" s="1"/>
  <c r="GP20"/>
  <c r="GP19"/>
  <c r="GP18"/>
  <c r="GP17"/>
  <c r="GP16"/>
  <c r="GP15"/>
  <c r="GO14"/>
  <c r="GP14" s="1"/>
  <c r="GP13"/>
  <c r="GO12"/>
  <c r="GP12" s="1"/>
  <c r="GP11"/>
  <c r="GP10"/>
  <c r="GP9"/>
  <c r="GP8"/>
  <c r="GP7"/>
  <c r="GP6"/>
  <c r="GP5"/>
  <c r="GO4"/>
  <c r="GP4" s="1"/>
  <c r="GP3"/>
  <c r="GI73" i="21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I55"/>
  <c r="GI54"/>
  <c r="GI53"/>
  <c r="GI52"/>
  <c r="GI51"/>
  <c r="GI50"/>
  <c r="GI49"/>
  <c r="GI48"/>
  <c r="GI47"/>
  <c r="GI46"/>
  <c r="GI45"/>
  <c r="GI44"/>
  <c r="GI43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I21"/>
  <c r="GI20"/>
  <c r="GI19"/>
  <c r="GI18"/>
  <c r="GI17"/>
  <c r="GI16"/>
  <c r="GI15"/>
  <c r="GH14"/>
  <c r="GI13"/>
  <c r="GH11"/>
  <c r="GI10"/>
  <c r="GI8"/>
  <c r="GI7"/>
  <c r="GI6"/>
  <c r="GI5"/>
  <c r="GI3"/>
  <c r="KM77" i="19"/>
  <c r="KL77"/>
  <c r="KK77"/>
  <c r="KX73"/>
  <c r="KX72"/>
  <c r="KX71"/>
  <c r="KX70"/>
  <c r="KX69"/>
  <c r="KX68"/>
  <c r="KX67"/>
  <c r="KX66"/>
  <c r="KX65"/>
  <c r="KX64"/>
  <c r="KX63"/>
  <c r="KX62"/>
  <c r="KX61"/>
  <c r="KX60"/>
  <c r="KX59"/>
  <c r="KX58"/>
  <c r="KX57"/>
  <c r="KX56"/>
  <c r="KX55"/>
  <c r="KX54"/>
  <c r="KX53"/>
  <c r="KX52"/>
  <c r="KX51"/>
  <c r="KX50"/>
  <c r="KX49"/>
  <c r="KX48"/>
  <c r="KX47"/>
  <c r="KX46"/>
  <c r="KX45"/>
  <c r="KX44"/>
  <c r="KW43"/>
  <c r="KO43"/>
  <c r="KX42"/>
  <c r="KX41"/>
  <c r="KX40"/>
  <c r="KX39"/>
  <c r="KX38"/>
  <c r="KX37"/>
  <c r="KX36"/>
  <c r="KX35"/>
  <c r="KX34"/>
  <c r="KX33"/>
  <c r="KX32"/>
  <c r="KX31"/>
  <c r="KX30"/>
  <c r="KX29"/>
  <c r="KX28"/>
  <c r="KX27"/>
  <c r="KX26"/>
  <c r="KX25"/>
  <c r="KX24"/>
  <c r="KX23"/>
  <c r="KW22"/>
  <c r="KO22"/>
  <c r="KX21"/>
  <c r="KX20"/>
  <c r="KX19"/>
  <c r="KX18"/>
  <c r="KX17"/>
  <c r="KX16"/>
  <c r="KX15"/>
  <c r="KW14"/>
  <c r="KO14"/>
  <c r="KX13"/>
  <c r="KW12"/>
  <c r="KO12"/>
  <c r="KW11"/>
  <c r="KO11"/>
  <c r="KX10"/>
  <c r="KW9"/>
  <c r="KO9"/>
  <c r="KX8"/>
  <c r="KX7"/>
  <c r="KX6"/>
  <c r="KX5"/>
  <c r="KW4"/>
  <c r="KO4"/>
  <c r="KX3"/>
  <c r="EU14" i="23" l="1"/>
  <c r="KX43" i="19"/>
  <c r="KX9"/>
  <c r="KX11"/>
  <c r="LF11"/>
  <c r="KX14"/>
  <c r="KX4"/>
  <c r="KX12"/>
  <c r="KX22"/>
  <c r="JI21"/>
  <c r="JI43"/>
  <c r="AB4" i="25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3"/>
  <c r="AA79"/>
  <c r="AA78"/>
  <c r="KG70" i="19" l="1"/>
  <c r="KP70" s="1"/>
  <c r="DZ74" i="23"/>
  <c r="EA74"/>
  <c r="ED74" s="1"/>
  <c r="EE73" l="1"/>
  <c r="DW73"/>
  <c r="EE72"/>
  <c r="DW72"/>
  <c r="EE71"/>
  <c r="DW71"/>
  <c r="EE70"/>
  <c r="DW70"/>
  <c r="EE69"/>
  <c r="DW69"/>
  <c r="EE68"/>
  <c r="DW68"/>
  <c r="EE67"/>
  <c r="DW67"/>
  <c r="EE66"/>
  <c r="DW66"/>
  <c r="EE65"/>
  <c r="DW65"/>
  <c r="EE64"/>
  <c r="DW64"/>
  <c r="EE63"/>
  <c r="DW63"/>
  <c r="EE62"/>
  <c r="DW62"/>
  <c r="EE61"/>
  <c r="DW61"/>
  <c r="EE60"/>
  <c r="DW60"/>
  <c r="EE59"/>
  <c r="DW59"/>
  <c r="EE58"/>
  <c r="DW58"/>
  <c r="EE57"/>
  <c r="DW57"/>
  <c r="EE56"/>
  <c r="DW56"/>
  <c r="EE55"/>
  <c r="DW55"/>
  <c r="EE54"/>
  <c r="DW54"/>
  <c r="EE53"/>
  <c r="DW53"/>
  <c r="EE52"/>
  <c r="DW52"/>
  <c r="EE51"/>
  <c r="DW51"/>
  <c r="EE50"/>
  <c r="DW50"/>
  <c r="EE49"/>
  <c r="DW49"/>
  <c r="EE48"/>
  <c r="DW48"/>
  <c r="EE47"/>
  <c r="DW47"/>
  <c r="EE46"/>
  <c r="DW46"/>
  <c r="EE45"/>
  <c r="DW45"/>
  <c r="EE44"/>
  <c r="DW44"/>
  <c r="EE43"/>
  <c r="DW43"/>
  <c r="EE42"/>
  <c r="DW42"/>
  <c r="EE41"/>
  <c r="DW41"/>
  <c r="EE40"/>
  <c r="DW40"/>
  <c r="EE39"/>
  <c r="DW39"/>
  <c r="EE38"/>
  <c r="DW38"/>
  <c r="EE37"/>
  <c r="DW37"/>
  <c r="EE36"/>
  <c r="DW36"/>
  <c r="EE35"/>
  <c r="DW35"/>
  <c r="EE34"/>
  <c r="DW34"/>
  <c r="EE33"/>
  <c r="DW33"/>
  <c r="EE32"/>
  <c r="DW32"/>
  <c r="EE31"/>
  <c r="DW31"/>
  <c r="EE30"/>
  <c r="DW30"/>
  <c r="EE29"/>
  <c r="DW29"/>
  <c r="EE28"/>
  <c r="DW28"/>
  <c r="EE27"/>
  <c r="DW27"/>
  <c r="EE26"/>
  <c r="DW26"/>
  <c r="EE25"/>
  <c r="DW25"/>
  <c r="EE24"/>
  <c r="DW24"/>
  <c r="EE23"/>
  <c r="DW23"/>
  <c r="EE22"/>
  <c r="DW22"/>
  <c r="EE21"/>
  <c r="DW21"/>
  <c r="EE20"/>
  <c r="DW20"/>
  <c r="EE19"/>
  <c r="DW19"/>
  <c r="EE18"/>
  <c r="DW18"/>
  <c r="EE17"/>
  <c r="DW17"/>
  <c r="EE16"/>
  <c r="DW16"/>
  <c r="EE15"/>
  <c r="DW15"/>
  <c r="ED14"/>
  <c r="DV14"/>
  <c r="EE13"/>
  <c r="DW13"/>
  <c r="ED12"/>
  <c r="DV12"/>
  <c r="ED11"/>
  <c r="DV11"/>
  <c r="EE10"/>
  <c r="DW10"/>
  <c r="ED9"/>
  <c r="DV9"/>
  <c r="EE8"/>
  <c r="DW8"/>
  <c r="EE7"/>
  <c r="DW7"/>
  <c r="EE6"/>
  <c r="DW6"/>
  <c r="EE5"/>
  <c r="DW5"/>
  <c r="ED4"/>
  <c r="DV4"/>
  <c r="EE3"/>
  <c r="DW3"/>
  <c r="GH73" i="22"/>
  <c r="FZ73"/>
  <c r="GH72"/>
  <c r="FZ72"/>
  <c r="GH71"/>
  <c r="FZ71"/>
  <c r="GH70"/>
  <c r="FZ70"/>
  <c r="GH69"/>
  <c r="FZ69"/>
  <c r="GH68"/>
  <c r="FZ68"/>
  <c r="GH67"/>
  <c r="FZ67"/>
  <c r="GH66"/>
  <c r="FZ66"/>
  <c r="GH65"/>
  <c r="FZ65"/>
  <c r="GH64"/>
  <c r="FZ64"/>
  <c r="GH63"/>
  <c r="FZ63"/>
  <c r="GH62"/>
  <c r="FZ62"/>
  <c r="GH61"/>
  <c r="FZ61"/>
  <c r="GH60"/>
  <c r="FZ60"/>
  <c r="GH59"/>
  <c r="FZ59"/>
  <c r="GH58"/>
  <c r="FZ58"/>
  <c r="GH57"/>
  <c r="FZ57"/>
  <c r="GH56"/>
  <c r="FZ56"/>
  <c r="GH55"/>
  <c r="FZ55"/>
  <c r="GH54"/>
  <c r="FZ54"/>
  <c r="GH53"/>
  <c r="FZ53"/>
  <c r="GH52"/>
  <c r="FZ52"/>
  <c r="GH51"/>
  <c r="FZ51"/>
  <c r="GH50"/>
  <c r="FZ50"/>
  <c r="GH49"/>
  <c r="FZ49"/>
  <c r="GH48"/>
  <c r="FZ48"/>
  <c r="GH47"/>
  <c r="FZ47"/>
  <c r="GH46"/>
  <c r="FZ46"/>
  <c r="GH45"/>
  <c r="FZ45"/>
  <c r="GH44"/>
  <c r="FZ44"/>
  <c r="GH43"/>
  <c r="FZ43"/>
  <c r="GH42"/>
  <c r="FZ42"/>
  <c r="GH41"/>
  <c r="FZ41"/>
  <c r="GH40"/>
  <c r="FZ40"/>
  <c r="GH39"/>
  <c r="FZ39"/>
  <c r="GH38"/>
  <c r="FZ38"/>
  <c r="GH37"/>
  <c r="FZ37"/>
  <c r="GH36"/>
  <c r="FZ36"/>
  <c r="GH35"/>
  <c r="FZ35"/>
  <c r="GH34"/>
  <c r="FZ34"/>
  <c r="GH33"/>
  <c r="FZ33"/>
  <c r="GH32"/>
  <c r="FZ32"/>
  <c r="GH31"/>
  <c r="FZ31"/>
  <c r="GH30"/>
  <c r="FZ30"/>
  <c r="GH29"/>
  <c r="FZ29"/>
  <c r="GH28"/>
  <c r="FZ28"/>
  <c r="GH27"/>
  <c r="FZ27"/>
  <c r="GH26"/>
  <c r="FZ26"/>
  <c r="GH25"/>
  <c r="FZ25"/>
  <c r="GH24"/>
  <c r="FZ24"/>
  <c r="GH23"/>
  <c r="FZ23"/>
  <c r="GH22"/>
  <c r="FZ22"/>
  <c r="GH21"/>
  <c r="FZ21"/>
  <c r="GH20"/>
  <c r="FZ20"/>
  <c r="GH19"/>
  <c r="FZ19"/>
  <c r="GH18"/>
  <c r="FZ18"/>
  <c r="GH17"/>
  <c r="FZ17"/>
  <c r="GH16"/>
  <c r="FZ16"/>
  <c r="GH15"/>
  <c r="FZ15"/>
  <c r="GG14"/>
  <c r="GH14" s="1"/>
  <c r="FY14"/>
  <c r="FZ14" s="1"/>
  <c r="GH13"/>
  <c r="FZ13"/>
  <c r="GG12"/>
  <c r="GH12" s="1"/>
  <c r="FY12"/>
  <c r="FZ12" s="1"/>
  <c r="GH11"/>
  <c r="FZ11"/>
  <c r="GH10"/>
  <c r="FZ10"/>
  <c r="GH9"/>
  <c r="FZ9"/>
  <c r="GH8"/>
  <c r="FZ8"/>
  <c r="GH7"/>
  <c r="FZ7"/>
  <c r="GH6"/>
  <c r="FZ6"/>
  <c r="GH5"/>
  <c r="FZ5"/>
  <c r="GH4"/>
  <c r="FZ4"/>
  <c r="GH3"/>
  <c r="FZ3"/>
  <c r="GA73" i="21"/>
  <c r="GA72"/>
  <c r="GA71"/>
  <c r="GA70"/>
  <c r="GA69"/>
  <c r="GA68"/>
  <c r="GA67"/>
  <c r="GA66"/>
  <c r="GA65"/>
  <c r="GA64"/>
  <c r="GA63"/>
  <c r="GA62"/>
  <c r="GA61"/>
  <c r="GA60"/>
  <c r="GA59"/>
  <c r="GA58"/>
  <c r="GA57"/>
  <c r="GA56"/>
  <c r="FR55"/>
  <c r="GA55" s="1"/>
  <c r="GA54"/>
  <c r="GA53"/>
  <c r="GA52"/>
  <c r="GA51"/>
  <c r="GA50"/>
  <c r="GA49"/>
  <c r="GA48"/>
  <c r="GA47"/>
  <c r="GA46"/>
  <c r="GA45"/>
  <c r="GA44"/>
  <c r="GA43"/>
  <c r="FZ42"/>
  <c r="GI42" s="1"/>
  <c r="FR42"/>
  <c r="GA41"/>
  <c r="GA40"/>
  <c r="GA39"/>
  <c r="GA38"/>
  <c r="GA37"/>
  <c r="GA36"/>
  <c r="GA35"/>
  <c r="GA34"/>
  <c r="GA33"/>
  <c r="GA32"/>
  <c r="GA31"/>
  <c r="FS31"/>
  <c r="GA30"/>
  <c r="GA29"/>
  <c r="GA28"/>
  <c r="GA27"/>
  <c r="GA26"/>
  <c r="GA25"/>
  <c r="GA24"/>
  <c r="GA23"/>
  <c r="FZ22"/>
  <c r="GI22" s="1"/>
  <c r="FR22"/>
  <c r="GA21"/>
  <c r="GA20"/>
  <c r="GA19"/>
  <c r="GA18"/>
  <c r="GA17"/>
  <c r="FS17"/>
  <c r="GA16"/>
  <c r="GA15"/>
  <c r="FZ14"/>
  <c r="GI14" s="1"/>
  <c r="FR14"/>
  <c r="GA13"/>
  <c r="FZ12"/>
  <c r="GI12" s="1"/>
  <c r="FR12"/>
  <c r="FZ11"/>
  <c r="GI11" s="1"/>
  <c r="FR11"/>
  <c r="GA10"/>
  <c r="FZ9"/>
  <c r="GI9" s="1"/>
  <c r="FR9"/>
  <c r="GA8"/>
  <c r="GA7"/>
  <c r="GA6"/>
  <c r="GA5"/>
  <c r="FZ4"/>
  <c r="GI4" s="1"/>
  <c r="FR4"/>
  <c r="GA3"/>
  <c r="JS73" i="13"/>
  <c r="JS72"/>
  <c r="JS71"/>
  <c r="JS70"/>
  <c r="JS69"/>
  <c r="JS68"/>
  <c r="JS67"/>
  <c r="JS66"/>
  <c r="JS65"/>
  <c r="JS64"/>
  <c r="JS63"/>
  <c r="JS62"/>
  <c r="JS61"/>
  <c r="JS60"/>
  <c r="JS59"/>
  <c r="JS58"/>
  <c r="JS57"/>
  <c r="JS56"/>
  <c r="JR55"/>
  <c r="JS55" s="1"/>
  <c r="JS54"/>
  <c r="JS53"/>
  <c r="JS52"/>
  <c r="JS51"/>
  <c r="JS50"/>
  <c r="JS49"/>
  <c r="JS48"/>
  <c r="JS47"/>
  <c r="JS46"/>
  <c r="JS45"/>
  <c r="JS44"/>
  <c r="JS43"/>
  <c r="JS42"/>
  <c r="JS41"/>
  <c r="JS40"/>
  <c r="JS39"/>
  <c r="JS38"/>
  <c r="JS37"/>
  <c r="JS36"/>
  <c r="JS35"/>
  <c r="JS34"/>
  <c r="JS33"/>
  <c r="JS32"/>
  <c r="JS31"/>
  <c r="JS30"/>
  <c r="JS29"/>
  <c r="JS28"/>
  <c r="JS27"/>
  <c r="JS26"/>
  <c r="JS25"/>
  <c r="JS24"/>
  <c r="JS23"/>
  <c r="JR22"/>
  <c r="JS22" s="1"/>
  <c r="JS21"/>
  <c r="JS20"/>
  <c r="JS19"/>
  <c r="JS18"/>
  <c r="JS17"/>
  <c r="JS16"/>
  <c r="JS15"/>
  <c r="JS14"/>
  <c r="JR14"/>
  <c r="JS13"/>
  <c r="JR12"/>
  <c r="JS12" s="1"/>
  <c r="JS11"/>
  <c r="JS10"/>
  <c r="JR9"/>
  <c r="JS9" s="1"/>
  <c r="JS8"/>
  <c r="JS7"/>
  <c r="JS6"/>
  <c r="JS5"/>
  <c r="JR4"/>
  <c r="JS4" s="1"/>
  <c r="JS3"/>
  <c r="KE77" i="19"/>
  <c r="KD77"/>
  <c r="KC77"/>
  <c r="KG43"/>
  <c r="KH42"/>
  <c r="KH31"/>
  <c r="KG22"/>
  <c r="KH17"/>
  <c r="KG14"/>
  <c r="KP14" s="1"/>
  <c r="KG12"/>
  <c r="KG11"/>
  <c r="KG9"/>
  <c r="KP9" s="1"/>
  <c r="KG4"/>
  <c r="KP4" s="1"/>
  <c r="EE4" i="23" l="1"/>
  <c r="EM4"/>
  <c r="EE12"/>
  <c r="EM12"/>
  <c r="EE14"/>
  <c r="EM14"/>
  <c r="EE9"/>
  <c r="EM9"/>
  <c r="EE11"/>
  <c r="EM11"/>
  <c r="GA12" i="21"/>
  <c r="GA4"/>
  <c r="GA9"/>
  <c r="GA14"/>
  <c r="GA42"/>
  <c r="GA11"/>
  <c r="GA22"/>
  <c r="KH11" i="19"/>
  <c r="KP11"/>
  <c r="KP22"/>
  <c r="KP12"/>
  <c r="KP43"/>
  <c r="KG77"/>
  <c r="AA4" i="25"/>
  <c r="AA5"/>
  <c r="AA6"/>
  <c r="AA7"/>
  <c r="AA9"/>
  <c r="AA10"/>
  <c r="AA11"/>
  <c r="AA12"/>
  <c r="AA13"/>
  <c r="AA15"/>
  <c r="AA16"/>
  <c r="AA17"/>
  <c r="AA18"/>
  <c r="AA20"/>
  <c r="AA21"/>
  <c r="AA22"/>
  <c r="AA23"/>
  <c r="AA24"/>
  <c r="AA25"/>
  <c r="AA26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2"/>
  <c r="AA73"/>
  <c r="JY89" i="19" l="1"/>
  <c r="KH89" s="1"/>
  <c r="JY88"/>
  <c r="KH88" s="1"/>
  <c r="JY55"/>
  <c r="JY87"/>
  <c r="JY43"/>
  <c r="KH43" s="1"/>
  <c r="JY22"/>
  <c r="KH22" s="1"/>
  <c r="JY21"/>
  <c r="JY14"/>
  <c r="JY12"/>
  <c r="JY9"/>
  <c r="KH9" s="1"/>
  <c r="JY4"/>
  <c r="JU77"/>
  <c r="JV77"/>
  <c r="JY5"/>
  <c r="KH5" s="1"/>
  <c r="JY6"/>
  <c r="KH6" s="1"/>
  <c r="JY7"/>
  <c r="JY8"/>
  <c r="JY10"/>
  <c r="KH10" s="1"/>
  <c r="JZ11"/>
  <c r="JY13"/>
  <c r="KH13" s="1"/>
  <c r="JY15"/>
  <c r="JY16"/>
  <c r="JY18"/>
  <c r="KH18" s="1"/>
  <c r="JY19"/>
  <c r="JY20"/>
  <c r="JY23"/>
  <c r="JY24"/>
  <c r="JY25"/>
  <c r="KH25" s="1"/>
  <c r="JY26"/>
  <c r="KH26" s="1"/>
  <c r="JY27"/>
  <c r="JY28"/>
  <c r="JY29"/>
  <c r="KH29" s="1"/>
  <c r="JY30"/>
  <c r="KH30" s="1"/>
  <c r="JZ31"/>
  <c r="JY32"/>
  <c r="JY33"/>
  <c r="KH33" s="1"/>
  <c r="JY34"/>
  <c r="KH34" s="1"/>
  <c r="JY35"/>
  <c r="JY36"/>
  <c r="JY37"/>
  <c r="KH37" s="1"/>
  <c r="JY38"/>
  <c r="KH38" s="1"/>
  <c r="JY39"/>
  <c r="JY40"/>
  <c r="JY41"/>
  <c r="KH41" s="1"/>
  <c r="JY44"/>
  <c r="JY45"/>
  <c r="KH45" s="1"/>
  <c r="JY46"/>
  <c r="KH46" s="1"/>
  <c r="JY47"/>
  <c r="JY48"/>
  <c r="JY49"/>
  <c r="KH49" s="1"/>
  <c r="JY50"/>
  <c r="KH50" s="1"/>
  <c r="JY51"/>
  <c r="JY52"/>
  <c r="JY53"/>
  <c r="KH53" s="1"/>
  <c r="JY54"/>
  <c r="KH54" s="1"/>
  <c r="JY56"/>
  <c r="JY57"/>
  <c r="KH57" s="1"/>
  <c r="JY58"/>
  <c r="KH58" s="1"/>
  <c r="JY59"/>
  <c r="JY60"/>
  <c r="JY61"/>
  <c r="KH61" s="1"/>
  <c r="JY62"/>
  <c r="KH62" s="1"/>
  <c r="JY63"/>
  <c r="JY64"/>
  <c r="JY65"/>
  <c r="KH65" s="1"/>
  <c r="JY66"/>
  <c r="KH66" s="1"/>
  <c r="JY67"/>
  <c r="JY68"/>
  <c r="JY69"/>
  <c r="KH69" s="1"/>
  <c r="JY70"/>
  <c r="KH70" s="1"/>
  <c r="JY71"/>
  <c r="JY72"/>
  <c r="JY73"/>
  <c r="JY3"/>
  <c r="KH3" s="1"/>
  <c r="JZ17"/>
  <c r="JZ42"/>
  <c r="KH67" l="1"/>
  <c r="KH14"/>
  <c r="KH36"/>
  <c r="KH28"/>
  <c r="KH4"/>
  <c r="KH21"/>
  <c r="KH55"/>
  <c r="KH73"/>
  <c r="KH52"/>
  <c r="KH48"/>
  <c r="KH44"/>
  <c r="KH39"/>
  <c r="KH35"/>
  <c r="KH27"/>
  <c r="KH23"/>
  <c r="KH16"/>
  <c r="KH71"/>
  <c r="KH63"/>
  <c r="KH59"/>
  <c r="KH19"/>
  <c r="KH7"/>
  <c r="KH40"/>
  <c r="KH32"/>
  <c r="KH24"/>
  <c r="KH72"/>
  <c r="KH68"/>
  <c r="KH64"/>
  <c r="KH60"/>
  <c r="KH56"/>
  <c r="KH51"/>
  <c r="KH47"/>
  <c r="KH20"/>
  <c r="KH15"/>
  <c r="KH8"/>
  <c r="KH12"/>
  <c r="JY77"/>
  <c r="M75" i="24"/>
  <c r="N75"/>
  <c r="R64"/>
  <c r="R65"/>
  <c r="R66"/>
  <c r="R67"/>
  <c r="R68"/>
  <c r="R69"/>
  <c r="R70"/>
  <c r="R71"/>
  <c r="R72"/>
  <c r="R7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3"/>
  <c r="W74" i="25"/>
  <c r="X74"/>
  <c r="D77" i="19" l="1"/>
  <c r="E77"/>
  <c r="AA71"/>
  <c r="AB71"/>
  <c r="BO77"/>
  <c r="BP77"/>
  <c r="CU77"/>
  <c r="CV77"/>
  <c r="EQ85"/>
  <c r="ER85"/>
  <c r="HC77"/>
  <c r="HD77"/>
  <c r="JO77"/>
  <c r="JP77"/>
  <c r="CI83" l="1"/>
  <c r="JQ91"/>
  <c r="JQ90"/>
  <c r="JQ89"/>
  <c r="JQ88"/>
  <c r="JI53"/>
  <c r="JI59"/>
  <c r="JI67"/>
  <c r="JI73"/>
  <c r="JQ87"/>
  <c r="JQ73" l="1"/>
  <c r="JZ73" s="1"/>
  <c r="JJ73"/>
  <c r="JQ72"/>
  <c r="JZ72" s="1"/>
  <c r="JJ72"/>
  <c r="JQ71"/>
  <c r="JJ71"/>
  <c r="JQ70"/>
  <c r="JJ70"/>
  <c r="JQ69"/>
  <c r="JZ69" s="1"/>
  <c r="JJ69"/>
  <c r="JQ68"/>
  <c r="JZ68" s="1"/>
  <c r="JJ68"/>
  <c r="JQ67"/>
  <c r="JJ67"/>
  <c r="JQ66"/>
  <c r="JJ66"/>
  <c r="JQ65"/>
  <c r="JZ65" s="1"/>
  <c r="JJ65"/>
  <c r="JQ64"/>
  <c r="JZ64" s="1"/>
  <c r="JJ64"/>
  <c r="JQ63"/>
  <c r="JJ63"/>
  <c r="JQ62"/>
  <c r="JJ62"/>
  <c r="JQ61"/>
  <c r="JZ61" s="1"/>
  <c r="JJ61"/>
  <c r="JQ60"/>
  <c r="JZ60" s="1"/>
  <c r="JJ60"/>
  <c r="JQ59"/>
  <c r="JJ59"/>
  <c r="JQ58"/>
  <c r="JJ58"/>
  <c r="JQ57"/>
  <c r="JJ57"/>
  <c r="JQ56"/>
  <c r="JZ56" s="1"/>
  <c r="JJ56"/>
  <c r="JQ55"/>
  <c r="JJ55"/>
  <c r="JQ54"/>
  <c r="JJ54"/>
  <c r="JQ53"/>
  <c r="JZ53" s="1"/>
  <c r="JJ53"/>
  <c r="JQ52"/>
  <c r="JZ52" s="1"/>
  <c r="JJ52"/>
  <c r="JQ51"/>
  <c r="JJ51"/>
  <c r="JQ50"/>
  <c r="JJ50"/>
  <c r="JQ49"/>
  <c r="JZ49" s="1"/>
  <c r="JJ49"/>
  <c r="JQ48"/>
  <c r="JZ48" s="1"/>
  <c r="JJ48"/>
  <c r="JQ47"/>
  <c r="JJ47"/>
  <c r="JQ46"/>
  <c r="JJ46"/>
  <c r="JQ45"/>
  <c r="JZ45" s="1"/>
  <c r="JJ45"/>
  <c r="JQ44"/>
  <c r="JZ44" s="1"/>
  <c r="JJ44"/>
  <c r="JQ43"/>
  <c r="JJ43"/>
  <c r="JR42"/>
  <c r="JJ42"/>
  <c r="JQ41"/>
  <c r="JZ41" s="1"/>
  <c r="JJ41"/>
  <c r="JQ40"/>
  <c r="JJ40"/>
  <c r="JQ39"/>
  <c r="JJ39"/>
  <c r="JQ38"/>
  <c r="JZ38" s="1"/>
  <c r="JJ38"/>
  <c r="JQ37"/>
  <c r="JZ37" s="1"/>
  <c r="JJ37"/>
  <c r="JQ36"/>
  <c r="JJ36"/>
  <c r="JQ35"/>
  <c r="JJ35"/>
  <c r="JQ34"/>
  <c r="JZ34" s="1"/>
  <c r="JJ34"/>
  <c r="JQ33"/>
  <c r="JZ33" s="1"/>
  <c r="JJ33"/>
  <c r="JQ32"/>
  <c r="JJ32"/>
  <c r="JR31"/>
  <c r="JJ31"/>
  <c r="JQ30"/>
  <c r="JZ30" s="1"/>
  <c r="JJ30"/>
  <c r="JQ29"/>
  <c r="JJ29"/>
  <c r="JQ28"/>
  <c r="JJ28"/>
  <c r="JQ27"/>
  <c r="JZ27" s="1"/>
  <c r="JJ27"/>
  <c r="JQ26"/>
  <c r="JZ26" s="1"/>
  <c r="JJ26"/>
  <c r="JQ25"/>
  <c r="JJ25"/>
  <c r="JQ24"/>
  <c r="JJ24"/>
  <c r="JQ23"/>
  <c r="JZ23" s="1"/>
  <c r="JJ23"/>
  <c r="JQ22"/>
  <c r="JZ22" s="1"/>
  <c r="JI22"/>
  <c r="JJ22" s="1"/>
  <c r="JQ21"/>
  <c r="JJ21"/>
  <c r="JQ20"/>
  <c r="JJ20"/>
  <c r="JQ19"/>
  <c r="JJ19"/>
  <c r="JQ18"/>
  <c r="JZ18" s="1"/>
  <c r="JJ18"/>
  <c r="JR17"/>
  <c r="JJ17"/>
  <c r="JQ16"/>
  <c r="JJ16"/>
  <c r="JQ15"/>
  <c r="JZ15" s="1"/>
  <c r="JJ15"/>
  <c r="JQ14"/>
  <c r="JI14"/>
  <c r="JJ14" s="1"/>
  <c r="JQ13"/>
  <c r="JZ13" s="1"/>
  <c r="JJ13"/>
  <c r="JQ12"/>
  <c r="JI12"/>
  <c r="JJ12" s="1"/>
  <c r="JR11"/>
  <c r="JJ11"/>
  <c r="JQ10"/>
  <c r="JZ10" s="1"/>
  <c r="JJ10"/>
  <c r="JQ9"/>
  <c r="JZ9" s="1"/>
  <c r="JI9"/>
  <c r="JJ9" s="1"/>
  <c r="JQ8"/>
  <c r="JZ8" s="1"/>
  <c r="JJ8"/>
  <c r="JQ7"/>
  <c r="JJ7"/>
  <c r="JQ6"/>
  <c r="JJ6"/>
  <c r="JQ5"/>
  <c r="JZ5" s="1"/>
  <c r="JJ5"/>
  <c r="JQ4"/>
  <c r="JZ4" s="1"/>
  <c r="JI4"/>
  <c r="JJ4" s="1"/>
  <c r="JQ3"/>
  <c r="JZ3" s="1"/>
  <c r="JJ3"/>
  <c r="JR18" l="1"/>
  <c r="JR3"/>
  <c r="JR41"/>
  <c r="JR23"/>
  <c r="JR10"/>
  <c r="JR13"/>
  <c r="JR61"/>
  <c r="JR15"/>
  <c r="JR22"/>
  <c r="JR72"/>
  <c r="JR33"/>
  <c r="JR49"/>
  <c r="JR69"/>
  <c r="JR9"/>
  <c r="JR38"/>
  <c r="JR56"/>
  <c r="JR30"/>
  <c r="JR48"/>
  <c r="JR64"/>
  <c r="JR6"/>
  <c r="JZ6"/>
  <c r="JR32"/>
  <c r="JZ32"/>
  <c r="JR40"/>
  <c r="JZ40"/>
  <c r="JR63"/>
  <c r="JZ63"/>
  <c r="JR71"/>
  <c r="JZ71"/>
  <c r="JR21"/>
  <c r="JZ21"/>
  <c r="JR29"/>
  <c r="JZ29"/>
  <c r="JR37"/>
  <c r="JR45"/>
  <c r="JR47"/>
  <c r="JZ47"/>
  <c r="JR50"/>
  <c r="JZ50"/>
  <c r="JR53"/>
  <c r="JR68"/>
  <c r="JR4"/>
  <c r="JR20"/>
  <c r="JZ20"/>
  <c r="JR25"/>
  <c r="JZ25"/>
  <c r="JR28"/>
  <c r="JZ28"/>
  <c r="JR43"/>
  <c r="JZ43"/>
  <c r="JR46"/>
  <c r="JZ46"/>
  <c r="JR51"/>
  <c r="JZ51"/>
  <c r="JR54"/>
  <c r="JZ54"/>
  <c r="JR12"/>
  <c r="JZ12"/>
  <c r="JR35"/>
  <c r="JZ35"/>
  <c r="JR58"/>
  <c r="JZ58"/>
  <c r="JR66"/>
  <c r="JZ66"/>
  <c r="JR8"/>
  <c r="JR14"/>
  <c r="JZ14"/>
  <c r="JR19"/>
  <c r="JZ19"/>
  <c r="JR24"/>
  <c r="JZ24"/>
  <c r="JR27"/>
  <c r="JR55"/>
  <c r="JZ55"/>
  <c r="JR60"/>
  <c r="JR5"/>
  <c r="JR7"/>
  <c r="JZ7"/>
  <c r="JR16"/>
  <c r="JZ16"/>
  <c r="JR26"/>
  <c r="JR34"/>
  <c r="JR36"/>
  <c r="JZ36"/>
  <c r="JR39"/>
  <c r="JZ39"/>
  <c r="JR44"/>
  <c r="JR52"/>
  <c r="JR57"/>
  <c r="JZ57"/>
  <c r="JR59"/>
  <c r="JZ59"/>
  <c r="JR62"/>
  <c r="JZ62"/>
  <c r="JR65"/>
  <c r="JR67"/>
  <c r="JZ67"/>
  <c r="JR70"/>
  <c r="JZ70"/>
  <c r="JR73"/>
  <c r="JE77"/>
  <c r="JF77"/>
  <c r="JI77" l="1"/>
  <c r="JM77"/>
  <c r="JN77"/>
  <c r="JQ77" l="1"/>
  <c r="JR77" s="1"/>
  <c r="DO73" i="23"/>
  <c r="DG73"/>
  <c r="DO72"/>
  <c r="DG72"/>
  <c r="DO71"/>
  <c r="DG71"/>
  <c r="DO70"/>
  <c r="DG70"/>
  <c r="DO69"/>
  <c r="DG69"/>
  <c r="DO68"/>
  <c r="DG68"/>
  <c r="DO67"/>
  <c r="DG67"/>
  <c r="DO66"/>
  <c r="DG66"/>
  <c r="DO65"/>
  <c r="DG65"/>
  <c r="DO64"/>
  <c r="DG64"/>
  <c r="DO63"/>
  <c r="DG63"/>
  <c r="DO62"/>
  <c r="DG62"/>
  <c r="DO61"/>
  <c r="DG61"/>
  <c r="DO60"/>
  <c r="DG60"/>
  <c r="DO59"/>
  <c r="DG59"/>
  <c r="DO58"/>
  <c r="DG58"/>
  <c r="DO57"/>
  <c r="DG57"/>
  <c r="DO56"/>
  <c r="DG56"/>
  <c r="DO55"/>
  <c r="DG55"/>
  <c r="DO54"/>
  <c r="DG54"/>
  <c r="DO53"/>
  <c r="DG53"/>
  <c r="DO52"/>
  <c r="DG52"/>
  <c r="DO51"/>
  <c r="DG51"/>
  <c r="DO50"/>
  <c r="DG50"/>
  <c r="DO49"/>
  <c r="DG49"/>
  <c r="DO48"/>
  <c r="DG48"/>
  <c r="DO47"/>
  <c r="DG47"/>
  <c r="DO46"/>
  <c r="DG46"/>
  <c r="DO45"/>
  <c r="DG45"/>
  <c r="DO44"/>
  <c r="DG44"/>
  <c r="DO43"/>
  <c r="DG43"/>
  <c r="DO42"/>
  <c r="DG42"/>
  <c r="DO41"/>
  <c r="DG41"/>
  <c r="DO40"/>
  <c r="DG40"/>
  <c r="DO39"/>
  <c r="DG39"/>
  <c r="DO38"/>
  <c r="DG38"/>
  <c r="DO37"/>
  <c r="DG37"/>
  <c r="DO36"/>
  <c r="DG36"/>
  <c r="DO35"/>
  <c r="DG35"/>
  <c r="DO34"/>
  <c r="DG34"/>
  <c r="DO33"/>
  <c r="DG33"/>
  <c r="DO32"/>
  <c r="DG32"/>
  <c r="DO31"/>
  <c r="DG31"/>
  <c r="DO30"/>
  <c r="DG30"/>
  <c r="DO29"/>
  <c r="DG29"/>
  <c r="DO28"/>
  <c r="DG28"/>
  <c r="DO27"/>
  <c r="DG27"/>
  <c r="DO26"/>
  <c r="DG26"/>
  <c r="DO25"/>
  <c r="DG25"/>
  <c r="DO24"/>
  <c r="DG24"/>
  <c r="DO23"/>
  <c r="DG23"/>
  <c r="DO22"/>
  <c r="DG22"/>
  <c r="DO21"/>
  <c r="DG21"/>
  <c r="DO20"/>
  <c r="DG20"/>
  <c r="DO19"/>
  <c r="DG19"/>
  <c r="DO18"/>
  <c r="DG18"/>
  <c r="DO17"/>
  <c r="DO16"/>
  <c r="DG16"/>
  <c r="DO15"/>
  <c r="DG15"/>
  <c r="DN14"/>
  <c r="DF14"/>
  <c r="DO13"/>
  <c r="DG13"/>
  <c r="DN12"/>
  <c r="DF12"/>
  <c r="DN11"/>
  <c r="DF11"/>
  <c r="DO10"/>
  <c r="DG10"/>
  <c r="DN9"/>
  <c r="DF9"/>
  <c r="DO8"/>
  <c r="DG8"/>
  <c r="DO7"/>
  <c r="DG7"/>
  <c r="DO6"/>
  <c r="DG6"/>
  <c r="DO5"/>
  <c r="DG5"/>
  <c r="DN4"/>
  <c r="DF4"/>
  <c r="DO3"/>
  <c r="DG3"/>
  <c r="FR73" i="22"/>
  <c r="FJ73"/>
  <c r="FR72"/>
  <c r="FJ72"/>
  <c r="FR71"/>
  <c r="FJ71"/>
  <c r="FR70"/>
  <c r="FJ70"/>
  <c r="FR69"/>
  <c r="FJ69"/>
  <c r="FR68"/>
  <c r="FJ68"/>
  <c r="FR67"/>
  <c r="FJ67"/>
  <c r="FR66"/>
  <c r="FJ66"/>
  <c r="FR65"/>
  <c r="FJ65"/>
  <c r="FR64"/>
  <c r="FJ64"/>
  <c r="FR63"/>
  <c r="FJ63"/>
  <c r="FR62"/>
  <c r="FJ62"/>
  <c r="FR61"/>
  <c r="FJ61"/>
  <c r="FR60"/>
  <c r="FJ60"/>
  <c r="FR59"/>
  <c r="FJ59"/>
  <c r="FR58"/>
  <c r="FJ58"/>
  <c r="FR57"/>
  <c r="FJ57"/>
  <c r="FR56"/>
  <c r="FJ56"/>
  <c r="FR55"/>
  <c r="FJ55"/>
  <c r="FR54"/>
  <c r="FJ54"/>
  <c r="FR53"/>
  <c r="FJ53"/>
  <c r="FR52"/>
  <c r="FJ52"/>
  <c r="FR51"/>
  <c r="FJ51"/>
  <c r="FR50"/>
  <c r="FJ50"/>
  <c r="FR49"/>
  <c r="FJ49"/>
  <c r="FR48"/>
  <c r="FJ48"/>
  <c r="FR47"/>
  <c r="FJ47"/>
  <c r="FR46"/>
  <c r="FJ46"/>
  <c r="FR45"/>
  <c r="FJ45"/>
  <c r="FR44"/>
  <c r="FJ44"/>
  <c r="FR43"/>
  <c r="FJ43"/>
  <c r="FR42"/>
  <c r="FJ42"/>
  <c r="FR41"/>
  <c r="FJ41"/>
  <c r="FR40"/>
  <c r="FJ40"/>
  <c r="FR39"/>
  <c r="FJ39"/>
  <c r="FR38"/>
  <c r="FJ38"/>
  <c r="FR37"/>
  <c r="FJ37"/>
  <c r="FR36"/>
  <c r="FJ36"/>
  <c r="FR35"/>
  <c r="FJ35"/>
  <c r="FR34"/>
  <c r="FJ34"/>
  <c r="FR33"/>
  <c r="FJ33"/>
  <c r="FR32"/>
  <c r="FJ32"/>
  <c r="FR31"/>
  <c r="FJ31"/>
  <c r="FR30"/>
  <c r="FJ30"/>
  <c r="FR29"/>
  <c r="FJ29"/>
  <c r="FR28"/>
  <c r="FJ28"/>
  <c r="FR27"/>
  <c r="FJ27"/>
  <c r="FR26"/>
  <c r="FJ26"/>
  <c r="FR25"/>
  <c r="FJ25"/>
  <c r="FR24"/>
  <c r="FJ24"/>
  <c r="FR23"/>
  <c r="FJ23"/>
  <c r="FR22"/>
  <c r="FJ22"/>
  <c r="FR21"/>
  <c r="FJ21"/>
  <c r="FR20"/>
  <c r="FJ20"/>
  <c r="FR19"/>
  <c r="FJ19"/>
  <c r="FR18"/>
  <c r="FJ18"/>
  <c r="FR17"/>
  <c r="FJ17"/>
  <c r="FR16"/>
  <c r="FJ16"/>
  <c r="FR15"/>
  <c r="FJ15"/>
  <c r="FQ14"/>
  <c r="FR14" s="1"/>
  <c r="FJ14"/>
  <c r="FR13"/>
  <c r="FJ13"/>
  <c r="FQ12"/>
  <c r="FR12" s="1"/>
  <c r="FJ12"/>
  <c r="FI12"/>
  <c r="FR11"/>
  <c r="FJ11"/>
  <c r="FR10"/>
  <c r="FJ10"/>
  <c r="FR9"/>
  <c r="FJ9"/>
  <c r="FR8"/>
  <c r="FJ8"/>
  <c r="FR7"/>
  <c r="FJ7"/>
  <c r="FR6"/>
  <c r="FJ6"/>
  <c r="FR5"/>
  <c r="FJ5"/>
  <c r="FR4"/>
  <c r="FJ4"/>
  <c r="FR3"/>
  <c r="FJ3"/>
  <c r="FJ73" i="21"/>
  <c r="FC73"/>
  <c r="FK72"/>
  <c r="FJ72"/>
  <c r="FS72" s="1"/>
  <c r="FC72"/>
  <c r="FJ71"/>
  <c r="FC71"/>
  <c r="FJ70"/>
  <c r="FS70" s="1"/>
  <c r="FC70"/>
  <c r="FJ69"/>
  <c r="FC69"/>
  <c r="FJ68"/>
  <c r="FS68" s="1"/>
  <c r="FC68"/>
  <c r="FJ67"/>
  <c r="FC67"/>
  <c r="FJ66"/>
  <c r="FS66" s="1"/>
  <c r="FC66"/>
  <c r="FJ65"/>
  <c r="FC65"/>
  <c r="FK64"/>
  <c r="FJ64"/>
  <c r="FS64" s="1"/>
  <c r="FC64"/>
  <c r="FJ63"/>
  <c r="FC63"/>
  <c r="FJ62"/>
  <c r="FS62" s="1"/>
  <c r="FC62"/>
  <c r="FJ61"/>
  <c r="FC61"/>
  <c r="FJ60"/>
  <c r="FS60" s="1"/>
  <c r="FC60"/>
  <c r="FJ59"/>
  <c r="FC59"/>
  <c r="FJ58"/>
  <c r="FS58" s="1"/>
  <c r="FC58"/>
  <c r="FJ57"/>
  <c r="FC57"/>
  <c r="FK56"/>
  <c r="FJ56"/>
  <c r="FS56" s="1"/>
  <c r="FC56"/>
  <c r="FJ55"/>
  <c r="FC55"/>
  <c r="FJ54"/>
  <c r="FS54" s="1"/>
  <c r="FC54"/>
  <c r="FJ53"/>
  <c r="FC53"/>
  <c r="FJ52"/>
  <c r="FS52" s="1"/>
  <c r="FC52"/>
  <c r="FJ51"/>
  <c r="FC51"/>
  <c r="FJ50"/>
  <c r="FS50" s="1"/>
  <c r="FC50"/>
  <c r="FJ49"/>
  <c r="FC49"/>
  <c r="FK48"/>
  <c r="FJ48"/>
  <c r="FS48" s="1"/>
  <c r="FC48"/>
  <c r="FJ47"/>
  <c r="FC47"/>
  <c r="FJ46"/>
  <c r="FS46" s="1"/>
  <c r="FC46"/>
  <c r="FJ45"/>
  <c r="FC45"/>
  <c r="FJ44"/>
  <c r="FS44" s="1"/>
  <c r="FC44"/>
  <c r="FJ43"/>
  <c r="FC43"/>
  <c r="FJ42"/>
  <c r="FS42" s="1"/>
  <c r="FC42"/>
  <c r="FJ41"/>
  <c r="FC41"/>
  <c r="FK40"/>
  <c r="FJ40"/>
  <c r="FS40" s="1"/>
  <c r="FC40"/>
  <c r="FJ39"/>
  <c r="FC39"/>
  <c r="FJ38"/>
  <c r="FS38" s="1"/>
  <c r="FC38"/>
  <c r="FJ37"/>
  <c r="FC37"/>
  <c r="FJ36"/>
  <c r="FS36" s="1"/>
  <c r="FC36"/>
  <c r="FJ35"/>
  <c r="FC35"/>
  <c r="FJ34"/>
  <c r="FS34" s="1"/>
  <c r="FC34"/>
  <c r="FJ33"/>
  <c r="FC33"/>
  <c r="FK32"/>
  <c r="FJ32"/>
  <c r="FS32" s="1"/>
  <c r="FC32"/>
  <c r="FK31"/>
  <c r="FC31"/>
  <c r="FJ30"/>
  <c r="FC30"/>
  <c r="FJ29"/>
  <c r="FS29" s="1"/>
  <c r="FC29"/>
  <c r="FJ28"/>
  <c r="FC28"/>
  <c r="FK27"/>
  <c r="FJ27"/>
  <c r="FS27" s="1"/>
  <c r="FC27"/>
  <c r="FJ26"/>
  <c r="FC26"/>
  <c r="FJ25"/>
  <c r="FS25" s="1"/>
  <c r="FC25"/>
  <c r="FJ24"/>
  <c r="FC24"/>
  <c r="FJ23"/>
  <c r="FS23" s="1"/>
  <c r="FC23"/>
  <c r="FJ22"/>
  <c r="FB22"/>
  <c r="FJ21"/>
  <c r="FC21"/>
  <c r="FJ20"/>
  <c r="FS20" s="1"/>
  <c r="FC20"/>
  <c r="FJ19"/>
  <c r="FC19"/>
  <c r="FJ18"/>
  <c r="FS18" s="1"/>
  <c r="FC18"/>
  <c r="FK17"/>
  <c r="FC17"/>
  <c r="FJ16"/>
  <c r="FC16"/>
  <c r="FJ15"/>
  <c r="FS15" s="1"/>
  <c r="FC15"/>
  <c r="FJ14"/>
  <c r="FB14"/>
  <c r="FJ13"/>
  <c r="FC13"/>
  <c r="FK12"/>
  <c r="FJ12"/>
  <c r="FS12" s="1"/>
  <c r="FB12"/>
  <c r="FK11"/>
  <c r="FJ11"/>
  <c r="FS11" s="1"/>
  <c r="FB11"/>
  <c r="FK10"/>
  <c r="FJ10"/>
  <c r="FS10" s="1"/>
  <c r="FC10"/>
  <c r="FJ9"/>
  <c r="FB9"/>
  <c r="FJ8"/>
  <c r="FC8"/>
  <c r="FJ7"/>
  <c r="FS7" s="1"/>
  <c r="FC7"/>
  <c r="FJ6"/>
  <c r="FC6"/>
  <c r="FK5"/>
  <c r="FJ5"/>
  <c r="FS5" s="1"/>
  <c r="FC5"/>
  <c r="FJ4"/>
  <c r="FB4"/>
  <c r="FJ3"/>
  <c r="FC3"/>
  <c r="JJ73" i="13"/>
  <c r="JK73" s="1"/>
  <c r="JC73"/>
  <c r="JJ72"/>
  <c r="JK72" s="1"/>
  <c r="JC72"/>
  <c r="JJ71"/>
  <c r="JK71" s="1"/>
  <c r="JC71"/>
  <c r="JK70"/>
  <c r="JJ70"/>
  <c r="JC70"/>
  <c r="JJ69"/>
  <c r="JK69" s="1"/>
  <c r="JC69"/>
  <c r="JJ68"/>
  <c r="JK68" s="1"/>
  <c r="JC68"/>
  <c r="JJ67"/>
  <c r="JK67" s="1"/>
  <c r="JC67"/>
  <c r="JK66"/>
  <c r="JJ66"/>
  <c r="JC66"/>
  <c r="JJ65"/>
  <c r="JK65" s="1"/>
  <c r="JC65"/>
  <c r="JJ64"/>
  <c r="JK64" s="1"/>
  <c r="JC64"/>
  <c r="JJ63"/>
  <c r="JK63" s="1"/>
  <c r="JC63"/>
  <c r="JK62"/>
  <c r="JJ62"/>
  <c r="JC62"/>
  <c r="JJ61"/>
  <c r="JK61" s="1"/>
  <c r="JC61"/>
  <c r="JJ60"/>
  <c r="JK60" s="1"/>
  <c r="JC60"/>
  <c r="JJ59"/>
  <c r="JK59" s="1"/>
  <c r="JC59"/>
  <c r="JK58"/>
  <c r="JJ58"/>
  <c r="JC58"/>
  <c r="JJ57"/>
  <c r="JK57" s="1"/>
  <c r="JC57"/>
  <c r="JJ56"/>
  <c r="JK56" s="1"/>
  <c r="JC56"/>
  <c r="JJ55"/>
  <c r="JK55" s="1"/>
  <c r="JC55"/>
  <c r="JK54"/>
  <c r="JJ54"/>
  <c r="JC54"/>
  <c r="JJ53"/>
  <c r="JK53" s="1"/>
  <c r="JC53"/>
  <c r="JJ52"/>
  <c r="JK52" s="1"/>
  <c r="JC52"/>
  <c r="JJ51"/>
  <c r="JK51" s="1"/>
  <c r="JC51"/>
  <c r="JK50"/>
  <c r="JJ50"/>
  <c r="JC50"/>
  <c r="JJ49"/>
  <c r="JK49" s="1"/>
  <c r="JC49"/>
  <c r="JJ48"/>
  <c r="JK48" s="1"/>
  <c r="JC48"/>
  <c r="JJ47"/>
  <c r="JK47" s="1"/>
  <c r="JC47"/>
  <c r="JK46"/>
  <c r="JJ46"/>
  <c r="JC46"/>
  <c r="JJ45"/>
  <c r="JK45" s="1"/>
  <c r="JC45"/>
  <c r="JJ44"/>
  <c r="JK44" s="1"/>
  <c r="JC44"/>
  <c r="JJ43"/>
  <c r="JK43" s="1"/>
  <c r="JC43"/>
  <c r="JK42"/>
  <c r="JC42"/>
  <c r="JJ41"/>
  <c r="JK41" s="1"/>
  <c r="JC41"/>
  <c r="JJ40"/>
  <c r="JK40" s="1"/>
  <c r="JC40"/>
  <c r="JK39"/>
  <c r="JJ39"/>
  <c r="JC39"/>
  <c r="JJ38"/>
  <c r="JK38" s="1"/>
  <c r="JC38"/>
  <c r="JJ37"/>
  <c r="JK37" s="1"/>
  <c r="JC37"/>
  <c r="JJ36"/>
  <c r="JK36" s="1"/>
  <c r="JC36"/>
  <c r="JK35"/>
  <c r="JJ35"/>
  <c r="JC35"/>
  <c r="JJ34"/>
  <c r="JK34" s="1"/>
  <c r="JC34"/>
  <c r="JJ33"/>
  <c r="JK33" s="1"/>
  <c r="JC33"/>
  <c r="JJ32"/>
  <c r="JK32" s="1"/>
  <c r="JC32"/>
  <c r="JK31"/>
  <c r="JC31"/>
  <c r="JJ30"/>
  <c r="JK30" s="1"/>
  <c r="JC30"/>
  <c r="JJ29"/>
  <c r="JK29" s="1"/>
  <c r="JC29"/>
  <c r="JK28"/>
  <c r="JJ28"/>
  <c r="JC28"/>
  <c r="JJ27"/>
  <c r="JK27" s="1"/>
  <c r="JC27"/>
  <c r="JJ26"/>
  <c r="JK26" s="1"/>
  <c r="JC26"/>
  <c r="JJ25"/>
  <c r="JK25" s="1"/>
  <c r="JC25"/>
  <c r="JK24"/>
  <c r="JJ24"/>
  <c r="JC24"/>
  <c r="JJ23"/>
  <c r="JK23" s="1"/>
  <c r="JC23"/>
  <c r="JJ22"/>
  <c r="JK22" s="1"/>
  <c r="JC22"/>
  <c r="JB22"/>
  <c r="JJ21"/>
  <c r="JK21" s="1"/>
  <c r="JC21"/>
  <c r="JJ20"/>
  <c r="JK20" s="1"/>
  <c r="JC20"/>
  <c r="JK19"/>
  <c r="JJ19"/>
  <c r="JC19"/>
  <c r="JJ18"/>
  <c r="JK18" s="1"/>
  <c r="JC18"/>
  <c r="JK17"/>
  <c r="JC17"/>
  <c r="JK16"/>
  <c r="JJ16"/>
  <c r="JC16"/>
  <c r="JJ15"/>
  <c r="JK15" s="1"/>
  <c r="JC15"/>
  <c r="JJ14"/>
  <c r="JK14" s="1"/>
  <c r="JC14"/>
  <c r="JB14"/>
  <c r="JJ13"/>
  <c r="JK13" s="1"/>
  <c r="JC13"/>
  <c r="JJ12"/>
  <c r="JK12" s="1"/>
  <c r="JB12"/>
  <c r="JC12" s="1"/>
  <c r="JK11"/>
  <c r="JC11"/>
  <c r="JJ10"/>
  <c r="JK10" s="1"/>
  <c r="JC10"/>
  <c r="JJ9"/>
  <c r="JK9" s="1"/>
  <c r="JC9"/>
  <c r="JB9"/>
  <c r="JJ8"/>
  <c r="JK8" s="1"/>
  <c r="JC8"/>
  <c r="JJ7"/>
  <c r="JK7" s="1"/>
  <c r="JC7"/>
  <c r="JK6"/>
  <c r="JJ6"/>
  <c r="JC6"/>
  <c r="JJ5"/>
  <c r="JK5" s="1"/>
  <c r="JC5"/>
  <c r="JJ4"/>
  <c r="JK4" s="1"/>
  <c r="JC4"/>
  <c r="JB4"/>
  <c r="JJ3"/>
  <c r="JK3" s="1"/>
  <c r="JC3"/>
  <c r="DO14" i="23" l="1"/>
  <c r="DW14"/>
  <c r="DO9"/>
  <c r="DW9"/>
  <c r="DO11"/>
  <c r="DW11"/>
  <c r="DO4"/>
  <c r="DW4"/>
  <c r="DO12"/>
  <c r="DW12"/>
  <c r="FK53" i="21"/>
  <c r="FS53"/>
  <c r="FK61"/>
  <c r="FS61"/>
  <c r="FK4"/>
  <c r="FS4"/>
  <c r="FK7"/>
  <c r="FK9"/>
  <c r="FS9"/>
  <c r="FK16"/>
  <c r="FS16"/>
  <c r="FK21"/>
  <c r="FS21"/>
  <c r="FK26"/>
  <c r="FS26"/>
  <c r="FK29"/>
  <c r="FK34"/>
  <c r="FK39"/>
  <c r="FS39"/>
  <c r="FK42"/>
  <c r="FK47"/>
  <c r="FS47"/>
  <c r="FK50"/>
  <c r="FK55"/>
  <c r="FS55"/>
  <c r="FK58"/>
  <c r="FK63"/>
  <c r="FS63"/>
  <c r="FK66"/>
  <c r="FK71"/>
  <c r="FS71"/>
  <c r="FK14"/>
  <c r="FS14"/>
  <c r="FK19"/>
  <c r="FS19"/>
  <c r="FK24"/>
  <c r="FS24"/>
  <c r="FK6"/>
  <c r="FS6"/>
  <c r="FK13"/>
  <c r="FS13"/>
  <c r="FK18"/>
  <c r="FK23"/>
  <c r="FK28"/>
  <c r="FS28"/>
  <c r="FK33"/>
  <c r="FS33"/>
  <c r="FK36"/>
  <c r="FK41"/>
  <c r="FS41"/>
  <c r="FK44"/>
  <c r="FK49"/>
  <c r="FS49"/>
  <c r="FK52"/>
  <c r="FK57"/>
  <c r="FS57"/>
  <c r="FK60"/>
  <c r="FK65"/>
  <c r="FS65"/>
  <c r="FK68"/>
  <c r="FK73"/>
  <c r="FS73"/>
  <c r="FK37"/>
  <c r="FS37"/>
  <c r="FK45"/>
  <c r="FS45"/>
  <c r="FK69"/>
  <c r="FS69"/>
  <c r="FK3"/>
  <c r="FS3"/>
  <c r="FK8"/>
  <c r="FS8"/>
  <c r="FK15"/>
  <c r="FK20"/>
  <c r="FK22"/>
  <c r="FS22"/>
  <c r="FK25"/>
  <c r="FK30"/>
  <c r="FS30"/>
  <c r="FK35"/>
  <c r="FS35"/>
  <c r="FK38"/>
  <c r="FK43"/>
  <c r="FS43"/>
  <c r="FK46"/>
  <c r="FK51"/>
  <c r="FS51"/>
  <c r="FK54"/>
  <c r="FK59"/>
  <c r="FS59"/>
  <c r="FK62"/>
  <c r="FK67"/>
  <c r="FS67"/>
  <c r="FK70"/>
  <c r="JA77" i="19"/>
  <c r="IS77"/>
  <c r="CY73" i="23" l="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P22"/>
  <c r="CY22" s="1"/>
  <c r="CY21"/>
  <c r="CQ21"/>
  <c r="CY20"/>
  <c r="CQ20"/>
  <c r="CY19"/>
  <c r="CQ19"/>
  <c r="CY18"/>
  <c r="CQ18"/>
  <c r="CY17"/>
  <c r="CX17"/>
  <c r="DG17" s="1"/>
  <c r="CQ17"/>
  <c r="CY16"/>
  <c r="CQ16"/>
  <c r="CY15"/>
  <c r="CQ15"/>
  <c r="CX14"/>
  <c r="CP14"/>
  <c r="CQ14" s="1"/>
  <c r="CY13"/>
  <c r="CQ13"/>
  <c r="CX12"/>
  <c r="CP12"/>
  <c r="CQ12" s="1"/>
  <c r="CX11"/>
  <c r="CP11"/>
  <c r="CQ11" s="1"/>
  <c r="CY10"/>
  <c r="CQ10"/>
  <c r="CX9"/>
  <c r="CP9"/>
  <c r="CQ9" s="1"/>
  <c r="CY8"/>
  <c r="CQ8"/>
  <c r="CY7"/>
  <c r="CQ7"/>
  <c r="CY6"/>
  <c r="CQ6"/>
  <c r="CY5"/>
  <c r="CQ5"/>
  <c r="CX4"/>
  <c r="CP4"/>
  <c r="CQ4" s="1"/>
  <c r="CY3"/>
  <c r="CQ3"/>
  <c r="FB73" i="22"/>
  <c r="ET73"/>
  <c r="FB72"/>
  <c r="ET72"/>
  <c r="FB71"/>
  <c r="ET71"/>
  <c r="FB70"/>
  <c r="ET70"/>
  <c r="FB69"/>
  <c r="ET69"/>
  <c r="FB68"/>
  <c r="ET68"/>
  <c r="FB67"/>
  <c r="ET67"/>
  <c r="FB66"/>
  <c r="ET66"/>
  <c r="FB65"/>
  <c r="ET65"/>
  <c r="FB64"/>
  <c r="ET64"/>
  <c r="FB63"/>
  <c r="ET63"/>
  <c r="FB62"/>
  <c r="ET62"/>
  <c r="FB61"/>
  <c r="ET61"/>
  <c r="FB60"/>
  <c r="ET60"/>
  <c r="FB59"/>
  <c r="ET59"/>
  <c r="FB58"/>
  <c r="ET58"/>
  <c r="FB57"/>
  <c r="ET57"/>
  <c r="FB56"/>
  <c r="ET56"/>
  <c r="FB55"/>
  <c r="ET55"/>
  <c r="FB54"/>
  <c r="ET54"/>
  <c r="FB53"/>
  <c r="ET53"/>
  <c r="FB52"/>
  <c r="ET52"/>
  <c r="FB51"/>
  <c r="ET51"/>
  <c r="FB50"/>
  <c r="ET50"/>
  <c r="FB49"/>
  <c r="ET49"/>
  <c r="FB48"/>
  <c r="ET48"/>
  <c r="FB47"/>
  <c r="ET47"/>
  <c r="FB46"/>
  <c r="ET46"/>
  <c r="FB45"/>
  <c r="ET45"/>
  <c r="FB44"/>
  <c r="ET44"/>
  <c r="FB43"/>
  <c r="ET43"/>
  <c r="FB42"/>
  <c r="ET42"/>
  <c r="FB41"/>
  <c r="ET41"/>
  <c r="FB40"/>
  <c r="ET40"/>
  <c r="FB39"/>
  <c r="ET39"/>
  <c r="FB38"/>
  <c r="ET38"/>
  <c r="FB37"/>
  <c r="ET37"/>
  <c r="FB36"/>
  <c r="ET36"/>
  <c r="FB35"/>
  <c r="ET35"/>
  <c r="FB34"/>
  <c r="ET34"/>
  <c r="FB33"/>
  <c r="ET33"/>
  <c r="FB32"/>
  <c r="ET32"/>
  <c r="FB31"/>
  <c r="ET31"/>
  <c r="FB30"/>
  <c r="ET30"/>
  <c r="FB29"/>
  <c r="ET29"/>
  <c r="FB28"/>
  <c r="ET28"/>
  <c r="FB27"/>
  <c r="ET27"/>
  <c r="FB26"/>
  <c r="ET26"/>
  <c r="FB25"/>
  <c r="ET25"/>
  <c r="FB24"/>
  <c r="ET24"/>
  <c r="FB23"/>
  <c r="ET23"/>
  <c r="FB22"/>
  <c r="ET22"/>
  <c r="FB21"/>
  <c r="ET21"/>
  <c r="FB20"/>
  <c r="ET20"/>
  <c r="FB19"/>
  <c r="ET19"/>
  <c r="FB18"/>
  <c r="ET18"/>
  <c r="FB17"/>
  <c r="ET17"/>
  <c r="FB16"/>
  <c r="ET16"/>
  <c r="FB15"/>
  <c r="ET15"/>
  <c r="FB14"/>
  <c r="ET14"/>
  <c r="FB13"/>
  <c r="ET13"/>
  <c r="FA12"/>
  <c r="FB12" s="1"/>
  <c r="ES12"/>
  <c r="ET12" s="1"/>
  <c r="FB11"/>
  <c r="ET11"/>
  <c r="FB10"/>
  <c r="ET10"/>
  <c r="FB9"/>
  <c r="ET9"/>
  <c r="FB8"/>
  <c r="ET8"/>
  <c r="FB7"/>
  <c r="ET7"/>
  <c r="FB6"/>
  <c r="ET6"/>
  <c r="FB5"/>
  <c r="ET5"/>
  <c r="FB4"/>
  <c r="ET4"/>
  <c r="FB3"/>
  <c r="ET3"/>
  <c r="EU73" i="21"/>
  <c r="EM73"/>
  <c r="EU72"/>
  <c r="EM72"/>
  <c r="EU71"/>
  <c r="EM71"/>
  <c r="EU70"/>
  <c r="EM70"/>
  <c r="EU69"/>
  <c r="EM69"/>
  <c r="EU68"/>
  <c r="EM68"/>
  <c r="EU67"/>
  <c r="EM67"/>
  <c r="EU66"/>
  <c r="EM66"/>
  <c r="EU65"/>
  <c r="EM65"/>
  <c r="EU64"/>
  <c r="EM64"/>
  <c r="EU63"/>
  <c r="EM63"/>
  <c r="EU62"/>
  <c r="EM62"/>
  <c r="EU61"/>
  <c r="EM61"/>
  <c r="EU60"/>
  <c r="EM60"/>
  <c r="EU59"/>
  <c r="EM59"/>
  <c r="EU58"/>
  <c r="EM58"/>
  <c r="EU57"/>
  <c r="EM57"/>
  <c r="EU56"/>
  <c r="EM56"/>
  <c r="EU55"/>
  <c r="EM55"/>
  <c r="EU54"/>
  <c r="EM54"/>
  <c r="EU53"/>
  <c r="EM53"/>
  <c r="EU52"/>
  <c r="EM52"/>
  <c r="EU51"/>
  <c r="EM51"/>
  <c r="EU50"/>
  <c r="EM50"/>
  <c r="EU49"/>
  <c r="EM49"/>
  <c r="EU48"/>
  <c r="EM48"/>
  <c r="EU47"/>
  <c r="EM47"/>
  <c r="EU46"/>
  <c r="EM46"/>
  <c r="EU45"/>
  <c r="EM45"/>
  <c r="EU44"/>
  <c r="EM44"/>
  <c r="EU43"/>
  <c r="EM43"/>
  <c r="EU42"/>
  <c r="EM42"/>
  <c r="EU41"/>
  <c r="EM41"/>
  <c r="EU40"/>
  <c r="EM40"/>
  <c r="EU39"/>
  <c r="EM39"/>
  <c r="EU38"/>
  <c r="EM38"/>
  <c r="EU37"/>
  <c r="EM37"/>
  <c r="EU36"/>
  <c r="EM36"/>
  <c r="EU35"/>
  <c r="EM35"/>
  <c r="EU34"/>
  <c r="EM34"/>
  <c r="EU33"/>
  <c r="EM33"/>
  <c r="EU32"/>
  <c r="EM32"/>
  <c r="EU31"/>
  <c r="EM31"/>
  <c r="EU30"/>
  <c r="EM30"/>
  <c r="EU29"/>
  <c r="EM29"/>
  <c r="EU28"/>
  <c r="EM28"/>
  <c r="EU27"/>
  <c r="EM27"/>
  <c r="EU26"/>
  <c r="EM26"/>
  <c r="EU25"/>
  <c r="EM25"/>
  <c r="EU24"/>
  <c r="EM24"/>
  <c r="EU23"/>
  <c r="EM23"/>
  <c r="ET22"/>
  <c r="EL22"/>
  <c r="EU21"/>
  <c r="EU20"/>
  <c r="EM20"/>
  <c r="EU19"/>
  <c r="EM19"/>
  <c r="EU18"/>
  <c r="EM18"/>
  <c r="EU17"/>
  <c r="EM17"/>
  <c r="EU16"/>
  <c r="EM16"/>
  <c r="EU15"/>
  <c r="EM15"/>
  <c r="ET14"/>
  <c r="EL14"/>
  <c r="EU13"/>
  <c r="EM13"/>
  <c r="ET12"/>
  <c r="EL12"/>
  <c r="ET11"/>
  <c r="EL11"/>
  <c r="EU10"/>
  <c r="EM10"/>
  <c r="ET9"/>
  <c r="EL9"/>
  <c r="EU8"/>
  <c r="EM8"/>
  <c r="EU7"/>
  <c r="EM7"/>
  <c r="EU6"/>
  <c r="EM6"/>
  <c r="EU5"/>
  <c r="EM5"/>
  <c r="ET4"/>
  <c r="EL4"/>
  <c r="EU3"/>
  <c r="CY4" i="23" l="1"/>
  <c r="DG4"/>
  <c r="CY12"/>
  <c r="DG12"/>
  <c r="CY14"/>
  <c r="DG14"/>
  <c r="CY9"/>
  <c r="DG9"/>
  <c r="CY11"/>
  <c r="DG11"/>
  <c r="EU12" i="21"/>
  <c r="FC12"/>
  <c r="EU14"/>
  <c r="FC14"/>
  <c r="EU22"/>
  <c r="FC22"/>
  <c r="EU4"/>
  <c r="FC4"/>
  <c r="EU9"/>
  <c r="FC9"/>
  <c r="EU11"/>
  <c r="FC11"/>
  <c r="CQ22" i="23"/>
  <c r="T4" i="25" l="1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3"/>
  <c r="IC70" i="19"/>
  <c r="BZ21" i="23" l="1"/>
  <c r="CH4"/>
  <c r="CD74"/>
  <c r="CE74"/>
  <c r="CI66"/>
  <c r="CI70"/>
  <c r="CH5"/>
  <c r="CI5" s="1"/>
  <c r="CH6"/>
  <c r="CH7"/>
  <c r="CH8"/>
  <c r="CH9"/>
  <c r="CH10"/>
  <c r="CH11"/>
  <c r="CH12"/>
  <c r="CH13"/>
  <c r="CI13" s="1"/>
  <c r="CH14"/>
  <c r="CH15"/>
  <c r="CH16"/>
  <c r="CH17"/>
  <c r="CH18"/>
  <c r="CH19"/>
  <c r="CH20"/>
  <c r="CH21"/>
  <c r="CH22"/>
  <c r="CH23"/>
  <c r="CH24"/>
  <c r="CH25"/>
  <c r="CI25" s="1"/>
  <c r="CH26"/>
  <c r="CH27"/>
  <c r="CH28"/>
  <c r="CH29"/>
  <c r="CI29" s="1"/>
  <c r="CH30"/>
  <c r="CH31"/>
  <c r="CH32"/>
  <c r="CH33"/>
  <c r="CI33" s="1"/>
  <c r="CH34"/>
  <c r="CH35"/>
  <c r="CH36"/>
  <c r="CH37"/>
  <c r="CI37" s="1"/>
  <c r="CH38"/>
  <c r="CH39"/>
  <c r="CH40"/>
  <c r="CH41"/>
  <c r="CI41" s="1"/>
  <c r="CH42"/>
  <c r="CH43"/>
  <c r="CH44"/>
  <c r="CH45"/>
  <c r="CI45" s="1"/>
  <c r="CH46"/>
  <c r="CH47"/>
  <c r="CH48"/>
  <c r="CH49"/>
  <c r="CI49" s="1"/>
  <c r="CH50"/>
  <c r="CH51"/>
  <c r="CH52"/>
  <c r="CH53"/>
  <c r="CI53" s="1"/>
  <c r="CH54"/>
  <c r="CH55"/>
  <c r="CH56"/>
  <c r="CH57"/>
  <c r="CI57" s="1"/>
  <c r="CH58"/>
  <c r="CH59"/>
  <c r="CH60"/>
  <c r="CH61"/>
  <c r="CI61" s="1"/>
  <c r="CH62"/>
  <c r="CH63"/>
  <c r="CI63" s="1"/>
  <c r="CH64"/>
  <c r="CI64" s="1"/>
  <c r="CH65"/>
  <c r="CI65" s="1"/>
  <c r="CH66"/>
  <c r="CH67"/>
  <c r="CI67" s="1"/>
  <c r="CH68"/>
  <c r="CI68" s="1"/>
  <c r="CH69"/>
  <c r="CI69" s="1"/>
  <c r="CH70"/>
  <c r="CH71"/>
  <c r="CI71" s="1"/>
  <c r="CH72"/>
  <c r="CI72" s="1"/>
  <c r="CH73"/>
  <c r="CI73" s="1"/>
  <c r="CH3"/>
  <c r="CI6"/>
  <c r="CI7"/>
  <c r="CI8"/>
  <c r="CI10"/>
  <c r="CI15"/>
  <c r="CI16"/>
  <c r="CI17"/>
  <c r="CI18"/>
  <c r="CI19"/>
  <c r="CI20"/>
  <c r="CI23"/>
  <c r="CI24"/>
  <c r="CI26"/>
  <c r="CI27"/>
  <c r="CI28"/>
  <c r="CI30"/>
  <c r="CI31"/>
  <c r="CI32"/>
  <c r="CI34"/>
  <c r="CI35"/>
  <c r="CI36"/>
  <c r="CI38"/>
  <c r="CI39"/>
  <c r="CI40"/>
  <c r="CI42"/>
  <c r="CI43"/>
  <c r="CI44"/>
  <c r="CI46"/>
  <c r="CI47"/>
  <c r="CI48"/>
  <c r="CI50"/>
  <c r="CI51"/>
  <c r="CI52"/>
  <c r="CI54"/>
  <c r="CI55"/>
  <c r="CI56"/>
  <c r="CI58"/>
  <c r="CI59"/>
  <c r="CI60"/>
  <c r="CI62"/>
  <c r="CI3"/>
  <c r="CI21" l="1"/>
  <c r="CH74"/>
  <c r="EC43" i="22"/>
  <c r="EL43" s="1"/>
  <c r="EK12"/>
  <c r="EG74"/>
  <c r="EH74"/>
  <c r="EK5"/>
  <c r="EK6"/>
  <c r="EK7"/>
  <c r="EK8"/>
  <c r="EK10"/>
  <c r="EK13"/>
  <c r="EK15"/>
  <c r="EK16"/>
  <c r="EK17"/>
  <c r="EL17" s="1"/>
  <c r="EK18"/>
  <c r="EK19"/>
  <c r="EK20"/>
  <c r="EK21"/>
  <c r="EK22"/>
  <c r="EK23"/>
  <c r="EK24"/>
  <c r="EK25"/>
  <c r="EK26"/>
  <c r="EK27"/>
  <c r="EK28"/>
  <c r="EK29"/>
  <c r="EK30"/>
  <c r="EK32"/>
  <c r="EK33"/>
  <c r="EK34"/>
  <c r="EK35"/>
  <c r="EK36"/>
  <c r="EK37"/>
  <c r="EK38"/>
  <c r="EK39"/>
  <c r="EK40"/>
  <c r="EK41"/>
  <c r="EK42"/>
  <c r="EL42" s="1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3"/>
  <c r="EL4"/>
  <c r="EL5"/>
  <c r="EL6"/>
  <c r="EL7"/>
  <c r="EL8"/>
  <c r="EL9"/>
  <c r="EL10"/>
  <c r="EL11"/>
  <c r="EL12"/>
  <c r="EL13"/>
  <c r="EL14"/>
  <c r="EL15"/>
  <c r="EL16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D14" i="21"/>
  <c r="ED21"/>
  <c r="EM21" s="1"/>
  <c r="ED22"/>
  <c r="EM22" s="1"/>
  <c r="ED12"/>
  <c r="ED11"/>
  <c r="EM11" s="1"/>
  <c r="ED9"/>
  <c r="EM9" s="1"/>
  <c r="ED4"/>
  <c r="EM4" s="1"/>
  <c r="DZ74"/>
  <c r="EA74"/>
  <c r="ED3"/>
  <c r="EE5"/>
  <c r="EE6"/>
  <c r="EE7"/>
  <c r="EE8"/>
  <c r="EE10"/>
  <c r="EE13"/>
  <c r="EE15"/>
  <c r="EE16"/>
  <c r="EE17"/>
  <c r="EE18"/>
  <c r="EE19"/>
  <c r="EE20"/>
  <c r="EE21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IC74" i="13"/>
  <c r="HY74"/>
  <c r="HZ74"/>
  <c r="IC22"/>
  <c r="ID22" s="1"/>
  <c r="IC14"/>
  <c r="ID14" s="1"/>
  <c r="IC12"/>
  <c r="ID12" s="1"/>
  <c r="IC9"/>
  <c r="ID9" s="1"/>
  <c r="IC4"/>
  <c r="ID4" s="1"/>
  <c r="ID5"/>
  <c r="ID6"/>
  <c r="ID7"/>
  <c r="ID8"/>
  <c r="ID10"/>
  <c r="ID11"/>
  <c r="ID13"/>
  <c r="ID15"/>
  <c r="ID16"/>
  <c r="ID17"/>
  <c r="ID18"/>
  <c r="ID19"/>
  <c r="ID20"/>
  <c r="ID21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2"/>
  <c r="ID53"/>
  <c r="ID54"/>
  <c r="ID55"/>
  <c r="ID56"/>
  <c r="ID57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IK91" i="19"/>
  <c r="IK90"/>
  <c r="IK89"/>
  <c r="IK88"/>
  <c r="IK87"/>
  <c r="IK43"/>
  <c r="IK22"/>
  <c r="IK21"/>
  <c r="IK14"/>
  <c r="IK12"/>
  <c r="IK11"/>
  <c r="IG77"/>
  <c r="IH77"/>
  <c r="IL4"/>
  <c r="IL9"/>
  <c r="IL17"/>
  <c r="IL31"/>
  <c r="IL42"/>
  <c r="IK5"/>
  <c r="IL5" s="1"/>
  <c r="IK6"/>
  <c r="IL6" s="1"/>
  <c r="IK7"/>
  <c r="IL7" s="1"/>
  <c r="IK8"/>
  <c r="IL8" s="1"/>
  <c r="IK10"/>
  <c r="IL10" s="1"/>
  <c r="IK13"/>
  <c r="IL13" s="1"/>
  <c r="IK15"/>
  <c r="IL15" s="1"/>
  <c r="IK16"/>
  <c r="IL16" s="1"/>
  <c r="IK18"/>
  <c r="IL18" s="1"/>
  <c r="IK19"/>
  <c r="IL19" s="1"/>
  <c r="IK20"/>
  <c r="IL20" s="1"/>
  <c r="IK23"/>
  <c r="IL23" s="1"/>
  <c r="IK24"/>
  <c r="IL24" s="1"/>
  <c r="IK25"/>
  <c r="IL25" s="1"/>
  <c r="IK26"/>
  <c r="IL26" s="1"/>
  <c r="IK27"/>
  <c r="IL27" s="1"/>
  <c r="IK28"/>
  <c r="IL28" s="1"/>
  <c r="IK29"/>
  <c r="IL29" s="1"/>
  <c r="IK30"/>
  <c r="IL30" s="1"/>
  <c r="IK32"/>
  <c r="IL32" s="1"/>
  <c r="IK33"/>
  <c r="IL33" s="1"/>
  <c r="IK34"/>
  <c r="IL34" s="1"/>
  <c r="IK35"/>
  <c r="IL35" s="1"/>
  <c r="IK36"/>
  <c r="IL36" s="1"/>
  <c r="IK37"/>
  <c r="IL37" s="1"/>
  <c r="IK38"/>
  <c r="IL38" s="1"/>
  <c r="IK39"/>
  <c r="IL39" s="1"/>
  <c r="IK40"/>
  <c r="IL40" s="1"/>
  <c r="IK41"/>
  <c r="IL41" s="1"/>
  <c r="IK44"/>
  <c r="IL44" s="1"/>
  <c r="IK45"/>
  <c r="IL45" s="1"/>
  <c r="IK46"/>
  <c r="IL46" s="1"/>
  <c r="IK47"/>
  <c r="IL47" s="1"/>
  <c r="IK48"/>
  <c r="IL48" s="1"/>
  <c r="IK49"/>
  <c r="IL49" s="1"/>
  <c r="IK50"/>
  <c r="IL50" s="1"/>
  <c r="IK51"/>
  <c r="IL51" s="1"/>
  <c r="IK52"/>
  <c r="IL52" s="1"/>
  <c r="IK53"/>
  <c r="IL53" s="1"/>
  <c r="IK54"/>
  <c r="IL54" s="1"/>
  <c r="IK55"/>
  <c r="IK56"/>
  <c r="IL56" s="1"/>
  <c r="IK57"/>
  <c r="IL57" s="1"/>
  <c r="IK58"/>
  <c r="IL58" s="1"/>
  <c r="IK59"/>
  <c r="IL59" s="1"/>
  <c r="IK60"/>
  <c r="IL60" s="1"/>
  <c r="IK61"/>
  <c r="IL61" s="1"/>
  <c r="IK62"/>
  <c r="IL62" s="1"/>
  <c r="IK63"/>
  <c r="IL63" s="1"/>
  <c r="IK64"/>
  <c r="IL64" s="1"/>
  <c r="IK65"/>
  <c r="IL65" s="1"/>
  <c r="IK66"/>
  <c r="IL66" s="1"/>
  <c r="IK67"/>
  <c r="IK68"/>
  <c r="IL68" s="1"/>
  <c r="IK69"/>
  <c r="IL69" s="1"/>
  <c r="IK70"/>
  <c r="IL70" s="1"/>
  <c r="IK71"/>
  <c r="IL71" s="1"/>
  <c r="IK72"/>
  <c r="IL72" s="1"/>
  <c r="IK73"/>
  <c r="IL73" s="1"/>
  <c r="IK3"/>
  <c r="IL3" s="1"/>
  <c r="EM14" i="21" l="1"/>
  <c r="EE3"/>
  <c r="EM3"/>
  <c r="EM12"/>
  <c r="EK74" i="22"/>
  <c r="ED74" i="21"/>
  <c r="IK77" i="19"/>
  <c r="IC67"/>
  <c r="IL67" s="1"/>
  <c r="IC55"/>
  <c r="IL55" s="1"/>
  <c r="IC22"/>
  <c r="IL22" s="1"/>
  <c r="IC21"/>
  <c r="IL21" s="1"/>
  <c r="HY77"/>
  <c r="HZ77"/>
  <c r="IC77" l="1"/>
  <c r="HU55"/>
  <c r="HI77"/>
  <c r="HJ77"/>
  <c r="DI74" i="22"/>
  <c r="DJ74"/>
  <c r="DM21"/>
  <c r="DU21"/>
  <c r="DQ74"/>
  <c r="DR74"/>
  <c r="DU67"/>
  <c r="HU21" i="19"/>
  <c r="HU22"/>
  <c r="HV21"/>
  <c r="HM31"/>
  <c r="HM22"/>
  <c r="HM21"/>
  <c r="HQ77"/>
  <c r="HR77"/>
  <c r="HM77" l="1"/>
  <c r="DM74" i="22"/>
  <c r="HU77" i="19"/>
  <c r="GV77" l="1"/>
  <c r="GW20"/>
  <c r="AS74" i="23"/>
  <c r="CA73" l="1"/>
  <c r="BS73"/>
  <c r="CA72"/>
  <c r="BS72"/>
  <c r="CA71"/>
  <c r="BS71"/>
  <c r="CA70"/>
  <c r="BS70"/>
  <c r="CA69"/>
  <c r="BS69"/>
  <c r="CA68"/>
  <c r="BS68"/>
  <c r="CA67"/>
  <c r="BS67"/>
  <c r="CA66"/>
  <c r="BS66"/>
  <c r="CA65"/>
  <c r="BS65"/>
  <c r="CA64"/>
  <c r="BS64"/>
  <c r="CA63"/>
  <c r="BS63"/>
  <c r="CA62"/>
  <c r="BS62"/>
  <c r="CA61"/>
  <c r="BS61"/>
  <c r="CA60"/>
  <c r="BS60"/>
  <c r="CA59"/>
  <c r="BS59"/>
  <c r="CA58"/>
  <c r="BS58"/>
  <c r="CA57"/>
  <c r="BS57"/>
  <c r="CA56"/>
  <c r="BS56"/>
  <c r="CA55"/>
  <c r="BS55"/>
  <c r="CA54"/>
  <c r="BS54"/>
  <c r="CA53"/>
  <c r="BS53"/>
  <c r="CA52"/>
  <c r="BS52"/>
  <c r="CA51"/>
  <c r="BS51"/>
  <c r="CA50"/>
  <c r="BS50"/>
  <c r="CA49"/>
  <c r="BS49"/>
  <c r="CA48"/>
  <c r="BS48"/>
  <c r="CA47"/>
  <c r="BS47"/>
  <c r="CA46"/>
  <c r="BS46"/>
  <c r="CA45"/>
  <c r="BS45"/>
  <c r="CA44"/>
  <c r="BS44"/>
  <c r="CA43"/>
  <c r="BS43"/>
  <c r="CA42"/>
  <c r="BS42"/>
  <c r="CA41"/>
  <c r="BS41"/>
  <c r="CA40"/>
  <c r="BS40"/>
  <c r="CA39"/>
  <c r="BS39"/>
  <c r="CA38"/>
  <c r="BS38"/>
  <c r="CA37"/>
  <c r="BS37"/>
  <c r="CA36"/>
  <c r="BS36"/>
  <c r="CA35"/>
  <c r="BS35"/>
  <c r="CA34"/>
  <c r="BS34"/>
  <c r="CA33"/>
  <c r="BS33"/>
  <c r="CA32"/>
  <c r="BS32"/>
  <c r="CA31"/>
  <c r="BS31"/>
  <c r="CA30"/>
  <c r="BS30"/>
  <c r="CA29"/>
  <c r="BS29"/>
  <c r="CA28"/>
  <c r="BS28"/>
  <c r="CA27"/>
  <c r="BS27"/>
  <c r="CA26"/>
  <c r="BS26"/>
  <c r="CA25"/>
  <c r="BS25"/>
  <c r="CA24"/>
  <c r="BS24"/>
  <c r="CA23"/>
  <c r="BS23"/>
  <c r="BZ22"/>
  <c r="BR22"/>
  <c r="CA21"/>
  <c r="BS21"/>
  <c r="CA20"/>
  <c r="BS20"/>
  <c r="CA19"/>
  <c r="BS19"/>
  <c r="CA18"/>
  <c r="BS18"/>
  <c r="CA17"/>
  <c r="BS17"/>
  <c r="CA16"/>
  <c r="BS16"/>
  <c r="CA15"/>
  <c r="BS15"/>
  <c r="BZ14"/>
  <c r="BR14"/>
  <c r="CA13"/>
  <c r="BS13"/>
  <c r="BZ12"/>
  <c r="BR12"/>
  <c r="BZ11"/>
  <c r="BR11"/>
  <c r="CA10"/>
  <c r="BS10"/>
  <c r="BZ9"/>
  <c r="BR9"/>
  <c r="CA8"/>
  <c r="BS8"/>
  <c r="CA7"/>
  <c r="BS7"/>
  <c r="CA6"/>
  <c r="BS6"/>
  <c r="CA5"/>
  <c r="BS5"/>
  <c r="BZ4"/>
  <c r="BR4"/>
  <c r="CA3"/>
  <c r="BS3"/>
  <c r="ED73" i="22"/>
  <c r="DV73"/>
  <c r="ED72"/>
  <c r="DV72"/>
  <c r="ED71"/>
  <c r="DV71"/>
  <c r="ED70"/>
  <c r="DV70"/>
  <c r="ED69"/>
  <c r="DV69"/>
  <c r="ED68"/>
  <c r="DV68"/>
  <c r="ED67"/>
  <c r="DV67"/>
  <c r="ED66"/>
  <c r="DV66"/>
  <c r="ED65"/>
  <c r="DV65"/>
  <c r="ED64"/>
  <c r="DV64"/>
  <c r="ED63"/>
  <c r="DV63"/>
  <c r="ED62"/>
  <c r="DV62"/>
  <c r="ED61"/>
  <c r="DV61"/>
  <c r="ED60"/>
  <c r="DV60"/>
  <c r="ED59"/>
  <c r="DV59"/>
  <c r="ED58"/>
  <c r="DV58"/>
  <c r="ED57"/>
  <c r="DV57"/>
  <c r="ED56"/>
  <c r="DV56"/>
  <c r="ED55"/>
  <c r="DV55"/>
  <c r="ED54"/>
  <c r="DV54"/>
  <c r="ED53"/>
  <c r="DV53"/>
  <c r="ED52"/>
  <c r="DV52"/>
  <c r="ED51"/>
  <c r="DV51"/>
  <c r="ED50"/>
  <c r="DV50"/>
  <c r="ED49"/>
  <c r="DV49"/>
  <c r="ED48"/>
  <c r="DV48"/>
  <c r="ED47"/>
  <c r="DV47"/>
  <c r="ED46"/>
  <c r="DV46"/>
  <c r="ED45"/>
  <c r="DV45"/>
  <c r="ED44"/>
  <c r="DV44"/>
  <c r="ED43"/>
  <c r="DV43"/>
  <c r="ED42"/>
  <c r="DV42"/>
  <c r="ED41"/>
  <c r="DV41"/>
  <c r="ED40"/>
  <c r="DV40"/>
  <c r="ED39"/>
  <c r="DV39"/>
  <c r="ED38"/>
  <c r="DV38"/>
  <c r="ED37"/>
  <c r="DV37"/>
  <c r="ED36"/>
  <c r="DV36"/>
  <c r="ED35"/>
  <c r="DV35"/>
  <c r="ED34"/>
  <c r="DV34"/>
  <c r="ED33"/>
  <c r="DV33"/>
  <c r="ED32"/>
  <c r="DV32"/>
  <c r="ED31"/>
  <c r="DV31"/>
  <c r="ED30"/>
  <c r="DV30"/>
  <c r="ED29"/>
  <c r="DV29"/>
  <c r="ED28"/>
  <c r="DV28"/>
  <c r="ED27"/>
  <c r="DV27"/>
  <c r="ED26"/>
  <c r="DV26"/>
  <c r="ED25"/>
  <c r="DV25"/>
  <c r="ED24"/>
  <c r="DV24"/>
  <c r="ED23"/>
  <c r="DV23"/>
  <c r="DV22"/>
  <c r="DU22"/>
  <c r="ED22" s="1"/>
  <c r="ED21"/>
  <c r="DV21"/>
  <c r="ED20"/>
  <c r="DV20"/>
  <c r="ED19"/>
  <c r="DV19"/>
  <c r="ED18"/>
  <c r="DV18"/>
  <c r="ED17"/>
  <c r="DV17"/>
  <c r="ED16"/>
  <c r="DV16"/>
  <c r="ED15"/>
  <c r="DV15"/>
  <c r="ED14"/>
  <c r="DV14"/>
  <c r="ED13"/>
  <c r="DV13"/>
  <c r="ED12"/>
  <c r="EC12"/>
  <c r="DU12"/>
  <c r="DV12" s="1"/>
  <c r="ED11"/>
  <c r="DV11"/>
  <c r="ED10"/>
  <c r="DV10"/>
  <c r="ED9"/>
  <c r="DV9"/>
  <c r="ED8"/>
  <c r="DV8"/>
  <c r="ED7"/>
  <c r="DV7"/>
  <c r="ED6"/>
  <c r="DV6"/>
  <c r="ED5"/>
  <c r="DV5"/>
  <c r="ED4"/>
  <c r="DV4"/>
  <c r="ED3"/>
  <c r="DV3"/>
  <c r="DW73" i="21"/>
  <c r="DO73"/>
  <c r="DW72"/>
  <c r="DO72"/>
  <c r="DW71"/>
  <c r="DO71"/>
  <c r="DW70"/>
  <c r="DO70"/>
  <c r="DW69"/>
  <c r="DO69"/>
  <c r="DW68"/>
  <c r="DO68"/>
  <c r="DW67"/>
  <c r="DO67"/>
  <c r="DW66"/>
  <c r="DO66"/>
  <c r="DW65"/>
  <c r="DO65"/>
  <c r="DW64"/>
  <c r="DO64"/>
  <c r="DW63"/>
  <c r="DO63"/>
  <c r="DW62"/>
  <c r="DO62"/>
  <c r="DW61"/>
  <c r="DO61"/>
  <c r="DW60"/>
  <c r="DO60"/>
  <c r="DW59"/>
  <c r="DO59"/>
  <c r="DW58"/>
  <c r="DO58"/>
  <c r="DW57"/>
  <c r="DO57"/>
  <c r="DW56"/>
  <c r="DO56"/>
  <c r="DW55"/>
  <c r="DO55"/>
  <c r="DW54"/>
  <c r="DO54"/>
  <c r="DW53"/>
  <c r="DO53"/>
  <c r="DW52"/>
  <c r="DO52"/>
  <c r="DW51"/>
  <c r="DO51"/>
  <c r="DW50"/>
  <c r="DO50"/>
  <c r="DW49"/>
  <c r="DO49"/>
  <c r="DW48"/>
  <c r="DO48"/>
  <c r="DW47"/>
  <c r="DO47"/>
  <c r="DW46"/>
  <c r="DO46"/>
  <c r="DW45"/>
  <c r="DO45"/>
  <c r="DW44"/>
  <c r="DO44"/>
  <c r="DW43"/>
  <c r="DO43"/>
  <c r="DW42"/>
  <c r="DO42"/>
  <c r="DW41"/>
  <c r="DO41"/>
  <c r="DW40"/>
  <c r="DO40"/>
  <c r="DW39"/>
  <c r="DO39"/>
  <c r="DW38"/>
  <c r="DO38"/>
  <c r="DW37"/>
  <c r="DO37"/>
  <c r="DW36"/>
  <c r="DO36"/>
  <c r="DW35"/>
  <c r="DO35"/>
  <c r="DW34"/>
  <c r="DO34"/>
  <c r="DW33"/>
  <c r="DO33"/>
  <c r="DW32"/>
  <c r="DO32"/>
  <c r="DW31"/>
  <c r="DO31"/>
  <c r="DW30"/>
  <c r="DO30"/>
  <c r="DW29"/>
  <c r="DO29"/>
  <c r="DW28"/>
  <c r="DO28"/>
  <c r="DW27"/>
  <c r="DO27"/>
  <c r="DW26"/>
  <c r="DO26"/>
  <c r="DW25"/>
  <c r="DO25"/>
  <c r="DW24"/>
  <c r="DO24"/>
  <c r="DW23"/>
  <c r="DO23"/>
  <c r="DV22"/>
  <c r="DN22"/>
  <c r="DW21"/>
  <c r="DO21"/>
  <c r="DW20"/>
  <c r="DO20"/>
  <c r="DW19"/>
  <c r="DO19"/>
  <c r="DW18"/>
  <c r="DO18"/>
  <c r="DW17"/>
  <c r="DO17"/>
  <c r="DW16"/>
  <c r="DO16"/>
  <c r="DW15"/>
  <c r="DO15"/>
  <c r="DV14"/>
  <c r="EE14" s="1"/>
  <c r="DN14"/>
  <c r="DW14" s="1"/>
  <c r="DW13"/>
  <c r="DO13"/>
  <c r="DV12"/>
  <c r="DN12"/>
  <c r="DV11"/>
  <c r="DN11"/>
  <c r="DW10"/>
  <c r="DO10"/>
  <c r="DV9"/>
  <c r="EE9" s="1"/>
  <c r="DN9"/>
  <c r="DW9" s="1"/>
  <c r="DW8"/>
  <c r="DO8"/>
  <c r="DW7"/>
  <c r="DO7"/>
  <c r="DW6"/>
  <c r="DO6"/>
  <c r="DW5"/>
  <c r="DO5"/>
  <c r="DV4"/>
  <c r="EE4" s="1"/>
  <c r="DN4"/>
  <c r="DW3"/>
  <c r="DO3"/>
  <c r="HV73" i="13"/>
  <c r="HN73"/>
  <c r="HV72"/>
  <c r="HN72"/>
  <c r="HV71"/>
  <c r="HN71"/>
  <c r="HV70"/>
  <c r="HN70"/>
  <c r="HV69"/>
  <c r="HN69"/>
  <c r="HV68"/>
  <c r="HN68"/>
  <c r="HV67"/>
  <c r="HN67"/>
  <c r="HV66"/>
  <c r="HN66"/>
  <c r="HV65"/>
  <c r="HN65"/>
  <c r="HV64"/>
  <c r="HN64"/>
  <c r="HV63"/>
  <c r="HN63"/>
  <c r="HV62"/>
  <c r="HN62"/>
  <c r="HV61"/>
  <c r="HN61"/>
  <c r="HV60"/>
  <c r="HN60"/>
  <c r="HV59"/>
  <c r="HN59"/>
  <c r="HV58"/>
  <c r="HN58"/>
  <c r="HV57"/>
  <c r="HN57"/>
  <c r="HV56"/>
  <c r="HN56"/>
  <c r="HV55"/>
  <c r="HN55"/>
  <c r="HV54"/>
  <c r="HN54"/>
  <c r="HV53"/>
  <c r="HN53"/>
  <c r="HV52"/>
  <c r="HN52"/>
  <c r="HV51"/>
  <c r="HN51"/>
  <c r="HV50"/>
  <c r="HN50"/>
  <c r="HV49"/>
  <c r="HN49"/>
  <c r="HV48"/>
  <c r="HN48"/>
  <c r="HV47"/>
  <c r="HN47"/>
  <c r="HV46"/>
  <c r="HN46"/>
  <c r="HV45"/>
  <c r="HN45"/>
  <c r="HV44"/>
  <c r="HN44"/>
  <c r="HV43"/>
  <c r="HN43"/>
  <c r="HV42"/>
  <c r="HN42"/>
  <c r="HV41"/>
  <c r="HN41"/>
  <c r="HV40"/>
  <c r="HN40"/>
  <c r="HV39"/>
  <c r="HN39"/>
  <c r="HV38"/>
  <c r="HN38"/>
  <c r="HV37"/>
  <c r="HN37"/>
  <c r="HV36"/>
  <c r="HN36"/>
  <c r="HV35"/>
  <c r="HN35"/>
  <c r="HV34"/>
  <c r="HN34"/>
  <c r="HV33"/>
  <c r="HN33"/>
  <c r="HV32"/>
  <c r="HN32"/>
  <c r="HV31"/>
  <c r="HN31"/>
  <c r="HV30"/>
  <c r="HN30"/>
  <c r="HV29"/>
  <c r="HN29"/>
  <c r="HV28"/>
  <c r="HN28"/>
  <c r="HV27"/>
  <c r="HN27"/>
  <c r="HV26"/>
  <c r="HN26"/>
  <c r="HV25"/>
  <c r="HN25"/>
  <c r="HV24"/>
  <c r="HN24"/>
  <c r="HV23"/>
  <c r="HN23"/>
  <c r="HU22"/>
  <c r="HV22" s="1"/>
  <c r="HN22"/>
  <c r="HM22"/>
  <c r="HV21"/>
  <c r="HN21"/>
  <c r="HV20"/>
  <c r="HN20"/>
  <c r="HV19"/>
  <c r="HN19"/>
  <c r="HV18"/>
  <c r="HN18"/>
  <c r="HV17"/>
  <c r="HN17"/>
  <c r="HV16"/>
  <c r="HN16"/>
  <c r="HV15"/>
  <c r="HN15"/>
  <c r="HU14"/>
  <c r="HM14"/>
  <c r="HV14" s="1"/>
  <c r="HV13"/>
  <c r="HN13"/>
  <c r="HU12"/>
  <c r="HV12" s="1"/>
  <c r="HN12"/>
  <c r="HM12"/>
  <c r="HV11"/>
  <c r="HN11"/>
  <c r="HV10"/>
  <c r="HN10"/>
  <c r="HU9"/>
  <c r="HV9" s="1"/>
  <c r="HN9"/>
  <c r="HM9"/>
  <c r="HV8"/>
  <c r="HN8"/>
  <c r="HV7"/>
  <c r="HN7"/>
  <c r="HV6"/>
  <c r="HN6"/>
  <c r="HV5"/>
  <c r="HN5"/>
  <c r="HU4"/>
  <c r="HV4" s="1"/>
  <c r="HN4"/>
  <c r="HM4"/>
  <c r="HV3"/>
  <c r="HN3"/>
  <c r="ID73" i="19"/>
  <c r="HV73"/>
  <c r="ID72"/>
  <c r="HV72"/>
  <c r="ID71"/>
  <c r="HV71"/>
  <c r="ID70"/>
  <c r="HV70"/>
  <c r="ID69"/>
  <c r="HV69"/>
  <c r="ID68"/>
  <c r="HV68"/>
  <c r="ID67"/>
  <c r="HV67"/>
  <c r="ID66"/>
  <c r="HV66"/>
  <c r="ID65"/>
  <c r="HV65"/>
  <c r="ID64"/>
  <c r="HV64"/>
  <c r="ID63"/>
  <c r="HV63"/>
  <c r="ID62"/>
  <c r="HV62"/>
  <c r="ID61"/>
  <c r="HV61"/>
  <c r="ID60"/>
  <c r="HV60"/>
  <c r="ID59"/>
  <c r="HV59"/>
  <c r="ID58"/>
  <c r="HV58"/>
  <c r="ID57"/>
  <c r="HV57"/>
  <c r="ID56"/>
  <c r="HV56"/>
  <c r="ID55"/>
  <c r="HV55"/>
  <c r="ID54"/>
  <c r="HV54"/>
  <c r="ID53"/>
  <c r="HV53"/>
  <c r="ID52"/>
  <c r="HV52"/>
  <c r="ID51"/>
  <c r="HV51"/>
  <c r="ID50"/>
  <c r="HV50"/>
  <c r="ID49"/>
  <c r="HV49"/>
  <c r="ID48"/>
  <c r="HV48"/>
  <c r="ID47"/>
  <c r="HV47"/>
  <c r="ID46"/>
  <c r="HV46"/>
  <c r="ID45"/>
  <c r="HV45"/>
  <c r="ID44"/>
  <c r="HV44"/>
  <c r="IC43"/>
  <c r="HU43"/>
  <c r="ID42"/>
  <c r="HV42"/>
  <c r="ID41"/>
  <c r="HV41"/>
  <c r="ID40"/>
  <c r="HV40"/>
  <c r="ID39"/>
  <c r="HV39"/>
  <c r="ID38"/>
  <c r="HV38"/>
  <c r="ID37"/>
  <c r="HV37"/>
  <c r="ID36"/>
  <c r="HV36"/>
  <c r="ID35"/>
  <c r="HV35"/>
  <c r="ID34"/>
  <c r="HV34"/>
  <c r="ID33"/>
  <c r="HV33"/>
  <c r="ID32"/>
  <c r="HV32"/>
  <c r="ID31"/>
  <c r="HV31"/>
  <c r="ID30"/>
  <c r="HV30"/>
  <c r="ID29"/>
  <c r="HV29"/>
  <c r="ID28"/>
  <c r="HV28"/>
  <c r="ID27"/>
  <c r="HV27"/>
  <c r="ID26"/>
  <c r="HV26"/>
  <c r="ID25"/>
  <c r="HV25"/>
  <c r="ID24"/>
  <c r="HV24"/>
  <c r="ID23"/>
  <c r="HV23"/>
  <c r="ID22"/>
  <c r="HV22"/>
  <c r="ID21"/>
  <c r="ID20"/>
  <c r="HV20"/>
  <c r="ID19"/>
  <c r="HV19"/>
  <c r="ID18"/>
  <c r="HV18"/>
  <c r="ID17"/>
  <c r="HV17"/>
  <c r="ID16"/>
  <c r="HV16"/>
  <c r="ID15"/>
  <c r="HV15"/>
  <c r="IC14"/>
  <c r="HU14"/>
  <c r="ID13"/>
  <c r="HV13"/>
  <c r="IC12"/>
  <c r="HU12"/>
  <c r="IC11"/>
  <c r="HU11"/>
  <c r="ID10"/>
  <c r="HV10"/>
  <c r="ID9"/>
  <c r="HV9"/>
  <c r="ID8"/>
  <c r="HV8"/>
  <c r="ID7"/>
  <c r="HV7"/>
  <c r="ID6"/>
  <c r="HV6"/>
  <c r="ID5"/>
  <c r="HV5"/>
  <c r="ID4"/>
  <c r="HV4"/>
  <c r="ID3"/>
  <c r="HV3"/>
  <c r="CA4" i="23" l="1"/>
  <c r="CI4"/>
  <c r="CA12"/>
  <c r="CI12"/>
  <c r="CA14"/>
  <c r="CI14"/>
  <c r="CA22"/>
  <c r="CI22"/>
  <c r="CA9"/>
  <c r="CI9"/>
  <c r="CA11"/>
  <c r="CI11"/>
  <c r="DW4" i="21"/>
  <c r="DW11"/>
  <c r="EE11"/>
  <c r="DW22"/>
  <c r="EE22"/>
  <c r="DW12"/>
  <c r="EE12"/>
  <c r="ID11" i="19"/>
  <c r="IL11"/>
  <c r="ID12"/>
  <c r="IL12"/>
  <c r="ID14"/>
  <c r="IL14"/>
  <c r="ID43"/>
  <c r="IL43"/>
  <c r="HN14" i="13"/>
  <c r="HF4" i="19" l="1"/>
  <c r="HF5"/>
  <c r="HF6"/>
  <c r="HF7"/>
  <c r="HF8"/>
  <c r="HF9"/>
  <c r="HF10"/>
  <c r="HF13"/>
  <c r="HF15"/>
  <c r="HF16"/>
  <c r="HF17"/>
  <c r="HF18"/>
  <c r="HF19"/>
  <c r="HF20"/>
  <c r="HF23"/>
  <c r="HF24"/>
  <c r="HF25"/>
  <c r="HF26"/>
  <c r="HF27"/>
  <c r="HF28"/>
  <c r="HF29"/>
  <c r="HF30"/>
  <c r="HF32"/>
  <c r="HF33"/>
  <c r="HF34"/>
  <c r="HF35"/>
  <c r="HF36"/>
  <c r="HF37"/>
  <c r="HF38"/>
  <c r="HF39"/>
  <c r="HF40"/>
  <c r="HF41"/>
  <c r="HF42"/>
  <c r="HF44"/>
  <c r="HF45"/>
  <c r="HF46"/>
  <c r="HF47"/>
  <c r="HF48"/>
  <c r="HF49"/>
  <c r="HF50"/>
  <c r="HF51"/>
  <c r="HF52"/>
  <c r="HF54"/>
  <c r="HF56"/>
  <c r="HF57"/>
  <c r="HF58"/>
  <c r="HF60"/>
  <c r="HF61"/>
  <c r="HF62"/>
  <c r="HF63"/>
  <c r="HF64"/>
  <c r="HF65"/>
  <c r="HF66"/>
  <c r="HF67"/>
  <c r="HF68"/>
  <c r="HF69"/>
  <c r="HF70"/>
  <c r="HF71"/>
  <c r="HF72"/>
  <c r="HF3"/>
  <c r="HE59"/>
  <c r="HF59" s="1"/>
  <c r="HE55"/>
  <c r="HE31"/>
  <c r="HE22"/>
  <c r="HA77"/>
  <c r="HB77"/>
  <c r="AX74" i="23"/>
  <c r="AY74"/>
  <c r="BB74" s="1"/>
  <c r="HE77" i="19" l="1"/>
  <c r="BK73" i="23"/>
  <c r="BK72"/>
  <c r="BK71"/>
  <c r="BK70"/>
  <c r="BK69"/>
  <c r="BK68"/>
  <c r="BK67"/>
  <c r="BK66"/>
  <c r="BK65"/>
  <c r="BK64"/>
  <c r="BK63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K37"/>
  <c r="BK36"/>
  <c r="BK35"/>
  <c r="BK34"/>
  <c r="BK33"/>
  <c r="BK32"/>
  <c r="BK31"/>
  <c r="BK30"/>
  <c r="BK29"/>
  <c r="BK28"/>
  <c r="BK27"/>
  <c r="BK26"/>
  <c r="BK25"/>
  <c r="BK24"/>
  <c r="BK23"/>
  <c r="BJ22"/>
  <c r="BK20"/>
  <c r="BK19"/>
  <c r="BK18"/>
  <c r="BK17"/>
  <c r="BK16"/>
  <c r="BK15"/>
  <c r="BJ14"/>
  <c r="BK13"/>
  <c r="BJ12"/>
  <c r="BJ11"/>
  <c r="BS11" s="1"/>
  <c r="BK10"/>
  <c r="BJ9"/>
  <c r="BK8"/>
  <c r="BK7"/>
  <c r="BK6"/>
  <c r="BK5"/>
  <c r="BJ4"/>
  <c r="BK3"/>
  <c r="DN73" i="22"/>
  <c r="DN72"/>
  <c r="DN71"/>
  <c r="DN70"/>
  <c r="DN69"/>
  <c r="DN68"/>
  <c r="DN67"/>
  <c r="DN66"/>
  <c r="DN65"/>
  <c r="DN64"/>
  <c r="DN63"/>
  <c r="DN62"/>
  <c r="DN61"/>
  <c r="DN60"/>
  <c r="DN59"/>
  <c r="DN58"/>
  <c r="DN57"/>
  <c r="DN56"/>
  <c r="DM55"/>
  <c r="DN55" s="1"/>
  <c r="DN54"/>
  <c r="DN53"/>
  <c r="DN52"/>
  <c r="DN51"/>
  <c r="DN50"/>
  <c r="DN49"/>
  <c r="DN48"/>
  <c r="DN47"/>
  <c r="DN46"/>
  <c r="DN45"/>
  <c r="DN44"/>
  <c r="DN43"/>
  <c r="DN42"/>
  <c r="DN41"/>
  <c r="DN40"/>
  <c r="DN39"/>
  <c r="DN38"/>
  <c r="DN37"/>
  <c r="DN36"/>
  <c r="DN35"/>
  <c r="DN34"/>
  <c r="DN33"/>
  <c r="DN32"/>
  <c r="DN31"/>
  <c r="DN30"/>
  <c r="DN29"/>
  <c r="DN28"/>
  <c r="DN27"/>
  <c r="DN26"/>
  <c r="DN25"/>
  <c r="DN24"/>
  <c r="DN23"/>
  <c r="DM22"/>
  <c r="DN22" s="1"/>
  <c r="DN21"/>
  <c r="DN20"/>
  <c r="DN19"/>
  <c r="DN18"/>
  <c r="DN17"/>
  <c r="DN16"/>
  <c r="DN15"/>
  <c r="DN14"/>
  <c r="DN13"/>
  <c r="DM12"/>
  <c r="DN12" s="1"/>
  <c r="DN11"/>
  <c r="DN10"/>
  <c r="DN9"/>
  <c r="DN8"/>
  <c r="DN7"/>
  <c r="DN6"/>
  <c r="DN5"/>
  <c r="DN4"/>
  <c r="DN3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G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G21"/>
  <c r="DG20"/>
  <c r="DG19"/>
  <c r="DG18"/>
  <c r="DG17"/>
  <c r="DG16"/>
  <c r="DG15"/>
  <c r="DF14"/>
  <c r="DG13"/>
  <c r="DF12"/>
  <c r="DF11"/>
  <c r="DO11" s="1"/>
  <c r="DG10"/>
  <c r="DF9"/>
  <c r="DG8"/>
  <c r="DG7"/>
  <c r="DG6"/>
  <c r="DG5"/>
  <c r="DF4"/>
  <c r="DG3"/>
  <c r="HF73" i="13"/>
  <c r="HF72"/>
  <c r="HF71"/>
  <c r="HF70"/>
  <c r="HF69"/>
  <c r="HF68"/>
  <c r="HF67"/>
  <c r="HF66"/>
  <c r="HF65"/>
  <c r="HF64"/>
  <c r="HF63"/>
  <c r="HF62"/>
  <c r="HF61"/>
  <c r="HF60"/>
  <c r="HF59"/>
  <c r="HF58"/>
  <c r="HF57"/>
  <c r="HF56"/>
  <c r="HF55"/>
  <c r="HF54"/>
  <c r="HF53"/>
  <c r="HF52"/>
  <c r="HF51"/>
  <c r="HF50"/>
  <c r="HF49"/>
  <c r="HF48"/>
  <c r="HF47"/>
  <c r="HF46"/>
  <c r="HF45"/>
  <c r="HF44"/>
  <c r="HF43"/>
  <c r="HF42"/>
  <c r="HF41"/>
  <c r="HF40"/>
  <c r="HF39"/>
  <c r="HF38"/>
  <c r="HF37"/>
  <c r="HF36"/>
  <c r="HF35"/>
  <c r="HF34"/>
  <c r="HF33"/>
  <c r="HF32"/>
  <c r="HF31"/>
  <c r="HF30"/>
  <c r="HF29"/>
  <c r="HF28"/>
  <c r="HF27"/>
  <c r="HF26"/>
  <c r="HF25"/>
  <c r="HF24"/>
  <c r="HF23"/>
  <c r="HE22"/>
  <c r="HF22" s="1"/>
  <c r="HF21"/>
  <c r="HF20"/>
  <c r="HF19"/>
  <c r="HF18"/>
  <c r="HF17"/>
  <c r="HF16"/>
  <c r="HF15"/>
  <c r="HE14"/>
  <c r="HF14" s="1"/>
  <c r="HF13"/>
  <c r="HE12"/>
  <c r="HF12" s="1"/>
  <c r="HF11"/>
  <c r="HF10"/>
  <c r="HE9"/>
  <c r="HF9" s="1"/>
  <c r="HF8"/>
  <c r="HF7"/>
  <c r="HF6"/>
  <c r="HF5"/>
  <c r="HF4"/>
  <c r="HE4"/>
  <c r="HF3"/>
  <c r="HN73" i="19"/>
  <c r="HN72"/>
  <c r="HN71"/>
  <c r="HN70"/>
  <c r="HN69"/>
  <c r="HN68"/>
  <c r="HN67"/>
  <c r="HN66"/>
  <c r="HN65"/>
  <c r="HN64"/>
  <c r="HN63"/>
  <c r="HN62"/>
  <c r="HN61"/>
  <c r="HN60"/>
  <c r="HN59"/>
  <c r="HN58"/>
  <c r="HN57"/>
  <c r="HN56"/>
  <c r="HN55"/>
  <c r="HN54"/>
  <c r="HN53"/>
  <c r="HN52"/>
  <c r="HN51"/>
  <c r="HN50"/>
  <c r="HN49"/>
  <c r="HN48"/>
  <c r="HN47"/>
  <c r="HN46"/>
  <c r="HN45"/>
  <c r="HN44"/>
  <c r="HM43"/>
  <c r="HV43" s="1"/>
  <c r="HN42"/>
  <c r="HN41"/>
  <c r="HN40"/>
  <c r="HN39"/>
  <c r="HN38"/>
  <c r="HN37"/>
  <c r="HN36"/>
  <c r="HN35"/>
  <c r="HN34"/>
  <c r="HN33"/>
  <c r="HN32"/>
  <c r="HN31"/>
  <c r="HN30"/>
  <c r="HN29"/>
  <c r="HN28"/>
  <c r="HN27"/>
  <c r="HN26"/>
  <c r="HN25"/>
  <c r="HN24"/>
  <c r="HN23"/>
  <c r="HN22"/>
  <c r="HN20"/>
  <c r="HN19"/>
  <c r="HN18"/>
  <c r="HN17"/>
  <c r="HN16"/>
  <c r="HN15"/>
  <c r="HM14"/>
  <c r="HN13"/>
  <c r="HM12"/>
  <c r="HM11"/>
  <c r="HN10"/>
  <c r="HN9"/>
  <c r="HN8"/>
  <c r="HN7"/>
  <c r="HN6"/>
  <c r="HN5"/>
  <c r="HN4"/>
  <c r="HN3"/>
  <c r="BS9" i="23" l="1"/>
  <c r="BS12"/>
  <c r="BS4"/>
  <c r="BS14"/>
  <c r="BS22"/>
  <c r="DO22" i="21"/>
  <c r="DO9"/>
  <c r="DO12"/>
  <c r="DO14"/>
  <c r="DO4"/>
  <c r="HV11" i="19"/>
  <c r="HV14"/>
  <c r="HV12"/>
  <c r="J73" i="24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BC73" i="23"/>
  <c r="BC72"/>
  <c r="BC71"/>
  <c r="BC70"/>
  <c r="BC69"/>
  <c r="BC68"/>
  <c r="BC67"/>
  <c r="BC66"/>
  <c r="BC65"/>
  <c r="BC64"/>
  <c r="BC63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C37"/>
  <c r="BC36"/>
  <c r="BC35"/>
  <c r="BC34"/>
  <c r="BC33"/>
  <c r="BC32"/>
  <c r="BC31"/>
  <c r="BC30"/>
  <c r="BC29"/>
  <c r="BC28"/>
  <c r="BC27"/>
  <c r="BC26"/>
  <c r="BC25"/>
  <c r="BC24"/>
  <c r="BC23"/>
  <c r="BB22"/>
  <c r="BB21"/>
  <c r="BC20"/>
  <c r="BC19"/>
  <c r="BC18"/>
  <c r="BC17"/>
  <c r="BC16"/>
  <c r="BC15"/>
  <c r="BB14"/>
  <c r="BK14" s="1"/>
  <c r="BC13"/>
  <c r="BB12"/>
  <c r="BB11"/>
  <c r="BK11" s="1"/>
  <c r="BC10"/>
  <c r="BB9"/>
  <c r="BC8"/>
  <c r="BC7"/>
  <c r="BC6"/>
  <c r="BC5"/>
  <c r="BB4"/>
  <c r="BC3"/>
  <c r="DF73" i="22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F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F22" s="1"/>
  <c r="DE21"/>
  <c r="DF21" s="1"/>
  <c r="DF20"/>
  <c r="DF19"/>
  <c r="DF18"/>
  <c r="DF17"/>
  <c r="DF16"/>
  <c r="DF15"/>
  <c r="DF14"/>
  <c r="DF13"/>
  <c r="DE12"/>
  <c r="DF12" s="1"/>
  <c r="DF11"/>
  <c r="DF10"/>
  <c r="DF9"/>
  <c r="DF8"/>
  <c r="DF7"/>
  <c r="DF6"/>
  <c r="DF5"/>
  <c r="DF4"/>
  <c r="DF3"/>
  <c r="CY73" i="2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DG22" s="1"/>
  <c r="CP22"/>
  <c r="CY21"/>
  <c r="CQ21"/>
  <c r="CY20"/>
  <c r="CQ20"/>
  <c r="CY19"/>
  <c r="CQ19"/>
  <c r="CY18"/>
  <c r="CQ18"/>
  <c r="CY17"/>
  <c r="CQ17"/>
  <c r="CY16"/>
  <c r="CQ16"/>
  <c r="CY15"/>
  <c r="CQ15"/>
  <c r="CX14"/>
  <c r="DG14" s="1"/>
  <c r="CP14"/>
  <c r="CY13"/>
  <c r="CQ13"/>
  <c r="CX12"/>
  <c r="DG12" s="1"/>
  <c r="CP12"/>
  <c r="CX11"/>
  <c r="DG11" s="1"/>
  <c r="CP11"/>
  <c r="CY11" s="1"/>
  <c r="CY10"/>
  <c r="CQ10"/>
  <c r="CX9"/>
  <c r="CY9" s="1"/>
  <c r="CP9"/>
  <c r="CY8"/>
  <c r="CQ8"/>
  <c r="CY7"/>
  <c r="CQ7"/>
  <c r="CY6"/>
  <c r="CQ6"/>
  <c r="CY5"/>
  <c r="CQ5"/>
  <c r="CX4"/>
  <c r="CP4"/>
  <c r="CY3"/>
  <c r="CQ3"/>
  <c r="GX73" i="13"/>
  <c r="GX72"/>
  <c r="GX71"/>
  <c r="GX70"/>
  <c r="GX69"/>
  <c r="GX68"/>
  <c r="GX67"/>
  <c r="GX66"/>
  <c r="GX65"/>
  <c r="GX64"/>
  <c r="GX63"/>
  <c r="GX62"/>
  <c r="GX61"/>
  <c r="GX60"/>
  <c r="GX59"/>
  <c r="GX58"/>
  <c r="GX57"/>
  <c r="GX56"/>
  <c r="GX55"/>
  <c r="GX54"/>
  <c r="GX53"/>
  <c r="GX52"/>
  <c r="GX51"/>
  <c r="GX50"/>
  <c r="GX49"/>
  <c r="GX48"/>
  <c r="GX47"/>
  <c r="GX46"/>
  <c r="GX45"/>
  <c r="GX44"/>
  <c r="GX43"/>
  <c r="GX42"/>
  <c r="GX41"/>
  <c r="GX40"/>
  <c r="GX39"/>
  <c r="GX38"/>
  <c r="GX37"/>
  <c r="GX36"/>
  <c r="GX35"/>
  <c r="GX34"/>
  <c r="GX33"/>
  <c r="GX32"/>
  <c r="GX31"/>
  <c r="GX30"/>
  <c r="GX29"/>
  <c r="GX28"/>
  <c r="GX27"/>
  <c r="GX26"/>
  <c r="GX25"/>
  <c r="GX24"/>
  <c r="GX23"/>
  <c r="GW22"/>
  <c r="GX22" s="1"/>
  <c r="GW21"/>
  <c r="GX21" s="1"/>
  <c r="GX20"/>
  <c r="GX19"/>
  <c r="GX18"/>
  <c r="GX17"/>
  <c r="GX16"/>
  <c r="GX15"/>
  <c r="GW14"/>
  <c r="GX14" s="1"/>
  <c r="GX13"/>
  <c r="GW12"/>
  <c r="GX12" s="1"/>
  <c r="GX11"/>
  <c r="GX10"/>
  <c r="GW9"/>
  <c r="GX9" s="1"/>
  <c r="GX8"/>
  <c r="GX7"/>
  <c r="GX6"/>
  <c r="GX5"/>
  <c r="GX4"/>
  <c r="GW4"/>
  <c r="GX3"/>
  <c r="HE43" i="19"/>
  <c r="HN43" s="1"/>
  <c r="HE21"/>
  <c r="HE14"/>
  <c r="HE12"/>
  <c r="HN12" s="1"/>
  <c r="HE11"/>
  <c r="BK12" i="23" l="1"/>
  <c r="BK21"/>
  <c r="BK22"/>
  <c r="BK4"/>
  <c r="BK9"/>
  <c r="CY12" i="21"/>
  <c r="DG9"/>
  <c r="CY4"/>
  <c r="CY14"/>
  <c r="CY22"/>
  <c r="DG4"/>
  <c r="HN14" i="19"/>
  <c r="HN11"/>
  <c r="HN21"/>
  <c r="GW73"/>
  <c r="HF73" s="1"/>
  <c r="GX86"/>
  <c r="GW55"/>
  <c r="HF55" s="1"/>
  <c r="GW53"/>
  <c r="HF53" s="1"/>
  <c r="GW22"/>
  <c r="HF22" s="1"/>
  <c r="GW31"/>
  <c r="HF31" s="1"/>
  <c r="GS77"/>
  <c r="GT77"/>
  <c r="EY77"/>
  <c r="FH77"/>
  <c r="FG77"/>
  <c r="GF77"/>
  <c r="GN77"/>
  <c r="GE77"/>
  <c r="GM77"/>
  <c r="GL77"/>
  <c r="GW77" l="1"/>
  <c r="GO20" l="1"/>
  <c r="GK77"/>
  <c r="GO77" s="1"/>
  <c r="GO73"/>
  <c r="GO15" l="1"/>
  <c r="GO56"/>
  <c r="GO53"/>
  <c r="GO52"/>
  <c r="GH91" i="13"/>
  <c r="GH90"/>
  <c r="FI11"/>
  <c r="FQ11"/>
  <c r="GO11"/>
  <c r="GG11"/>
  <c r="FY11"/>
  <c r="GG73"/>
  <c r="FY73"/>
  <c r="GO31" i="19"/>
  <c r="GG73"/>
  <c r="GG59"/>
  <c r="GG55"/>
  <c r="GG20"/>
  <c r="GG87"/>
  <c r="GG86"/>
  <c r="GG85"/>
  <c r="GG84"/>
  <c r="AT22" i="23" l="1"/>
  <c r="BC22" s="1"/>
  <c r="AT21"/>
  <c r="BC21" s="1"/>
  <c r="AT14"/>
  <c r="BC14" s="1"/>
  <c r="AT12"/>
  <c r="BC12" s="1"/>
  <c r="AT11"/>
  <c r="BC11" s="1"/>
  <c r="AT9"/>
  <c r="BC9" s="1"/>
  <c r="AT4"/>
  <c r="BC4" s="1"/>
  <c r="AU5"/>
  <c r="AU6"/>
  <c r="AU7"/>
  <c r="AU8"/>
  <c r="AU10"/>
  <c r="AU13"/>
  <c r="AU15"/>
  <c r="AU16"/>
  <c r="AU17"/>
  <c r="AU18"/>
  <c r="AU19"/>
  <c r="AU20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CW55" i="22"/>
  <c r="CW22"/>
  <c r="CW21"/>
  <c r="CW12"/>
  <c r="CX4"/>
  <c r="CX5"/>
  <c r="CX6"/>
  <c r="CX7"/>
  <c r="CX8"/>
  <c r="CX9"/>
  <c r="CX10"/>
  <c r="CX11"/>
  <c r="CX13"/>
  <c r="CX14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GO22" i="13"/>
  <c r="GO21"/>
  <c r="GO14"/>
  <c r="GO12"/>
  <c r="GO9"/>
  <c r="GO4"/>
  <c r="GP5"/>
  <c r="GP6"/>
  <c r="GP7"/>
  <c r="GP8"/>
  <c r="GP10"/>
  <c r="GP11"/>
  <c r="GP13"/>
  <c r="GP15"/>
  <c r="GP16"/>
  <c r="GP17"/>
  <c r="GP18"/>
  <c r="GP19"/>
  <c r="GP20"/>
  <c r="GP23"/>
  <c r="GP24"/>
  <c r="GP25"/>
  <c r="GP26"/>
  <c r="GP27"/>
  <c r="GP28"/>
  <c r="GP29"/>
  <c r="GP30"/>
  <c r="GP31"/>
  <c r="GP32"/>
  <c r="GP33"/>
  <c r="GP34"/>
  <c r="GP35"/>
  <c r="GP36"/>
  <c r="GP37"/>
  <c r="GP38"/>
  <c r="GP39"/>
  <c r="GP40"/>
  <c r="GP41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GW43" i="19"/>
  <c r="HF43" s="1"/>
  <c r="GX23"/>
  <c r="GW21"/>
  <c r="HF21" s="1"/>
  <c r="GW14"/>
  <c r="HF14" s="1"/>
  <c r="GW12"/>
  <c r="HF12" s="1"/>
  <c r="GW11"/>
  <c r="HF11" s="1"/>
  <c r="GX4"/>
  <c r="GX5"/>
  <c r="GX6"/>
  <c r="GX7"/>
  <c r="GX8"/>
  <c r="GX9"/>
  <c r="GX10"/>
  <c r="GX13"/>
  <c r="GX15"/>
  <c r="GX16"/>
  <c r="GX17"/>
  <c r="GX18"/>
  <c r="GX19"/>
  <c r="GX20"/>
  <c r="GX24"/>
  <c r="GX25"/>
  <c r="GX26"/>
  <c r="GX27"/>
  <c r="GX28"/>
  <c r="GX29"/>
  <c r="GX30"/>
  <c r="GX31"/>
  <c r="GX32"/>
  <c r="GX33"/>
  <c r="GX34"/>
  <c r="GX35"/>
  <c r="GX36"/>
  <c r="GX37"/>
  <c r="GX38"/>
  <c r="GX39"/>
  <c r="GX40"/>
  <c r="GX41"/>
  <c r="GX42"/>
  <c r="GX44"/>
  <c r="GX45"/>
  <c r="GX46"/>
  <c r="GX47"/>
  <c r="GX48"/>
  <c r="GX49"/>
  <c r="GX50"/>
  <c r="GX51"/>
  <c r="GX52"/>
  <c r="GX53"/>
  <c r="GX54"/>
  <c r="GX55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3"/>
  <c r="AL22" i="23" l="1"/>
  <c r="AU22" s="1"/>
  <c r="AL21"/>
  <c r="AU21" s="1"/>
  <c r="AL14"/>
  <c r="AU14" s="1"/>
  <c r="AL12"/>
  <c r="AU12" s="1"/>
  <c r="AL11"/>
  <c r="AU11" s="1"/>
  <c r="AL9"/>
  <c r="AU9" s="1"/>
  <c r="AL4"/>
  <c r="AU4" s="1"/>
  <c r="AM5"/>
  <c r="AM6"/>
  <c r="AM7"/>
  <c r="AM8"/>
  <c r="AM10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CO55" i="22"/>
  <c r="CX55" s="1"/>
  <c r="CO22"/>
  <c r="CX22" s="1"/>
  <c r="CO21"/>
  <c r="CX21" s="1"/>
  <c r="CO12"/>
  <c r="CX12" s="1"/>
  <c r="CP4"/>
  <c r="CP5"/>
  <c r="CP6"/>
  <c r="CP7"/>
  <c r="CP8"/>
  <c r="CP9"/>
  <c r="CP10"/>
  <c r="CP11"/>
  <c r="CP13"/>
  <c r="CP14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H22" i="21" l="1"/>
  <c r="CQ22" s="1"/>
  <c r="CH14"/>
  <c r="CQ14" s="1"/>
  <c r="CH12"/>
  <c r="CQ12" s="1"/>
  <c r="CH11"/>
  <c r="CQ11" s="1"/>
  <c r="CH9"/>
  <c r="CQ9" s="1"/>
  <c r="CH4"/>
  <c r="CQ4" s="1"/>
  <c r="CI5"/>
  <c r="CI6"/>
  <c r="CI7"/>
  <c r="CI8"/>
  <c r="CI10"/>
  <c r="CI13"/>
  <c r="CI15"/>
  <c r="CI16"/>
  <c r="CI17"/>
  <c r="CI18"/>
  <c r="CI19"/>
  <c r="CI20"/>
  <c r="CI21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GG55" i="13"/>
  <c r="GP55" s="1"/>
  <c r="GG22"/>
  <c r="GP22" s="1"/>
  <c r="GG21"/>
  <c r="GP21" s="1"/>
  <c r="GG14"/>
  <c r="GP14" s="1"/>
  <c r="GG12"/>
  <c r="GP12" s="1"/>
  <c r="GG9"/>
  <c r="GP9" s="1"/>
  <c r="GG4"/>
  <c r="GP4" s="1"/>
  <c r="GH5"/>
  <c r="GH6"/>
  <c r="GH7"/>
  <c r="GH8"/>
  <c r="GH10"/>
  <c r="GH11"/>
  <c r="GH13"/>
  <c r="GH15"/>
  <c r="GH16"/>
  <c r="GH17"/>
  <c r="GH18"/>
  <c r="GH19"/>
  <c r="GH20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O43" i="19"/>
  <c r="GX43" s="1"/>
  <c r="GO22"/>
  <c r="GX22" s="1"/>
  <c r="GO21"/>
  <c r="GX21" s="1"/>
  <c r="GO14"/>
  <c r="GX14" s="1"/>
  <c r="GO12"/>
  <c r="GX12" s="1"/>
  <c r="GO11"/>
  <c r="GX11" s="1"/>
  <c r="GP4"/>
  <c r="GP9"/>
  <c r="GP17"/>
  <c r="GP31"/>
  <c r="GP42"/>
  <c r="AD22" i="23" l="1"/>
  <c r="AM22" s="1"/>
  <c r="AD21"/>
  <c r="AM21" s="1"/>
  <c r="AD14"/>
  <c r="AM14" s="1"/>
  <c r="AD12"/>
  <c r="AM12" s="1"/>
  <c r="AD11"/>
  <c r="AM11" s="1"/>
  <c r="AD9"/>
  <c r="AM9" s="1"/>
  <c r="AD4"/>
  <c r="AM4" s="1"/>
  <c r="AE17"/>
  <c r="AE31"/>
  <c r="AE42"/>
  <c r="CG55" i="22"/>
  <c r="CP55" s="1"/>
  <c r="CG22"/>
  <c r="CP22" s="1"/>
  <c r="CG21"/>
  <c r="CP21" s="1"/>
  <c r="CG12"/>
  <c r="CP12" s="1"/>
  <c r="CH4"/>
  <c r="CH9"/>
  <c r="CH11"/>
  <c r="CH17"/>
  <c r="CH31"/>
  <c r="CH42"/>
  <c r="BZ22" i="21"/>
  <c r="CI22" s="1"/>
  <c r="BZ14"/>
  <c r="CI14" s="1"/>
  <c r="BZ12"/>
  <c r="CI12" s="1"/>
  <c r="BZ11"/>
  <c r="CI11" s="1"/>
  <c r="BZ9"/>
  <c r="CI9" s="1"/>
  <c r="BZ4"/>
  <c r="CI4" s="1"/>
  <c r="CA17"/>
  <c r="CA42"/>
  <c r="FY55" i="13"/>
  <c r="GH55" s="1"/>
  <c r="FY22"/>
  <c r="GH22" s="1"/>
  <c r="FY21"/>
  <c r="GH21" s="1"/>
  <c r="FY14"/>
  <c r="GH14" s="1"/>
  <c r="FY12"/>
  <c r="GH12" s="1"/>
  <c r="FY9"/>
  <c r="GH9" s="1"/>
  <c r="FY4"/>
  <c r="GH4" s="1"/>
  <c r="FZ5"/>
  <c r="FZ6"/>
  <c r="FZ7"/>
  <c r="FZ8"/>
  <c r="FZ10"/>
  <c r="FZ11"/>
  <c r="FZ13"/>
  <c r="FZ15"/>
  <c r="FZ16"/>
  <c r="FZ17"/>
  <c r="FZ18"/>
  <c r="FZ19"/>
  <c r="FZ20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Q55"/>
  <c r="FI55"/>
  <c r="FQ22"/>
  <c r="FQ21"/>
  <c r="FQ14"/>
  <c r="FQ12"/>
  <c r="FZ12" s="1"/>
  <c r="FQ9"/>
  <c r="FQ4"/>
  <c r="FR5"/>
  <c r="FR6"/>
  <c r="FR7"/>
  <c r="FR8"/>
  <c r="FR10"/>
  <c r="FR11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Z4" l="1"/>
  <c r="FZ21"/>
  <c r="FZ55"/>
  <c r="FZ22"/>
  <c r="FZ14"/>
  <c r="FZ9"/>
  <c r="FX77" i="19"/>
  <c r="FW77"/>
  <c r="GG22" l="1"/>
  <c r="GP22" s="1"/>
  <c r="GG21"/>
  <c r="GP21" s="1"/>
  <c r="GG14"/>
  <c r="GP14" s="1"/>
  <c r="GG12"/>
  <c r="GP12" s="1"/>
  <c r="GG11"/>
  <c r="GP11" s="1"/>
  <c r="GC77"/>
  <c r="GD77"/>
  <c r="GH4"/>
  <c r="GG5"/>
  <c r="GP5" s="1"/>
  <c r="GG6"/>
  <c r="GP6" s="1"/>
  <c r="GG7"/>
  <c r="GP7" s="1"/>
  <c r="GG8"/>
  <c r="GP8" s="1"/>
  <c r="GH9"/>
  <c r="GG10"/>
  <c r="GP10" s="1"/>
  <c r="GG13"/>
  <c r="GP13" s="1"/>
  <c r="GG15"/>
  <c r="GP15" s="1"/>
  <c r="GG16"/>
  <c r="GP16" s="1"/>
  <c r="GH17"/>
  <c r="GG18"/>
  <c r="GP18" s="1"/>
  <c r="GG19"/>
  <c r="GP19" s="1"/>
  <c r="GP20"/>
  <c r="GG23"/>
  <c r="GP23" s="1"/>
  <c r="GG24"/>
  <c r="GP24" s="1"/>
  <c r="GG25"/>
  <c r="GP25" s="1"/>
  <c r="GG26"/>
  <c r="GP26" s="1"/>
  <c r="GG27"/>
  <c r="GP27" s="1"/>
  <c r="GG28"/>
  <c r="GP28" s="1"/>
  <c r="GG29"/>
  <c r="GP29" s="1"/>
  <c r="GG30"/>
  <c r="GP30" s="1"/>
  <c r="GH31"/>
  <c r="GG32"/>
  <c r="GP32" s="1"/>
  <c r="GG33"/>
  <c r="GP33" s="1"/>
  <c r="GG34"/>
  <c r="GP34" s="1"/>
  <c r="GG35"/>
  <c r="GP35" s="1"/>
  <c r="GG36"/>
  <c r="GP36" s="1"/>
  <c r="GG37"/>
  <c r="GP37" s="1"/>
  <c r="GG38"/>
  <c r="GP38" s="1"/>
  <c r="GG39"/>
  <c r="GP39" s="1"/>
  <c r="GG40"/>
  <c r="GP40" s="1"/>
  <c r="GG41"/>
  <c r="GP41" s="1"/>
  <c r="GG43"/>
  <c r="GP43" s="1"/>
  <c r="GG44"/>
  <c r="GP44" s="1"/>
  <c r="GG45"/>
  <c r="GP45" s="1"/>
  <c r="GG46"/>
  <c r="GP46" s="1"/>
  <c r="GG47"/>
  <c r="GP47" s="1"/>
  <c r="GG48"/>
  <c r="GP48" s="1"/>
  <c r="GG49"/>
  <c r="GP49" s="1"/>
  <c r="GG50"/>
  <c r="GP50" s="1"/>
  <c r="GG51"/>
  <c r="GP51" s="1"/>
  <c r="GG52"/>
  <c r="GP52" s="1"/>
  <c r="GG53"/>
  <c r="GP53" s="1"/>
  <c r="GG54"/>
  <c r="GP54" s="1"/>
  <c r="GP55"/>
  <c r="GG56"/>
  <c r="GP56" s="1"/>
  <c r="GG57"/>
  <c r="GP57" s="1"/>
  <c r="GG58"/>
  <c r="GP58" s="1"/>
  <c r="GP59"/>
  <c r="GG60"/>
  <c r="GP60" s="1"/>
  <c r="GG61"/>
  <c r="GP61" s="1"/>
  <c r="GG62"/>
  <c r="GP62" s="1"/>
  <c r="GG63"/>
  <c r="GP63" s="1"/>
  <c r="GG64"/>
  <c r="GP64" s="1"/>
  <c r="GG65"/>
  <c r="GP65" s="1"/>
  <c r="GG66"/>
  <c r="GP66" s="1"/>
  <c r="GG67"/>
  <c r="GP67" s="1"/>
  <c r="GG68"/>
  <c r="GP68" s="1"/>
  <c r="GG69"/>
  <c r="GP69" s="1"/>
  <c r="GG70"/>
  <c r="GP70" s="1"/>
  <c r="GG71"/>
  <c r="GP71" s="1"/>
  <c r="GG72"/>
  <c r="GP72" s="1"/>
  <c r="GP73"/>
  <c r="GG3"/>
  <c r="GP3" s="1"/>
  <c r="GH42"/>
  <c r="GG77" l="1"/>
  <c r="GP77" s="1"/>
  <c r="V22" i="23"/>
  <c r="AE22" s="1"/>
  <c r="V21"/>
  <c r="V14"/>
  <c r="V12"/>
  <c r="AE12" s="1"/>
  <c r="V11"/>
  <c r="V9"/>
  <c r="AE9" s="1"/>
  <c r="V4"/>
  <c r="R74"/>
  <c r="S74"/>
  <c r="V5"/>
  <c r="AE5" s="1"/>
  <c r="V6"/>
  <c r="AE6" s="1"/>
  <c r="V7"/>
  <c r="AE7" s="1"/>
  <c r="V8"/>
  <c r="AE8" s="1"/>
  <c r="V10"/>
  <c r="AE10" s="1"/>
  <c r="V13"/>
  <c r="AE13" s="1"/>
  <c r="V15"/>
  <c r="AE15" s="1"/>
  <c r="V16"/>
  <c r="AE16" s="1"/>
  <c r="V18"/>
  <c r="AE18" s="1"/>
  <c r="V19"/>
  <c r="AE19" s="1"/>
  <c r="V20"/>
  <c r="AE20" s="1"/>
  <c r="V23"/>
  <c r="AE23" s="1"/>
  <c r="V24"/>
  <c r="AE24" s="1"/>
  <c r="V25"/>
  <c r="AE25" s="1"/>
  <c r="V26"/>
  <c r="AE26" s="1"/>
  <c r="V27"/>
  <c r="AE27" s="1"/>
  <c r="V28"/>
  <c r="AE28" s="1"/>
  <c r="V29"/>
  <c r="AE29" s="1"/>
  <c r="V30"/>
  <c r="AE30" s="1"/>
  <c r="V32"/>
  <c r="AE32" s="1"/>
  <c r="V33"/>
  <c r="AE33" s="1"/>
  <c r="V34"/>
  <c r="AE34" s="1"/>
  <c r="V35"/>
  <c r="AE35" s="1"/>
  <c r="V36"/>
  <c r="AE36" s="1"/>
  <c r="V37"/>
  <c r="AE37" s="1"/>
  <c r="V38"/>
  <c r="AE38" s="1"/>
  <c r="V39"/>
  <c r="AE39" s="1"/>
  <c r="V40"/>
  <c r="AE40" s="1"/>
  <c r="V41"/>
  <c r="AE41" s="1"/>
  <c r="V43"/>
  <c r="AE43" s="1"/>
  <c r="V44"/>
  <c r="AE44" s="1"/>
  <c r="V45"/>
  <c r="AE45" s="1"/>
  <c r="V46"/>
  <c r="AE46" s="1"/>
  <c r="V47"/>
  <c r="AE47" s="1"/>
  <c r="V48"/>
  <c r="AE48" s="1"/>
  <c r="V49"/>
  <c r="AE49" s="1"/>
  <c r="V50"/>
  <c r="AE50" s="1"/>
  <c r="V51"/>
  <c r="AE51" s="1"/>
  <c r="V52"/>
  <c r="AE52" s="1"/>
  <c r="V53"/>
  <c r="AE53" s="1"/>
  <c r="V54"/>
  <c r="AE54" s="1"/>
  <c r="V55"/>
  <c r="V56"/>
  <c r="AE56" s="1"/>
  <c r="V57"/>
  <c r="AE57" s="1"/>
  <c r="V58"/>
  <c r="AE58" s="1"/>
  <c r="V59"/>
  <c r="AE59" s="1"/>
  <c r="V60"/>
  <c r="AE60" s="1"/>
  <c r="V61"/>
  <c r="AE61" s="1"/>
  <c r="V62"/>
  <c r="AE62" s="1"/>
  <c r="V63"/>
  <c r="AE63" s="1"/>
  <c r="V64"/>
  <c r="AE64" s="1"/>
  <c r="V65"/>
  <c r="AE65" s="1"/>
  <c r="V66"/>
  <c r="AE66" s="1"/>
  <c r="V67"/>
  <c r="AE67" s="1"/>
  <c r="V68"/>
  <c r="AE68" s="1"/>
  <c r="V69"/>
  <c r="AE69" s="1"/>
  <c r="V70"/>
  <c r="AE70" s="1"/>
  <c r="V71"/>
  <c r="AE71" s="1"/>
  <c r="V72"/>
  <c r="AE72" s="1"/>
  <c r="V73"/>
  <c r="AE73" s="1"/>
  <c r="V3"/>
  <c r="AE3" s="1"/>
  <c r="W6"/>
  <c r="W7"/>
  <c r="W8"/>
  <c r="W17"/>
  <c r="W31"/>
  <c r="W42"/>
  <c r="BZ4" i="22"/>
  <c r="BZ9"/>
  <c r="BZ11"/>
  <c r="BZ17"/>
  <c r="BZ31"/>
  <c r="BZ42"/>
  <c r="BY55"/>
  <c r="CH55" s="1"/>
  <c r="BY22"/>
  <c r="CH22" s="1"/>
  <c r="BY21"/>
  <c r="CH21" s="1"/>
  <c r="BY12"/>
  <c r="CH12" s="1"/>
  <c r="BU74"/>
  <c r="BV74"/>
  <c r="BY5"/>
  <c r="CH5" s="1"/>
  <c r="BY6"/>
  <c r="CH6" s="1"/>
  <c r="BY7"/>
  <c r="CH7" s="1"/>
  <c r="BY8"/>
  <c r="CH8" s="1"/>
  <c r="BY10"/>
  <c r="CH10" s="1"/>
  <c r="BY13"/>
  <c r="CH13" s="1"/>
  <c r="BY14"/>
  <c r="CH14" s="1"/>
  <c r="BY15"/>
  <c r="CH15" s="1"/>
  <c r="BY16"/>
  <c r="CH16" s="1"/>
  <c r="BY18"/>
  <c r="CH18" s="1"/>
  <c r="BY19"/>
  <c r="CH19" s="1"/>
  <c r="BY20"/>
  <c r="CH20" s="1"/>
  <c r="BY23"/>
  <c r="CH23" s="1"/>
  <c r="BY24"/>
  <c r="CH24" s="1"/>
  <c r="BY25"/>
  <c r="CH25" s="1"/>
  <c r="BY26"/>
  <c r="CH26" s="1"/>
  <c r="BY27"/>
  <c r="CH27" s="1"/>
  <c r="BY28"/>
  <c r="CH28" s="1"/>
  <c r="BY29"/>
  <c r="CH29" s="1"/>
  <c r="BY30"/>
  <c r="CH30" s="1"/>
  <c r="BY32"/>
  <c r="CH32" s="1"/>
  <c r="BY33"/>
  <c r="CH33" s="1"/>
  <c r="BY34"/>
  <c r="CH34" s="1"/>
  <c r="BY35"/>
  <c r="CH35" s="1"/>
  <c r="BY36"/>
  <c r="CH36" s="1"/>
  <c r="BY37"/>
  <c r="CH37" s="1"/>
  <c r="BY38"/>
  <c r="CH38" s="1"/>
  <c r="BY39"/>
  <c r="CH39" s="1"/>
  <c r="BY40"/>
  <c r="CH40" s="1"/>
  <c r="BY41"/>
  <c r="CH41" s="1"/>
  <c r="BY43"/>
  <c r="CH43" s="1"/>
  <c r="BY44"/>
  <c r="CH44" s="1"/>
  <c r="BY45"/>
  <c r="CH45" s="1"/>
  <c r="BY46"/>
  <c r="CH46" s="1"/>
  <c r="BY47"/>
  <c r="CH47" s="1"/>
  <c r="BY48"/>
  <c r="CH48" s="1"/>
  <c r="BY49"/>
  <c r="CH49" s="1"/>
  <c r="BY50"/>
  <c r="CH50" s="1"/>
  <c r="BY51"/>
  <c r="CH51" s="1"/>
  <c r="BY52"/>
  <c r="CH52" s="1"/>
  <c r="BY53"/>
  <c r="CH53" s="1"/>
  <c r="BY54"/>
  <c r="CH54" s="1"/>
  <c r="BY56"/>
  <c r="CH56" s="1"/>
  <c r="BY57"/>
  <c r="CH57" s="1"/>
  <c r="BY58"/>
  <c r="CH58" s="1"/>
  <c r="BY59"/>
  <c r="CH59" s="1"/>
  <c r="BY60"/>
  <c r="CH60" s="1"/>
  <c r="BY61"/>
  <c r="CH61" s="1"/>
  <c r="BY62"/>
  <c r="CH62" s="1"/>
  <c r="BY63"/>
  <c r="CH63" s="1"/>
  <c r="BY64"/>
  <c r="CH64" s="1"/>
  <c r="BY65"/>
  <c r="CH65" s="1"/>
  <c r="BY66"/>
  <c r="CH66" s="1"/>
  <c r="BY67"/>
  <c r="CH67" s="1"/>
  <c r="BY68"/>
  <c r="CH68" s="1"/>
  <c r="BY69"/>
  <c r="CH69" s="1"/>
  <c r="BY70"/>
  <c r="CH70" s="1"/>
  <c r="BY71"/>
  <c r="CH71" s="1"/>
  <c r="BY72"/>
  <c r="CH72" s="1"/>
  <c r="BY73"/>
  <c r="CH73" s="1"/>
  <c r="BY3"/>
  <c r="CH3" s="1"/>
  <c r="BR22" i="21"/>
  <c r="CA22" s="1"/>
  <c r="BR21"/>
  <c r="BR14"/>
  <c r="BR12"/>
  <c r="BR11"/>
  <c r="CA11" s="1"/>
  <c r="BR9"/>
  <c r="CA9" s="1"/>
  <c r="BR4"/>
  <c r="CA4" s="1"/>
  <c r="BN74"/>
  <c r="BO74"/>
  <c r="BR5"/>
  <c r="BR6"/>
  <c r="BR7"/>
  <c r="CA7" s="1"/>
  <c r="BR8"/>
  <c r="BR10"/>
  <c r="BR13"/>
  <c r="BR15"/>
  <c r="CA15" s="1"/>
  <c r="BR16"/>
  <c r="BS17"/>
  <c r="BR18"/>
  <c r="BR19"/>
  <c r="CA19" s="1"/>
  <c r="BR20"/>
  <c r="BR23"/>
  <c r="CA23" s="1"/>
  <c r="BR24"/>
  <c r="BR25"/>
  <c r="BR26"/>
  <c r="BR27"/>
  <c r="CA27" s="1"/>
  <c r="BR28"/>
  <c r="BR29"/>
  <c r="BR30"/>
  <c r="BR31"/>
  <c r="CA31" s="1"/>
  <c r="BR32"/>
  <c r="BR33"/>
  <c r="BR34"/>
  <c r="BR35"/>
  <c r="CA35" s="1"/>
  <c r="BR36"/>
  <c r="BR37"/>
  <c r="BR38"/>
  <c r="BR39"/>
  <c r="CA39" s="1"/>
  <c r="BR40"/>
  <c r="BR41"/>
  <c r="BS42"/>
  <c r="BR43"/>
  <c r="CA43" s="1"/>
  <c r="BR44"/>
  <c r="BR45"/>
  <c r="BR46"/>
  <c r="BR47"/>
  <c r="CA47" s="1"/>
  <c r="BR48"/>
  <c r="BR49"/>
  <c r="BR50"/>
  <c r="BR51"/>
  <c r="CA51" s="1"/>
  <c r="BR52"/>
  <c r="BR53"/>
  <c r="BR54"/>
  <c r="BR55"/>
  <c r="CA55" s="1"/>
  <c r="BR56"/>
  <c r="BR57"/>
  <c r="BR58"/>
  <c r="BR59"/>
  <c r="CA59" s="1"/>
  <c r="BR60"/>
  <c r="BR61"/>
  <c r="BR62"/>
  <c r="BR63"/>
  <c r="CA63" s="1"/>
  <c r="BR64"/>
  <c r="BR65"/>
  <c r="BR66"/>
  <c r="BR67"/>
  <c r="CA67" s="1"/>
  <c r="BR68"/>
  <c r="BR69"/>
  <c r="BR70"/>
  <c r="BR71"/>
  <c r="CA71" s="1"/>
  <c r="BR72"/>
  <c r="BR73"/>
  <c r="BR3"/>
  <c r="FY14" i="19"/>
  <c r="GH14" s="1"/>
  <c r="FY5"/>
  <c r="FZ5" s="1"/>
  <c r="FY6"/>
  <c r="FZ6" s="1"/>
  <c r="FY7"/>
  <c r="GH7" s="1"/>
  <c r="FY8"/>
  <c r="GH8" s="1"/>
  <c r="FZ9"/>
  <c r="FY10"/>
  <c r="FY11"/>
  <c r="GH11" s="1"/>
  <c r="FY12"/>
  <c r="GH12" s="1"/>
  <c r="FY13"/>
  <c r="FZ13" s="1"/>
  <c r="FY15"/>
  <c r="GH15" s="1"/>
  <c r="FY16"/>
  <c r="GH16" s="1"/>
  <c r="FZ17"/>
  <c r="FY18"/>
  <c r="FY19"/>
  <c r="GH19" s="1"/>
  <c r="FY20"/>
  <c r="GH20" s="1"/>
  <c r="FY21"/>
  <c r="FY22"/>
  <c r="FY23"/>
  <c r="GH23" s="1"/>
  <c r="FY24"/>
  <c r="GH24" s="1"/>
  <c r="FY25"/>
  <c r="FZ25" s="1"/>
  <c r="FY26"/>
  <c r="FY27"/>
  <c r="FZ27" s="1"/>
  <c r="FY28"/>
  <c r="GH28" s="1"/>
  <c r="FY29"/>
  <c r="FZ29" s="1"/>
  <c r="FY30"/>
  <c r="FY32"/>
  <c r="GH32" s="1"/>
  <c r="FY33"/>
  <c r="FZ33" s="1"/>
  <c r="FY34"/>
  <c r="FY35"/>
  <c r="GH35" s="1"/>
  <c r="FY36"/>
  <c r="GH36" s="1"/>
  <c r="FY37"/>
  <c r="FZ37" s="1"/>
  <c r="FY38"/>
  <c r="FY39"/>
  <c r="GH39" s="1"/>
  <c r="FY40"/>
  <c r="GH40" s="1"/>
  <c r="FY41"/>
  <c r="FZ41" s="1"/>
  <c r="FZ42"/>
  <c r="FY43"/>
  <c r="GH43" s="1"/>
  <c r="FY44"/>
  <c r="GH44" s="1"/>
  <c r="FY45"/>
  <c r="FZ45" s="1"/>
  <c r="FY46"/>
  <c r="FZ46" s="1"/>
  <c r="FY47"/>
  <c r="GH47" s="1"/>
  <c r="FY48"/>
  <c r="GH48" s="1"/>
  <c r="FY49"/>
  <c r="FZ49" s="1"/>
  <c r="FY50"/>
  <c r="FY51"/>
  <c r="GH51" s="1"/>
  <c r="FY52"/>
  <c r="GH52" s="1"/>
  <c r="FY53"/>
  <c r="FZ53" s="1"/>
  <c r="FY54"/>
  <c r="FZ54" s="1"/>
  <c r="FY55"/>
  <c r="FY56"/>
  <c r="FZ56" s="1"/>
  <c r="FY57"/>
  <c r="FZ57" s="1"/>
  <c r="FY58"/>
  <c r="FY59"/>
  <c r="GH59" s="1"/>
  <c r="FY60"/>
  <c r="FZ60" s="1"/>
  <c r="FY61"/>
  <c r="FZ61" s="1"/>
  <c r="FY62"/>
  <c r="FZ62" s="1"/>
  <c r="FY63"/>
  <c r="FZ63" s="1"/>
  <c r="FY64"/>
  <c r="GH64" s="1"/>
  <c r="FY65"/>
  <c r="FZ65" s="1"/>
  <c r="FY66"/>
  <c r="FY67"/>
  <c r="GH67" s="1"/>
  <c r="FY68"/>
  <c r="GH68" s="1"/>
  <c r="FY69"/>
  <c r="FZ69" s="1"/>
  <c r="FY70"/>
  <c r="FZ70" s="1"/>
  <c r="FY71"/>
  <c r="GH71" s="1"/>
  <c r="FY72"/>
  <c r="FZ72" s="1"/>
  <c r="FY73"/>
  <c r="FZ73" s="1"/>
  <c r="FY3"/>
  <c r="GH3" s="1"/>
  <c r="FU77"/>
  <c r="FV77"/>
  <c r="FZ4"/>
  <c r="FZ12"/>
  <c r="FZ31"/>
  <c r="FZ35"/>
  <c r="FZ51"/>
  <c r="FZ59" l="1"/>
  <c r="FZ47"/>
  <c r="FZ71"/>
  <c r="FZ67"/>
  <c r="FZ39"/>
  <c r="FZ24"/>
  <c r="FZ3"/>
  <c r="GH65"/>
  <c r="FZ16"/>
  <c r="GH37"/>
  <c r="GH63"/>
  <c r="FZ43"/>
  <c r="FZ28"/>
  <c r="FZ7"/>
  <c r="GH49"/>
  <c r="AE11" i="23"/>
  <c r="W3"/>
  <c r="W10"/>
  <c r="AE21"/>
  <c r="W5"/>
  <c r="AE55"/>
  <c r="AE4"/>
  <c r="AE14"/>
  <c r="BZ5" i="22"/>
  <c r="BZ8"/>
  <c r="BZ7"/>
  <c r="BZ3"/>
  <c r="BZ10"/>
  <c r="BZ6"/>
  <c r="CA3" i="21"/>
  <c r="CA70"/>
  <c r="CA66"/>
  <c r="CA62"/>
  <c r="CA58"/>
  <c r="CA54"/>
  <c r="CA50"/>
  <c r="CA46"/>
  <c r="CA38"/>
  <c r="CA34"/>
  <c r="CA30"/>
  <c r="CA26"/>
  <c r="CA10"/>
  <c r="CA6"/>
  <c r="CA12"/>
  <c r="CA73"/>
  <c r="CA69"/>
  <c r="CA65"/>
  <c r="CA61"/>
  <c r="CA57"/>
  <c r="CA53"/>
  <c r="CA49"/>
  <c r="CA45"/>
  <c r="CA41"/>
  <c r="CA37"/>
  <c r="CA33"/>
  <c r="CA29"/>
  <c r="CA25"/>
  <c r="CA20"/>
  <c r="CA16"/>
  <c r="CA5"/>
  <c r="CA14"/>
  <c r="CA72"/>
  <c r="CA68"/>
  <c r="CA64"/>
  <c r="CA60"/>
  <c r="CA56"/>
  <c r="CA52"/>
  <c r="CA48"/>
  <c r="CA44"/>
  <c r="CA40"/>
  <c r="CA36"/>
  <c r="CA32"/>
  <c r="CA28"/>
  <c r="CA24"/>
  <c r="CA8"/>
  <c r="CA21"/>
  <c r="CA18"/>
  <c r="CA13"/>
  <c r="FZ52" i="19"/>
  <c r="FZ44"/>
  <c r="FZ36"/>
  <c r="FZ15"/>
  <c r="FZ48"/>
  <c r="FZ40"/>
  <c r="FZ32"/>
  <c r="FZ19"/>
  <c r="FZ8"/>
  <c r="GH57"/>
  <c r="GH6"/>
  <c r="FZ66"/>
  <c r="GH66"/>
  <c r="FZ58"/>
  <c r="GH58"/>
  <c r="FZ50"/>
  <c r="GH50"/>
  <c r="FZ38"/>
  <c r="GH38"/>
  <c r="FZ34"/>
  <c r="GH34"/>
  <c r="GH29"/>
  <c r="GH13"/>
  <c r="GH56"/>
  <c r="GH72"/>
  <c r="GH70"/>
  <c r="FZ64"/>
  <c r="FZ23"/>
  <c r="GH53"/>
  <c r="GH69"/>
  <c r="GH33"/>
  <c r="GH60"/>
  <c r="GH21"/>
  <c r="GH27"/>
  <c r="GH46"/>
  <c r="FZ68"/>
  <c r="FZ30"/>
  <c r="GH30"/>
  <c r="FZ26"/>
  <c r="GH26"/>
  <c r="GH22"/>
  <c r="FZ18"/>
  <c r="GH18"/>
  <c r="FZ10"/>
  <c r="GH10"/>
  <c r="GH5"/>
  <c r="GH45"/>
  <c r="GH61"/>
  <c r="GH25"/>
  <c r="GH41"/>
  <c r="GH54"/>
  <c r="GH62"/>
  <c r="GH55"/>
  <c r="GH73"/>
  <c r="FZ20"/>
  <c r="V74" i="23"/>
  <c r="BY74" i="22"/>
  <c r="BR74" i="21"/>
  <c r="FY77" i="19"/>
  <c r="J74" i="23"/>
  <c r="K74"/>
  <c r="N14"/>
  <c r="N12"/>
  <c r="W12" s="1"/>
  <c r="N13"/>
  <c r="W13" s="1"/>
  <c r="N15"/>
  <c r="W15" s="1"/>
  <c r="N16"/>
  <c r="O16" s="1"/>
  <c r="N18"/>
  <c r="W18" s="1"/>
  <c r="N19"/>
  <c r="W19" s="1"/>
  <c r="N20"/>
  <c r="W20" s="1"/>
  <c r="N21"/>
  <c r="W21" s="1"/>
  <c r="N22"/>
  <c r="N23"/>
  <c r="W23" s="1"/>
  <c r="N24"/>
  <c r="O24" s="1"/>
  <c r="N25"/>
  <c r="W25" s="1"/>
  <c r="N26"/>
  <c r="W26" s="1"/>
  <c r="N27"/>
  <c r="W27" s="1"/>
  <c r="N28"/>
  <c r="W28" s="1"/>
  <c r="N29"/>
  <c r="W29" s="1"/>
  <c r="N30"/>
  <c r="W30" s="1"/>
  <c r="N32"/>
  <c r="W32" s="1"/>
  <c r="N33"/>
  <c r="W33" s="1"/>
  <c r="N34"/>
  <c r="W34" s="1"/>
  <c r="N35"/>
  <c r="W35" s="1"/>
  <c r="N36"/>
  <c r="W36" s="1"/>
  <c r="N37"/>
  <c r="W37" s="1"/>
  <c r="N38"/>
  <c r="W38" s="1"/>
  <c r="N39"/>
  <c r="W39" s="1"/>
  <c r="N40"/>
  <c r="W40" s="1"/>
  <c r="N41"/>
  <c r="W41" s="1"/>
  <c r="N43"/>
  <c r="W43" s="1"/>
  <c r="N44"/>
  <c r="W44" s="1"/>
  <c r="N45"/>
  <c r="W45" s="1"/>
  <c r="N46"/>
  <c r="O46" s="1"/>
  <c r="N47"/>
  <c r="W47" s="1"/>
  <c r="N48"/>
  <c r="W48" s="1"/>
  <c r="N49"/>
  <c r="W49" s="1"/>
  <c r="N50"/>
  <c r="W50" s="1"/>
  <c r="N51"/>
  <c r="W51" s="1"/>
  <c r="N52"/>
  <c r="W52" s="1"/>
  <c r="N53"/>
  <c r="W53" s="1"/>
  <c r="N54"/>
  <c r="O54" s="1"/>
  <c r="N55"/>
  <c r="W55" s="1"/>
  <c r="N56"/>
  <c r="W56" s="1"/>
  <c r="N57"/>
  <c r="W57" s="1"/>
  <c r="N58"/>
  <c r="W58" s="1"/>
  <c r="N59"/>
  <c r="W59" s="1"/>
  <c r="N60"/>
  <c r="W60" s="1"/>
  <c r="N61"/>
  <c r="W61" s="1"/>
  <c r="N62"/>
  <c r="O62" s="1"/>
  <c r="N63"/>
  <c r="W63" s="1"/>
  <c r="N64"/>
  <c r="W64" s="1"/>
  <c r="N65"/>
  <c r="W65" s="1"/>
  <c r="N66"/>
  <c r="O66" s="1"/>
  <c r="N67"/>
  <c r="W67" s="1"/>
  <c r="N68"/>
  <c r="W68" s="1"/>
  <c r="N69"/>
  <c r="W69" s="1"/>
  <c r="N70"/>
  <c r="O70" s="1"/>
  <c r="N71"/>
  <c r="W71" s="1"/>
  <c r="N72"/>
  <c r="W72" s="1"/>
  <c r="N73"/>
  <c r="W73" s="1"/>
  <c r="N11"/>
  <c r="O11" s="1"/>
  <c r="N9"/>
  <c r="W9" s="1"/>
  <c r="N4"/>
  <c r="W4" s="1"/>
  <c r="O5"/>
  <c r="O6"/>
  <c r="O7"/>
  <c r="O8"/>
  <c r="O10"/>
  <c r="O13"/>
  <c r="O17"/>
  <c r="O19"/>
  <c r="O31"/>
  <c r="O32"/>
  <c r="O36"/>
  <c r="O40"/>
  <c r="O42"/>
  <c r="O45"/>
  <c r="O53"/>
  <c r="O57"/>
  <c r="O65"/>
  <c r="O3"/>
  <c r="C74"/>
  <c r="B74"/>
  <c r="F55"/>
  <c r="F22"/>
  <c r="F21"/>
  <c r="F14"/>
  <c r="F9"/>
  <c r="F4"/>
  <c r="BF74" i="21"/>
  <c r="BG74"/>
  <c r="BJ14"/>
  <c r="BJ9"/>
  <c r="BS9" s="1"/>
  <c r="BJ4"/>
  <c r="BS4" s="1"/>
  <c r="BJ5"/>
  <c r="BK5" s="1"/>
  <c r="BJ6"/>
  <c r="BS6" s="1"/>
  <c r="BJ7"/>
  <c r="BJ8"/>
  <c r="BK8" s="1"/>
  <c r="BJ10"/>
  <c r="BS10" s="1"/>
  <c r="BJ11"/>
  <c r="BJ12"/>
  <c r="BK12" s="1"/>
  <c r="BJ13"/>
  <c r="BK13" s="1"/>
  <c r="BJ15"/>
  <c r="BK15" s="1"/>
  <c r="BJ16"/>
  <c r="BK16" s="1"/>
  <c r="BK17"/>
  <c r="BJ18"/>
  <c r="BS18" s="1"/>
  <c r="BJ19"/>
  <c r="BJ20"/>
  <c r="BK20" s="1"/>
  <c r="BJ21"/>
  <c r="BS21" s="1"/>
  <c r="BJ22"/>
  <c r="BS22" s="1"/>
  <c r="BJ23"/>
  <c r="BJ24"/>
  <c r="BK24" s="1"/>
  <c r="BJ25"/>
  <c r="BK25" s="1"/>
  <c r="BJ26"/>
  <c r="BS26" s="1"/>
  <c r="BJ27"/>
  <c r="BJ28"/>
  <c r="BK28" s="1"/>
  <c r="BJ29"/>
  <c r="BK29" s="1"/>
  <c r="BJ30"/>
  <c r="BK30" s="1"/>
  <c r="BJ31"/>
  <c r="BK31" s="1"/>
  <c r="BJ32"/>
  <c r="BK32" s="1"/>
  <c r="BJ33"/>
  <c r="BK33" s="1"/>
  <c r="BJ34"/>
  <c r="BS34" s="1"/>
  <c r="BJ35"/>
  <c r="BJ36"/>
  <c r="BK36" s="1"/>
  <c r="BJ37"/>
  <c r="BK37" s="1"/>
  <c r="BJ38"/>
  <c r="BS38" s="1"/>
  <c r="BJ39"/>
  <c r="BJ40"/>
  <c r="BK40" s="1"/>
  <c r="BJ41"/>
  <c r="BK41" s="1"/>
  <c r="BJ43"/>
  <c r="BJ44"/>
  <c r="BK44" s="1"/>
  <c r="BJ45"/>
  <c r="BK45" s="1"/>
  <c r="BJ46"/>
  <c r="BS46" s="1"/>
  <c r="BJ47"/>
  <c r="BK47" s="1"/>
  <c r="BJ48"/>
  <c r="BK48" s="1"/>
  <c r="BJ49"/>
  <c r="BK49" s="1"/>
  <c r="BJ50"/>
  <c r="BS50" s="1"/>
  <c r="BJ51"/>
  <c r="BJ52"/>
  <c r="BK52" s="1"/>
  <c r="BJ53"/>
  <c r="BK53" s="1"/>
  <c r="BJ54"/>
  <c r="BS54" s="1"/>
  <c r="BJ55"/>
  <c r="BJ56"/>
  <c r="BK56" s="1"/>
  <c r="BJ57"/>
  <c r="BK57" s="1"/>
  <c r="BJ58"/>
  <c r="BS58" s="1"/>
  <c r="BJ59"/>
  <c r="BJ60"/>
  <c r="BK60" s="1"/>
  <c r="BJ61"/>
  <c r="BK61" s="1"/>
  <c r="BJ62"/>
  <c r="BS62" s="1"/>
  <c r="BJ63"/>
  <c r="BK63" s="1"/>
  <c r="BJ64"/>
  <c r="BK64" s="1"/>
  <c r="BJ65"/>
  <c r="BK65" s="1"/>
  <c r="BJ66"/>
  <c r="BS66" s="1"/>
  <c r="BJ67"/>
  <c r="BJ68"/>
  <c r="BK68" s="1"/>
  <c r="BJ69"/>
  <c r="BK69" s="1"/>
  <c r="BJ70"/>
  <c r="BS70" s="1"/>
  <c r="BJ71"/>
  <c r="BJ72"/>
  <c r="BK72" s="1"/>
  <c r="BJ73"/>
  <c r="BK73" s="1"/>
  <c r="BJ3"/>
  <c r="BK3" s="1"/>
  <c r="BK34"/>
  <c r="BK42"/>
  <c r="BM74" i="22"/>
  <c r="BN74"/>
  <c r="BQ55"/>
  <c r="BZ55" s="1"/>
  <c r="BQ13"/>
  <c r="BQ14"/>
  <c r="BR14" s="1"/>
  <c r="BQ15"/>
  <c r="BZ15" s="1"/>
  <c r="BQ16"/>
  <c r="BR16" s="1"/>
  <c r="BR17"/>
  <c r="BQ18"/>
  <c r="BR18" s="1"/>
  <c r="BQ19"/>
  <c r="BZ19" s="1"/>
  <c r="BQ20"/>
  <c r="BR20" s="1"/>
  <c r="BQ21"/>
  <c r="BR21" s="1"/>
  <c r="BQ22"/>
  <c r="BR22" s="1"/>
  <c r="BQ23"/>
  <c r="BR23" s="1"/>
  <c r="BQ24"/>
  <c r="BR24" s="1"/>
  <c r="BQ25"/>
  <c r="BQ26"/>
  <c r="BR26" s="1"/>
  <c r="BQ27"/>
  <c r="BZ27" s="1"/>
  <c r="BQ28"/>
  <c r="BR28" s="1"/>
  <c r="BQ29"/>
  <c r="BR29" s="1"/>
  <c r="BQ30"/>
  <c r="BR30" s="1"/>
  <c r="BQ32"/>
  <c r="BR32" s="1"/>
  <c r="BQ33"/>
  <c r="BQ34"/>
  <c r="BR34" s="1"/>
  <c r="BQ35"/>
  <c r="BZ35" s="1"/>
  <c r="BQ36"/>
  <c r="BR36" s="1"/>
  <c r="BQ37"/>
  <c r="BQ38"/>
  <c r="BR38" s="1"/>
  <c r="BQ39"/>
  <c r="BZ39" s="1"/>
  <c r="BQ40"/>
  <c r="BR40" s="1"/>
  <c r="BQ41"/>
  <c r="BR42"/>
  <c r="BQ43"/>
  <c r="BR43" s="1"/>
  <c r="BQ44"/>
  <c r="BR44" s="1"/>
  <c r="BQ45"/>
  <c r="BR45" s="1"/>
  <c r="BQ46"/>
  <c r="BR46" s="1"/>
  <c r="BQ47"/>
  <c r="BZ47" s="1"/>
  <c r="BQ48"/>
  <c r="BR48" s="1"/>
  <c r="BQ49"/>
  <c r="BR49" s="1"/>
  <c r="BQ50"/>
  <c r="BR50" s="1"/>
  <c r="BQ51"/>
  <c r="BR51" s="1"/>
  <c r="BQ52"/>
  <c r="BR52" s="1"/>
  <c r="BQ53"/>
  <c r="BR53" s="1"/>
  <c r="BQ54"/>
  <c r="BR54" s="1"/>
  <c r="BQ56"/>
  <c r="BR56" s="1"/>
  <c r="BQ57"/>
  <c r="BQ58"/>
  <c r="BR58" s="1"/>
  <c r="BQ59"/>
  <c r="BZ59" s="1"/>
  <c r="BQ60"/>
  <c r="BR60" s="1"/>
  <c r="BQ61"/>
  <c r="BQ62"/>
  <c r="BR62" s="1"/>
  <c r="BQ63"/>
  <c r="BZ63" s="1"/>
  <c r="BQ64"/>
  <c r="BR64" s="1"/>
  <c r="BQ65"/>
  <c r="BQ66"/>
  <c r="BR66" s="1"/>
  <c r="BQ67"/>
  <c r="BZ67" s="1"/>
  <c r="BQ68"/>
  <c r="BR68" s="1"/>
  <c r="BQ69"/>
  <c r="BQ70"/>
  <c r="BR70" s="1"/>
  <c r="BQ71"/>
  <c r="BZ71" s="1"/>
  <c r="BQ72"/>
  <c r="BR72" s="1"/>
  <c r="BQ73"/>
  <c r="BQ12"/>
  <c r="BZ12" s="1"/>
  <c r="BR4"/>
  <c r="BR5"/>
  <c r="BR6"/>
  <c r="BR7"/>
  <c r="BR8"/>
  <c r="BR9"/>
  <c r="BR10"/>
  <c r="BR11"/>
  <c r="BR31"/>
  <c r="BR39"/>
  <c r="BR59"/>
  <c r="BR63"/>
  <c r="BR67"/>
  <c r="BR71"/>
  <c r="BR3"/>
  <c r="FE74" i="13"/>
  <c r="FF74"/>
  <c r="FI22"/>
  <c r="FI21"/>
  <c r="FR21" s="1"/>
  <c r="FI14"/>
  <c r="FR14" s="1"/>
  <c r="FI12"/>
  <c r="FR12" s="1"/>
  <c r="FI9"/>
  <c r="FI4"/>
  <c r="FR4" s="1"/>
  <c r="FJ5"/>
  <c r="FJ6"/>
  <c r="FJ7"/>
  <c r="FJ8"/>
  <c r="FJ10"/>
  <c r="FJ11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O69" i="23" l="1"/>
  <c r="O48"/>
  <c r="O64"/>
  <c r="O72"/>
  <c r="O61"/>
  <c r="O49"/>
  <c r="O41"/>
  <c r="O56"/>
  <c r="O37"/>
  <c r="O30"/>
  <c r="BZ54" i="22"/>
  <c r="BR47"/>
  <c r="BZ46"/>
  <c r="BZ23"/>
  <c r="O35" i="23"/>
  <c r="O4"/>
  <c r="O18"/>
  <c r="O26"/>
  <c r="O68"/>
  <c r="O60"/>
  <c r="O52"/>
  <c r="O44"/>
  <c r="O39"/>
  <c r="O12"/>
  <c r="O73"/>
  <c r="O67"/>
  <c r="O33"/>
  <c r="O15"/>
  <c r="BZ21" i="22"/>
  <c r="BR27"/>
  <c r="BZ48"/>
  <c r="FI74" i="13"/>
  <c r="W16" i="23"/>
  <c r="O71"/>
  <c r="O43"/>
  <c r="O25"/>
  <c r="N74"/>
  <c r="O59"/>
  <c r="O47"/>
  <c r="O38"/>
  <c r="O34"/>
  <c r="O9"/>
  <c r="O55"/>
  <c r="O63"/>
  <c r="O51"/>
  <c r="O29"/>
  <c r="W54"/>
  <c r="W62"/>
  <c r="O28"/>
  <c r="W11"/>
  <c r="F74"/>
  <c r="O27"/>
  <c r="O23"/>
  <c r="O22"/>
  <c r="W22"/>
  <c r="W24"/>
  <c r="W70"/>
  <c r="W46"/>
  <c r="W66"/>
  <c r="O58"/>
  <c r="O50"/>
  <c r="O20"/>
  <c r="O21"/>
  <c r="O14"/>
  <c r="W14"/>
  <c r="BR19" i="22"/>
  <c r="BQ74"/>
  <c r="BZ32"/>
  <c r="BR15"/>
  <c r="BZ34"/>
  <c r="BZ40"/>
  <c r="BZ29"/>
  <c r="BZ26"/>
  <c r="BZ62"/>
  <c r="BZ43"/>
  <c r="BZ24"/>
  <c r="BZ56"/>
  <c r="BZ72"/>
  <c r="BR12"/>
  <c r="BR13"/>
  <c r="BZ13"/>
  <c r="BZ14"/>
  <c r="BZ30"/>
  <c r="BZ50"/>
  <c r="BZ66"/>
  <c r="BZ28"/>
  <c r="BZ44"/>
  <c r="BZ60"/>
  <c r="BZ45"/>
  <c r="BR41"/>
  <c r="BZ41"/>
  <c r="BR37"/>
  <c r="BZ37"/>
  <c r="BR33"/>
  <c r="BZ33"/>
  <c r="BZ18"/>
  <c r="BZ70"/>
  <c r="BZ51"/>
  <c r="BZ16"/>
  <c r="BZ64"/>
  <c r="BZ49"/>
  <c r="BR35"/>
  <c r="BR73"/>
  <c r="BZ73"/>
  <c r="BR69"/>
  <c r="BZ69"/>
  <c r="BR65"/>
  <c r="BZ65"/>
  <c r="BR61"/>
  <c r="BZ61"/>
  <c r="BR57"/>
  <c r="BZ57"/>
  <c r="BZ22"/>
  <c r="BZ38"/>
  <c r="BZ58"/>
  <c r="BZ20"/>
  <c r="BZ36"/>
  <c r="BZ52"/>
  <c r="BZ68"/>
  <c r="BZ25"/>
  <c r="BZ53"/>
  <c r="BK10" i="21"/>
  <c r="BK6"/>
  <c r="BS3"/>
  <c r="BK26"/>
  <c r="BK66"/>
  <c r="BK18"/>
  <c r="BK50"/>
  <c r="BS8"/>
  <c r="BK58"/>
  <c r="BK70"/>
  <c r="BK54"/>
  <c r="BJ74"/>
  <c r="BS44"/>
  <c r="BS52"/>
  <c r="BS60"/>
  <c r="BS68"/>
  <c r="BS15"/>
  <c r="BK62"/>
  <c r="BK46"/>
  <c r="BS48"/>
  <c r="BS56"/>
  <c r="BS64"/>
  <c r="BS72"/>
  <c r="BK71"/>
  <c r="BS71"/>
  <c r="BK67"/>
  <c r="BS67"/>
  <c r="BK59"/>
  <c r="BS59"/>
  <c r="BS55"/>
  <c r="BK51"/>
  <c r="BS51"/>
  <c r="BK43"/>
  <c r="BS43"/>
  <c r="BS13"/>
  <c r="BS24"/>
  <c r="BS32"/>
  <c r="BS40"/>
  <c r="BS5"/>
  <c r="BK38"/>
  <c r="BS20"/>
  <c r="BS29"/>
  <c r="BS37"/>
  <c r="BS45"/>
  <c r="BS53"/>
  <c r="BS61"/>
  <c r="BS69"/>
  <c r="BS31"/>
  <c r="BS12"/>
  <c r="BS30"/>
  <c r="BK11"/>
  <c r="BS11"/>
  <c r="BK7"/>
  <c r="BS7"/>
  <c r="BS28"/>
  <c r="BS36"/>
  <c r="BS14"/>
  <c r="BS47"/>
  <c r="BK39"/>
  <c r="BS39"/>
  <c r="BK35"/>
  <c r="BS35"/>
  <c r="BK27"/>
  <c r="BS27"/>
  <c r="BK23"/>
  <c r="BS23"/>
  <c r="BK19"/>
  <c r="BS19"/>
  <c r="BS16"/>
  <c r="BS25"/>
  <c r="BS33"/>
  <c r="BS41"/>
  <c r="BS49"/>
  <c r="BS57"/>
  <c r="BS65"/>
  <c r="BS73"/>
  <c r="BS63"/>
  <c r="FJ12" i="13"/>
  <c r="FR22"/>
  <c r="FR55"/>
  <c r="FR9"/>
  <c r="FQ55" i="19"/>
  <c r="FZ55" s="1"/>
  <c r="FQ22"/>
  <c r="FZ22" s="1"/>
  <c r="FQ21"/>
  <c r="FZ21" s="1"/>
  <c r="FR5" l="1"/>
  <c r="FR6"/>
  <c r="FR7"/>
  <c r="FR8"/>
  <c r="FR10"/>
  <c r="FR12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N77"/>
  <c r="FM77"/>
  <c r="FQ14"/>
  <c r="FZ14" s="1"/>
  <c r="FQ11"/>
  <c r="FZ11" s="1"/>
  <c r="FR11" l="1"/>
  <c r="BI25" i="22"/>
  <c r="BR25" s="1"/>
  <c r="FI55" i="19" l="1"/>
  <c r="FR55" s="1"/>
  <c r="BI55" i="22" l="1"/>
  <c r="BR55" s="1"/>
  <c r="BJ4"/>
  <c r="BJ5"/>
  <c r="BJ6"/>
  <c r="BJ7"/>
  <c r="BJ8"/>
  <c r="BJ9"/>
  <c r="BJ10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7"/>
  <c r="BJ38"/>
  <c r="BJ39"/>
  <c r="BJ40"/>
  <c r="BJ42"/>
  <c r="BJ43"/>
  <c r="BJ44"/>
  <c r="BJ45"/>
  <c r="BJ46"/>
  <c r="BJ47"/>
  <c r="BJ48"/>
  <c r="BJ49"/>
  <c r="BJ50"/>
  <c r="BJ51"/>
  <c r="BJ52"/>
  <c r="BJ53"/>
  <c r="BJ54"/>
  <c r="BJ55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E74"/>
  <c r="BF74"/>
  <c r="BB55" i="21"/>
  <c r="BB22"/>
  <c r="BK22" s="1"/>
  <c r="BB21"/>
  <c r="BK21" s="1"/>
  <c r="BB14"/>
  <c r="BK14" s="1"/>
  <c r="BB9"/>
  <c r="BB4"/>
  <c r="BK4" s="1"/>
  <c r="AX74"/>
  <c r="AY74"/>
  <c r="BC5"/>
  <c r="BC6"/>
  <c r="BC7"/>
  <c r="BC8"/>
  <c r="BC10"/>
  <c r="BC13"/>
  <c r="BC15"/>
  <c r="BC16"/>
  <c r="BC17"/>
  <c r="BC18"/>
  <c r="BC19"/>
  <c r="BC20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FA14" i="13"/>
  <c r="FJ14" s="1"/>
  <c r="FA55"/>
  <c r="FJ55" s="1"/>
  <c r="FA22"/>
  <c r="FJ22" s="1"/>
  <c r="FA21"/>
  <c r="FJ21" s="1"/>
  <c r="FA9"/>
  <c r="FJ9" s="1"/>
  <c r="FA4"/>
  <c r="FJ4" s="1"/>
  <c r="FB73"/>
  <c r="FB5"/>
  <c r="FB6"/>
  <c r="FB7"/>
  <c r="FB8"/>
  <c r="FB10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7"/>
  <c r="FB38"/>
  <c r="FB39"/>
  <c r="FB40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3"/>
  <c r="EW74"/>
  <c r="EX74"/>
  <c r="FI22" i="19"/>
  <c r="FR22" s="1"/>
  <c r="FI21"/>
  <c r="FR21" s="1"/>
  <c r="FI14"/>
  <c r="FR14" s="1"/>
  <c r="FI9"/>
  <c r="FR9" s="1"/>
  <c r="FI4"/>
  <c r="FR4" s="1"/>
  <c r="FJ5"/>
  <c r="FJ6"/>
  <c r="FJ7"/>
  <c r="FJ8"/>
  <c r="FJ10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E77"/>
  <c r="FF77"/>
  <c r="BK9" i="21" l="1"/>
  <c r="BC55"/>
  <c r="BK55"/>
  <c r="FA74" i="13"/>
  <c r="BI74" i="22"/>
  <c r="BB74" i="21"/>
  <c r="FI77" i="19"/>
  <c r="AT53" i="21" l="1"/>
  <c r="BC53" s="1"/>
  <c r="BA56" i="22"/>
  <c r="BJ56" s="1"/>
  <c r="BA25"/>
  <c r="BJ25" s="1"/>
  <c r="AL55" l="1"/>
  <c r="AT22" i="21"/>
  <c r="BC22" s="1"/>
  <c r="AT21"/>
  <c r="BC21" s="1"/>
  <c r="AL22"/>
  <c r="AL21"/>
  <c r="AT14"/>
  <c r="BC14" s="1"/>
  <c r="AL14"/>
  <c r="AT9"/>
  <c r="BC9" s="1"/>
  <c r="AL9"/>
  <c r="AT4"/>
  <c r="BC4" s="1"/>
  <c r="AL4"/>
  <c r="FA55" i="19"/>
  <c r="FJ55" s="1"/>
  <c r="ES55" i="13"/>
  <c r="FB55" s="1"/>
  <c r="EK55"/>
  <c r="ES22"/>
  <c r="FB22" s="1"/>
  <c r="ES21"/>
  <c r="FB21" s="1"/>
  <c r="EK22"/>
  <c r="EK21"/>
  <c r="ES14"/>
  <c r="FB14" s="1"/>
  <c r="EK14"/>
  <c r="ES9"/>
  <c r="FB9" s="1"/>
  <c r="EK9"/>
  <c r="ES4"/>
  <c r="FB4" s="1"/>
  <c r="EK4"/>
  <c r="FA22" i="19"/>
  <c r="FJ22" s="1"/>
  <c r="FA21"/>
  <c r="FJ21" s="1"/>
  <c r="FA14"/>
  <c r="FJ14" s="1"/>
  <c r="FA9"/>
  <c r="FJ9" s="1"/>
  <c r="FA4"/>
  <c r="FJ4" s="1"/>
  <c r="AW74" i="22" l="1"/>
  <c r="AX74"/>
  <c r="BB4"/>
  <c r="BB5"/>
  <c r="BB6"/>
  <c r="BB7"/>
  <c r="BB8"/>
  <c r="BB9"/>
  <c r="BB10"/>
  <c r="BB81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3"/>
  <c r="AP74" i="21"/>
  <c r="AQ74"/>
  <c r="AU4"/>
  <c r="AU5"/>
  <c r="AU6"/>
  <c r="AU7"/>
  <c r="AU8"/>
  <c r="AU9"/>
  <c r="AU10"/>
  <c r="AU8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ET4" i="13"/>
  <c r="ET5"/>
  <c r="ET6"/>
  <c r="ET7"/>
  <c r="ET8"/>
  <c r="ET9"/>
  <c r="ET10"/>
  <c r="ET81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83"/>
  <c r="ET37"/>
  <c r="ET38"/>
  <c r="ET39"/>
  <c r="ET40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EW77" i="19"/>
  <c r="EX77"/>
  <c r="FB5"/>
  <c r="FB6"/>
  <c r="FB7"/>
  <c r="FB8"/>
  <c r="FB10"/>
  <c r="FB11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BA74" i="22" l="1"/>
  <c r="AT74" i="21"/>
  <c r="ES74" i="13"/>
  <c r="FA77" i="19"/>
  <c r="ES55"/>
  <c r="ES22"/>
  <c r="ES21"/>
  <c r="ES14"/>
  <c r="ES9"/>
  <c r="ES4"/>
  <c r="FB14" l="1"/>
  <c r="FB21"/>
  <c r="FB4"/>
  <c r="FB22"/>
  <c r="FB9"/>
  <c r="FB55"/>
  <c r="AO74" i="22"/>
  <c r="AP74"/>
  <c r="AT4"/>
  <c r="AT5"/>
  <c r="AT6"/>
  <c r="AT7"/>
  <c r="AT8"/>
  <c r="AT9"/>
  <c r="AT10"/>
  <c r="AT81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3"/>
  <c r="AH74" i="21"/>
  <c r="AI74"/>
  <c r="AM5"/>
  <c r="AM6"/>
  <c r="AM7"/>
  <c r="AM8"/>
  <c r="AM10"/>
  <c r="AM81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83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EL5" i="13"/>
  <c r="EL6"/>
  <c r="EL7"/>
  <c r="EL8"/>
  <c r="EL10"/>
  <c r="EL81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83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G74"/>
  <c r="EH74"/>
  <c r="ET11" i="19"/>
  <c r="ET5"/>
  <c r="ET6"/>
  <c r="ET7"/>
  <c r="ET8"/>
  <c r="ET10"/>
  <c r="ET13"/>
  <c r="ET15"/>
  <c r="ET16"/>
  <c r="ET17"/>
  <c r="ET18"/>
  <c r="ET19"/>
  <c r="ET20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7"/>
  <c r="EP77"/>
  <c r="AS74" i="22" l="1"/>
  <c r="AL74" i="21"/>
  <c r="EK74" i="13"/>
  <c r="ES77" i="19"/>
  <c r="AD22" i="21"/>
  <c r="AD21"/>
  <c r="AM21" s="1"/>
  <c r="AD14"/>
  <c r="AD9"/>
  <c r="AD4"/>
  <c r="AE5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EC55" i="13"/>
  <c r="EC22"/>
  <c r="EL22" s="1"/>
  <c r="EC21"/>
  <c r="EC14"/>
  <c r="EL14" s="1"/>
  <c r="EC9"/>
  <c r="EC4"/>
  <c r="EL4" s="1"/>
  <c r="ED5"/>
  <c r="ED6"/>
  <c r="ED7"/>
  <c r="ED8"/>
  <c r="ED10"/>
  <c r="ED13"/>
  <c r="ED15"/>
  <c r="ED16"/>
  <c r="ED17"/>
  <c r="ED18"/>
  <c r="ED19"/>
  <c r="ED20"/>
  <c r="ED23"/>
  <c r="ED24"/>
  <c r="ED25"/>
  <c r="ED26"/>
  <c r="ED27"/>
  <c r="ED28"/>
  <c r="ED29"/>
  <c r="ED30"/>
  <c r="ED31"/>
  <c r="ED32"/>
  <c r="ED33"/>
  <c r="ED34"/>
  <c r="ED35"/>
  <c r="ED37"/>
  <c r="ED38"/>
  <c r="ED39"/>
  <c r="ED40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3"/>
  <c r="DY74"/>
  <c r="DZ74"/>
  <c r="EK55" i="19"/>
  <c r="EK22"/>
  <c r="ET22" s="1"/>
  <c r="EK21"/>
  <c r="ET21" s="1"/>
  <c r="EK14"/>
  <c r="ET14" s="1"/>
  <c r="EK9"/>
  <c r="EK4"/>
  <c r="ET4" s="1"/>
  <c r="EG77"/>
  <c r="EH77"/>
  <c r="EL5"/>
  <c r="EL6"/>
  <c r="EL7"/>
  <c r="EL8"/>
  <c r="EL10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AM9" i="21" l="1"/>
  <c r="AM14"/>
  <c r="AM4"/>
  <c r="AM22"/>
  <c r="EL21" i="13"/>
  <c r="EL9"/>
  <c r="EL55"/>
  <c r="ET9" i="19"/>
  <c r="ET55"/>
  <c r="AD74" i="21"/>
  <c r="EC74" i="13"/>
  <c r="EK77" i="19"/>
  <c r="EC55"/>
  <c r="EL55" s="1"/>
  <c r="EC82"/>
  <c r="ED15"/>
  <c r="AE5" i="22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AD14"/>
  <c r="AD55"/>
  <c r="Z76"/>
  <c r="AA76"/>
  <c r="V22" i="21"/>
  <c r="AE22" s="1"/>
  <c r="V21"/>
  <c r="V14"/>
  <c r="AE14" s="1"/>
  <c r="V12"/>
  <c r="V11"/>
  <c r="V9"/>
  <c r="V4"/>
  <c r="AE4" s="1"/>
  <c r="R74"/>
  <c r="S74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DU55" i="13"/>
  <c r="ED55" s="1"/>
  <c r="DU22"/>
  <c r="ED22" s="1"/>
  <c r="DU21"/>
  <c r="ED21" s="1"/>
  <c r="DU14"/>
  <c r="ED14" s="1"/>
  <c r="DU12"/>
  <c r="DU11"/>
  <c r="DU9"/>
  <c r="ED9" s="1"/>
  <c r="DU4"/>
  <c r="ED4" s="1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Q74"/>
  <c r="DR74"/>
  <c r="ED3" i="19"/>
  <c r="EC4"/>
  <c r="EL4" s="1"/>
  <c r="ED5"/>
  <c r="ED6"/>
  <c r="ED7"/>
  <c r="ED8"/>
  <c r="EC9"/>
  <c r="ED10"/>
  <c r="EC11"/>
  <c r="EC12"/>
  <c r="ED13"/>
  <c r="EC14"/>
  <c r="ED16"/>
  <c r="ED17"/>
  <c r="ED18"/>
  <c r="ED19"/>
  <c r="ED20"/>
  <c r="EC21"/>
  <c r="EC22"/>
  <c r="EL22" s="1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DY77"/>
  <c r="DZ77"/>
  <c r="AD76" i="22" l="1"/>
  <c r="AE21" i="21"/>
  <c r="AE9"/>
  <c r="EL14" i="19"/>
  <c r="EL21"/>
  <c r="EL9"/>
  <c r="EC77"/>
  <c r="V74" i="21"/>
  <c r="DU74" i="13"/>
  <c r="DM53"/>
  <c r="DN79"/>
  <c r="DV53" l="1"/>
  <c r="ED53" i="19"/>
  <c r="V55" i="22"/>
  <c r="AE55" s="1"/>
  <c r="V22"/>
  <c r="AE22" s="1"/>
  <c r="V21"/>
  <c r="V14"/>
  <c r="AE14" s="1"/>
  <c r="V12"/>
  <c r="AE12" s="1"/>
  <c r="V11"/>
  <c r="V9"/>
  <c r="V4"/>
  <c r="AE4" s="1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6"/>
  <c r="S76"/>
  <c r="V76" l="1"/>
  <c r="AE11"/>
  <c r="AE9"/>
  <c r="AE21"/>
  <c r="DM55" i="13"/>
  <c r="DM22"/>
  <c r="DM21"/>
  <c r="DM14"/>
  <c r="DM12"/>
  <c r="DM11"/>
  <c r="DM9"/>
  <c r="DM4"/>
  <c r="DI76"/>
  <c r="DJ76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DU55" i="19"/>
  <c r="DU22"/>
  <c r="DU21"/>
  <c r="DU14"/>
  <c r="DU12"/>
  <c r="DU11"/>
  <c r="DU9"/>
  <c r="DU4"/>
  <c r="DQ77"/>
  <c r="DR77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M76" i="13" l="1"/>
  <c r="DV4"/>
  <c r="ED4" i="19"/>
  <c r="DV14" i="13"/>
  <c r="ED14" i="19"/>
  <c r="ED9"/>
  <c r="DV9" i="13"/>
  <c r="DV21"/>
  <c r="ED21" i="19"/>
  <c r="DV11" i="13"/>
  <c r="ED11" i="19"/>
  <c r="ED22"/>
  <c r="DV22" i="13"/>
  <c r="DV12"/>
  <c r="ED12" i="19"/>
  <c r="DV55" i="13"/>
  <c r="ED55" i="19"/>
  <c r="DU77"/>
  <c r="K76" i="22"/>
  <c r="J76"/>
  <c r="C76"/>
  <c r="B76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N22"/>
  <c r="W22" s="1"/>
  <c r="F22"/>
  <c r="N21"/>
  <c r="F21"/>
  <c r="O20"/>
  <c r="O19"/>
  <c r="O18"/>
  <c r="O17"/>
  <c r="O16"/>
  <c r="O15"/>
  <c r="N14"/>
  <c r="W14" s="1"/>
  <c r="F14"/>
  <c r="O13"/>
  <c r="N12"/>
  <c r="W12" s="1"/>
  <c r="F12"/>
  <c r="N11"/>
  <c r="F11"/>
  <c r="O10"/>
  <c r="N9"/>
  <c r="F9"/>
  <c r="O8"/>
  <c r="O7"/>
  <c r="O6"/>
  <c r="O5"/>
  <c r="N4"/>
  <c r="F4"/>
  <c r="O3"/>
  <c r="DM55" i="19"/>
  <c r="DM22"/>
  <c r="DV22" s="1"/>
  <c r="DM21"/>
  <c r="DV21" s="1"/>
  <c r="DM14"/>
  <c r="DV14" s="1"/>
  <c r="DM12"/>
  <c r="DV12" s="1"/>
  <c r="DM11"/>
  <c r="DV11" s="1"/>
  <c r="DM9"/>
  <c r="DM4"/>
  <c r="DV4" s="1"/>
  <c r="DI77"/>
  <c r="DJ77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O22" i="22" l="1"/>
  <c r="O4"/>
  <c r="W4"/>
  <c r="O12"/>
  <c r="O14"/>
  <c r="O21"/>
  <c r="W21"/>
  <c r="F76"/>
  <c r="O11"/>
  <c r="W11"/>
  <c r="O9"/>
  <c r="W9"/>
  <c r="N76"/>
  <c r="DV55" i="19"/>
  <c r="DV9"/>
  <c r="DM77"/>
  <c r="DE55" i="13"/>
  <c r="DE22"/>
  <c r="DE21"/>
  <c r="DE14"/>
  <c r="DN14" s="1"/>
  <c r="DE12"/>
  <c r="DE11"/>
  <c r="DN11" s="1"/>
  <c r="DE9"/>
  <c r="DN9" s="1"/>
  <c r="DE4"/>
  <c r="DF5"/>
  <c r="DF6"/>
  <c r="DF7"/>
  <c r="DF8"/>
  <c r="DF10"/>
  <c r="DF13"/>
  <c r="DF15"/>
  <c r="DF16"/>
  <c r="DF17"/>
  <c r="DF18"/>
  <c r="DF19"/>
  <c r="DF20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3"/>
  <c r="DA76"/>
  <c r="DB76"/>
  <c r="N22" i="21"/>
  <c r="N21"/>
  <c r="W21" s="1"/>
  <c r="N14"/>
  <c r="W14" s="1"/>
  <c r="N12"/>
  <c r="N11"/>
  <c r="W11" s="1"/>
  <c r="N9"/>
  <c r="W9" s="1"/>
  <c r="N4"/>
  <c r="O5"/>
  <c r="O6"/>
  <c r="O7"/>
  <c r="O8"/>
  <c r="O10"/>
  <c r="O13"/>
  <c r="O15"/>
  <c r="O16"/>
  <c r="O17"/>
  <c r="O18"/>
  <c r="O19"/>
  <c r="O20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3"/>
  <c r="F22"/>
  <c r="F21"/>
  <c r="F14"/>
  <c r="F12"/>
  <c r="F11"/>
  <c r="O11" s="1"/>
  <c r="F9"/>
  <c r="F4"/>
  <c r="K76"/>
  <c r="J76"/>
  <c r="C76"/>
  <c r="B76"/>
  <c r="CW55" i="13"/>
  <c r="CW22"/>
  <c r="CW21"/>
  <c r="CW14"/>
  <c r="CW12"/>
  <c r="CW11"/>
  <c r="CW9"/>
  <c r="CW4"/>
  <c r="CX5"/>
  <c r="CX6"/>
  <c r="CX7"/>
  <c r="CX8"/>
  <c r="CX10"/>
  <c r="CX13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6"/>
  <c r="CT76"/>
  <c r="DF11" l="1"/>
  <c r="O9" i="21"/>
  <c r="O21"/>
  <c r="DF14" i="13"/>
  <c r="CW76"/>
  <c r="O14" i="21"/>
  <c r="O12"/>
  <c r="W12"/>
  <c r="O4"/>
  <c r="W4"/>
  <c r="O22"/>
  <c r="W22"/>
  <c r="DF9" i="13"/>
  <c r="DF12"/>
  <c r="DN12"/>
  <c r="DF55"/>
  <c r="DN55"/>
  <c r="DF4"/>
  <c r="DN4"/>
  <c r="DF21"/>
  <c r="DN21"/>
  <c r="DF22"/>
  <c r="DN22"/>
  <c r="DE76"/>
  <c r="N76" i="21"/>
  <c r="F76"/>
  <c r="DB77" i="19"/>
  <c r="DA77"/>
  <c r="DF73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N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E21"/>
  <c r="DN21" s="1"/>
  <c r="DF20"/>
  <c r="DF19"/>
  <c r="DF18"/>
  <c r="DF17"/>
  <c r="DF16"/>
  <c r="DF15"/>
  <c r="DE14"/>
  <c r="DN14" s="1"/>
  <c r="DF13"/>
  <c r="DE12"/>
  <c r="DE11"/>
  <c r="DF10"/>
  <c r="DE9"/>
  <c r="DN9" s="1"/>
  <c r="DF8"/>
  <c r="DF7"/>
  <c r="DF6"/>
  <c r="DF5"/>
  <c r="DE4"/>
  <c r="DF3"/>
  <c r="DF55" l="1"/>
  <c r="DE77"/>
  <c r="DF4"/>
  <c r="DN4"/>
  <c r="DF11"/>
  <c r="DN11"/>
  <c r="DF21"/>
  <c r="DF12"/>
  <c r="DN12"/>
  <c r="DF22"/>
  <c r="DN22"/>
  <c r="DF9"/>
  <c r="CO55" i="13"/>
  <c r="CO22"/>
  <c r="CX22" s="1"/>
  <c r="CO21"/>
  <c r="CX21" s="1"/>
  <c r="CO14"/>
  <c r="CX14" s="1"/>
  <c r="CO12"/>
  <c r="CO11"/>
  <c r="CX11" s="1"/>
  <c r="CO9"/>
  <c r="CO4"/>
  <c r="CP5"/>
  <c r="CP6"/>
  <c r="CP7"/>
  <c r="CP8"/>
  <c r="CP10"/>
  <c r="CP13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W14" i="19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7"/>
  <c r="CT77"/>
  <c r="CX12" i="13" l="1"/>
  <c r="CX55"/>
  <c r="CX4"/>
  <c r="CX9"/>
  <c r="DF14" i="19"/>
  <c r="CO76" i="13"/>
  <c r="CW77" i="19"/>
  <c r="CG55" i="13"/>
  <c r="CG22"/>
  <c r="CG21"/>
  <c r="CP21" s="1"/>
  <c r="CG14"/>
  <c r="CP14" s="1"/>
  <c r="CG12"/>
  <c r="CG11"/>
  <c r="CP11" s="1"/>
  <c r="CG9"/>
  <c r="CP9" s="1"/>
  <c r="CG4"/>
  <c r="CH5"/>
  <c r="CH6"/>
  <c r="CH7"/>
  <c r="CH8"/>
  <c r="CH10"/>
  <c r="CH13"/>
  <c r="CH15"/>
  <c r="CH16"/>
  <c r="CH17"/>
  <c r="CH18"/>
  <c r="CH19"/>
  <c r="CH20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1"/>
  <c r="CH72"/>
  <c r="CH73"/>
  <c r="CH3"/>
  <c r="CC76"/>
  <c r="CD76"/>
  <c r="CP55" l="1"/>
  <c r="CP22"/>
  <c r="CP4"/>
  <c r="CP12"/>
  <c r="CG76"/>
  <c r="CO14" i="19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7"/>
  <c r="CL77"/>
  <c r="CO77" l="1"/>
  <c r="CX14"/>
  <c r="BY55" i="13"/>
  <c r="CH55" s="1"/>
  <c r="BY22"/>
  <c r="CH22" s="1"/>
  <c r="BY21"/>
  <c r="BY14"/>
  <c r="BY12"/>
  <c r="BY11"/>
  <c r="BY9"/>
  <c r="BY4"/>
  <c r="CH4" s="1"/>
  <c r="BU76"/>
  <c r="BV76"/>
  <c r="BZ5"/>
  <c r="BZ6"/>
  <c r="BZ7"/>
  <c r="BZ8"/>
  <c r="BZ10"/>
  <c r="BZ13"/>
  <c r="BZ15"/>
  <c r="BZ16"/>
  <c r="BZ17"/>
  <c r="BZ18"/>
  <c r="BZ19"/>
  <c r="BZ20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CG55" i="19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CC77"/>
  <c r="CD77"/>
  <c r="BZ55" i="13" l="1"/>
  <c r="BZ22"/>
  <c r="BZ11"/>
  <c r="CH11"/>
  <c r="BY76"/>
  <c r="BZ12"/>
  <c r="CH12"/>
  <c r="CH14"/>
  <c r="BZ4"/>
  <c r="BZ9"/>
  <c r="CH9"/>
  <c r="BZ21"/>
  <c r="CH21"/>
  <c r="CP55" i="19"/>
  <c r="CG77"/>
  <c r="BQ14" i="13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M76"/>
  <c r="BN76"/>
  <c r="BY55" i="19"/>
  <c r="CH55" s="1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7"/>
  <c r="BV77"/>
  <c r="BQ76" i="13" l="1"/>
  <c r="BY77" i="19"/>
  <c r="BI14" i="13"/>
  <c r="BR14" s="1"/>
  <c r="BE76"/>
  <c r="BF76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Q55" i="19"/>
  <c r="BQ14"/>
  <c r="BM77"/>
  <c r="BN77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Z14" l="1"/>
  <c r="BZ55"/>
  <c r="BI76" i="13"/>
  <c r="BQ77" i="19"/>
  <c r="BJ71"/>
  <c r="BB71" i="13"/>
  <c r="BA14"/>
  <c r="BJ14" s="1"/>
  <c r="AW76"/>
  <c r="AX76"/>
  <c r="BB67"/>
  <c r="BB68"/>
  <c r="BB69"/>
  <c r="BB70"/>
  <c r="BB72"/>
  <c r="BB73"/>
  <c r="BB66"/>
  <c r="BB63"/>
  <c r="BB64"/>
  <c r="BB62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3"/>
  <c r="BI55" i="19"/>
  <c r="BI14"/>
  <c r="BE77"/>
  <c r="BF77"/>
  <c r="BJ72"/>
  <c r="BJ73"/>
  <c r="BJ67"/>
  <c r="BJ68"/>
  <c r="BJ69"/>
  <c r="BJ70"/>
  <c r="BJ66"/>
  <c r="BJ63"/>
  <c r="BJ64"/>
  <c r="BJ62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3"/>
  <c r="BR55" l="1"/>
  <c r="BR14"/>
  <c r="BA76" i="13"/>
  <c r="BI77" i="19"/>
  <c r="BA55"/>
  <c r="BJ55" s="1"/>
  <c r="BA14"/>
  <c r="BJ14" s="1"/>
  <c r="BA25"/>
  <c r="BJ25" s="1"/>
  <c r="AW77"/>
  <c r="AX77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S25"/>
  <c r="AT25" s="1"/>
  <c r="AS14"/>
  <c r="AO77"/>
  <c r="AP77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BB14" l="1"/>
  <c r="BB25"/>
  <c r="BA77"/>
  <c r="AS77"/>
  <c r="AS14" i="13"/>
  <c r="BB14" s="1"/>
  <c r="AO76"/>
  <c r="AP76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9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0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76" i="13" l="1"/>
  <c r="AS74" i="9"/>
  <c r="AS74" i="10"/>
  <c r="AS14" i="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6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K55" i="19"/>
  <c r="AT55" s="1"/>
  <c r="AK14"/>
  <c r="AT14" s="1"/>
  <c r="AG77"/>
  <c r="AH77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3"/>
  <c r="AS55" i="8"/>
  <c r="AT55" s="1"/>
  <c r="AS1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1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14" i="18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20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R55" i="5"/>
  <c r="AR14"/>
  <c r="AS14" s="1"/>
  <c r="AN76"/>
  <c r="AO76"/>
  <c r="AS4"/>
  <c r="AS5"/>
  <c r="AS6"/>
  <c r="AS7"/>
  <c r="AS8"/>
  <c r="AS9"/>
  <c r="AS10"/>
  <c r="AS11"/>
  <c r="AS12"/>
  <c r="AS13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3"/>
  <c r="BA17" i="7"/>
  <c r="BB17" s="1"/>
  <c r="BA14"/>
  <c r="BB14" s="1"/>
  <c r="BB4"/>
  <c r="BB5"/>
  <c r="BB6"/>
  <c r="BB7"/>
  <c r="BB8"/>
  <c r="BB9"/>
  <c r="BB10"/>
  <c r="BB11"/>
  <c r="BB12"/>
  <c r="BB13"/>
  <c r="BB15"/>
  <c r="BB16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14" i="17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74" s="1"/>
  <c r="AL55" i="19" l="1"/>
  <c r="AS74" i="6"/>
  <c r="AK77" i="19"/>
  <c r="AS74" i="11"/>
  <c r="AS74" i="18"/>
  <c r="AS74" i="20"/>
  <c r="AR76" i="5"/>
  <c r="BA74" i="7"/>
  <c r="AK14" i="13"/>
  <c r="AT14" s="1"/>
  <c r="AG76"/>
  <c r="AH76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25"/>
  <c r="AC14"/>
  <c r="Y76"/>
  <c r="Z76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55" i="9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3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6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C14" i="19"/>
  <c r="AL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7"/>
  <c r="Z77"/>
  <c r="AK55" i="8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11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8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2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J55" i="5"/>
  <c r="AJ14"/>
  <c r="AK14" s="1"/>
  <c r="AF76"/>
  <c r="AG76"/>
  <c r="AK4"/>
  <c r="AK5"/>
  <c r="AK6"/>
  <c r="AK7"/>
  <c r="AK8"/>
  <c r="AK9"/>
  <c r="AK10"/>
  <c r="AK11"/>
  <c r="AK12"/>
  <c r="AK13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3"/>
  <c r="Z76"/>
  <c r="Y76"/>
  <c r="AC55"/>
  <c r="AC14"/>
  <c r="AS17" i="7"/>
  <c r="AS14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7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K74"/>
  <c r="AG74"/>
  <c r="AH74"/>
  <c r="AK14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Y74"/>
  <c r="Z74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84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L14" i="13" l="1"/>
  <c r="AL25"/>
  <c r="AC77" i="19"/>
  <c r="AK76" i="13"/>
  <c r="AC76"/>
  <c r="AK74" i="9"/>
  <c r="AC74"/>
  <c r="AK74" i="10"/>
  <c r="AC74"/>
  <c r="AK74" i="3"/>
  <c r="AC74"/>
  <c r="AK74" i="6"/>
  <c r="AK74" i="8"/>
  <c r="AC74"/>
  <c r="AK74" i="11"/>
  <c r="AC74"/>
  <c r="AC74" i="18"/>
  <c r="AK74" i="20"/>
  <c r="AJ76" i="5"/>
  <c r="AC76"/>
  <c r="AS74" i="7"/>
  <c r="AS74" i="17"/>
  <c r="U25" i="19"/>
  <c r="U14"/>
  <c r="AD14" s="1"/>
  <c r="Q77"/>
  <c r="R77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AK17" i="7"/>
  <c r="AL17" s="1"/>
  <c r="AK14"/>
  <c r="AL14" s="1"/>
  <c r="AL4"/>
  <c r="AL5"/>
  <c r="AL6"/>
  <c r="AL7"/>
  <c r="AL8"/>
  <c r="AL9"/>
  <c r="AL10"/>
  <c r="AL11"/>
  <c r="AL12"/>
  <c r="AL13"/>
  <c r="AL15"/>
  <c r="AL16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U77" i="19" l="1"/>
  <c r="U25" i="13"/>
  <c r="U14"/>
  <c r="AD14" s="1"/>
  <c r="Q76"/>
  <c r="R76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9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3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6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M25" i="19"/>
  <c r="V25" s="1"/>
  <c r="M14"/>
  <c r="N14" s="1"/>
  <c r="I77"/>
  <c r="J77"/>
  <c r="N4"/>
  <c r="N5"/>
  <c r="N6"/>
  <c r="N7"/>
  <c r="N8"/>
  <c r="N9"/>
  <c r="N10"/>
  <c r="N11"/>
  <c r="N12"/>
  <c r="N13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C77"/>
  <c r="B77"/>
  <c r="F25"/>
  <c r="N25" s="1"/>
  <c r="U14" i="8"/>
  <c r="V14" s="1"/>
  <c r="U55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1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84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8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2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55" i="5"/>
  <c r="U14"/>
  <c r="V14" s="1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6"/>
  <c r="V57"/>
  <c r="V58"/>
  <c r="V59"/>
  <c r="V60"/>
  <c r="V61"/>
  <c r="V62"/>
  <c r="V63"/>
  <c r="V64"/>
  <c r="V65"/>
  <c r="V66"/>
  <c r="V67"/>
  <c r="V68"/>
  <c r="V69"/>
  <c r="V70"/>
  <c r="V3"/>
  <c r="Q76"/>
  <c r="R76"/>
  <c r="AC17" i="7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F77" i="19" l="1"/>
  <c r="AD25" i="13"/>
  <c r="V14" i="19"/>
  <c r="U76" i="13"/>
  <c r="U74" i="9"/>
  <c r="U74" i="10"/>
  <c r="U74" i="3"/>
  <c r="U74" i="6"/>
  <c r="M77" i="19"/>
  <c r="U74" i="8"/>
  <c r="U74" i="11"/>
  <c r="U74" i="18"/>
  <c r="U74" i="20"/>
  <c r="U76" i="5"/>
  <c r="U17" i="7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V4" i="17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Q74"/>
  <c r="R74"/>
  <c r="U74" s="1"/>
  <c r="U74" i="7" l="1"/>
  <c r="I74" i="20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55" i="5"/>
  <c r="V55" s="1"/>
  <c r="I76"/>
  <c r="J76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 i="3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17" i="7"/>
  <c r="I74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N4" i="1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25"/>
  <c r="V25" s="1"/>
  <c r="I76"/>
  <c r="J76"/>
  <c r="N4" i="10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7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8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6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55" i="8"/>
  <c r="N55" s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11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i="20" l="1"/>
  <c r="M76" i="5"/>
  <c r="M74" i="3"/>
  <c r="M74" i="7"/>
  <c r="M76" i="13"/>
  <c r="M74" i="10"/>
  <c r="M74" i="9"/>
  <c r="M74" i="17"/>
  <c r="M74" i="6"/>
  <c r="M74" i="11"/>
  <c r="B74" i="20"/>
  <c r="C74"/>
  <c r="F55" i="5"/>
  <c r="N55" s="1"/>
  <c r="B76"/>
  <c r="C76"/>
  <c r="B74" i="3"/>
  <c r="C74"/>
  <c r="F17" i="7"/>
  <c r="B74"/>
  <c r="C74"/>
  <c r="F25" i="13"/>
  <c r="N25" s="1"/>
  <c r="B76"/>
  <c r="C76"/>
  <c r="B74" i="10"/>
  <c r="C74"/>
  <c r="F74" s="1"/>
  <c r="B74" i="9"/>
  <c r="C74"/>
  <c r="B74" i="17"/>
  <c r="C74"/>
  <c r="B74" i="18"/>
  <c r="C74"/>
  <c r="F74" i="17" l="1"/>
  <c r="F74" i="9"/>
  <c r="F74" i="20"/>
  <c r="F76" i="5"/>
  <c r="F74" i="3"/>
  <c r="F74" i="7"/>
  <c r="F76" i="13"/>
  <c r="F74" i="18"/>
  <c r="B74" i="6"/>
  <c r="C74"/>
  <c r="F55" i="8"/>
  <c r="B74"/>
  <c r="C74"/>
  <c r="B74" i="11"/>
  <c r="C74"/>
  <c r="F74" l="1"/>
  <c r="F74" i="6"/>
  <c r="F74" i="8"/>
  <c r="AC74" i="17" l="1"/>
</calcChain>
</file>

<file path=xl/sharedStrings.xml><?xml version="1.0" encoding="utf-8"?>
<sst xmlns="http://schemas.openxmlformats.org/spreadsheetml/2006/main" count="29338" uniqueCount="334">
  <si>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</si>
  <si>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</si>
  <si>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</si>
  <si>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</si>
  <si>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</si>
  <si>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</si>
  <si>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</si>
  <si>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</si>
  <si>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</si>
  <si>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</si>
  <si>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</si>
  <si>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</si>
  <si>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</si>
  <si>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</si>
  <si>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</si>
  <si>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</si>
  <si>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</si>
  <si>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</si>
  <si>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</si>
  <si>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</si>
  <si>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</si>
  <si>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</si>
  <si>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</si>
  <si>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</si>
  <si>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</si>
  <si>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</si>
  <si>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</si>
  <si>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</si>
  <si>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</si>
  <si>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</si>
  <si>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</si>
  <si>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</si>
  <si>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</si>
  <si>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</si>
  <si>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</si>
  <si>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</si>
  <si>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</si>
  <si>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</si>
  <si>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</si>
  <si>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</si>
  <si>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</si>
  <si>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</si>
  <si>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</si>
  <si>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</si>
  <si>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</si>
  <si>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</si>
  <si>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</si>
  <si>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</si>
  <si>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</si>
  <si>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</si>
  <si>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</si>
  <si>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</si>
  <si>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</si>
  <si>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</si>
  <si>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</si>
  <si>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</si>
  <si>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</si>
  <si>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</si>
  <si>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</si>
  <si>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</si>
  <si>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</si>
  <si>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</si>
  <si>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</si>
  <si>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</si>
  <si>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</si>
  <si>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</si>
  <si>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</si>
  <si>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</si>
  <si>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</si>
  <si>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</si>
  <si>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</si>
  <si>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</si>
  <si>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</si>
  <si>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</si>
  <si>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</si>
  <si>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</si>
  <si>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</si>
  <si>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</si>
  <si>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</si>
  <si>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</si>
  <si>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</si>
  <si>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</si>
  <si>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</si>
  <si>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</si>
  <si>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</si>
  <si>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</si>
  <si>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</si>
  <si>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</si>
  <si>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</si>
  <si>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</si>
  <si>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</si>
  <si>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</si>
  <si>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</si>
  <si>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</si>
  <si>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</si>
  <si>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</si>
  <si>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</si>
  <si>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</si>
  <si>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</si>
  <si>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</si>
  <si>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</si>
  <si>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</si>
  <si>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</si>
  <si>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</si>
  <si>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</si>
  <si>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</si>
  <si>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</si>
  <si>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</si>
  <si>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</si>
  <si>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</si>
  <si>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</si>
  <si>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</si>
  <si>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</si>
  <si>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</si>
  <si>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</si>
  <si>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</si>
  <si>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</si>
  <si>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</si>
  <si>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</si>
  <si>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</si>
  <si>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</si>
  <si>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</si>
  <si>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</si>
  <si>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</si>
  <si>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</si>
  <si>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</si>
  <si>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</si>
  <si>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</si>
  <si>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</si>
  <si>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</si>
  <si>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</si>
  <si>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</si>
  <si>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</si>
  <si>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</si>
  <si>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</si>
  <si>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</si>
  <si>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</si>
  <si>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</si>
  <si>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</si>
  <si>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</si>
  <si>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</si>
  <si>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</si>
  <si>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</si>
  <si>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</si>
  <si>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</si>
  <si>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</si>
  <si>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</si>
  <si>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</si>
  <si>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</si>
  <si>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</si>
  <si>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</si>
  <si>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</si>
  <si>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</si>
  <si>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</si>
  <si>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</si>
  <si>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</si>
  <si>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</si>
  <si>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</si>
  <si>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</si>
  <si>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</si>
  <si>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</si>
  <si>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</si>
  <si>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</si>
  <si>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</si>
  <si>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</si>
  <si>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</si>
  <si>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</si>
  <si>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</si>
  <si>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</si>
  <si>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</si>
  <si>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</si>
  <si>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</si>
  <si>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</si>
  <si>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</si>
  <si>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</si>
  <si>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</si>
  <si>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</si>
  <si>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</si>
  <si>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</si>
  <si>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</si>
  <si>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</si>
  <si>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</si>
  <si>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</si>
  <si>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</si>
  <si>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</si>
  <si>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</si>
  <si>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</si>
  <si>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</si>
  <si>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</si>
  <si>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</si>
  <si>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</si>
  <si>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</si>
  <si>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</si>
  <si>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</si>
  <si>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</si>
  <si>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</si>
  <si>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</si>
  <si>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</si>
  <si>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</si>
  <si>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</si>
  <si>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</si>
  <si>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</si>
  <si>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</si>
  <si>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</si>
  <si>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</si>
  <si>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</si>
  <si>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</si>
  <si>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</si>
  <si>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</si>
  <si>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</si>
  <si>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</si>
  <si>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</si>
  <si>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</si>
  <si>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</si>
  <si>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</si>
  <si>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</si>
  <si>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</si>
  <si>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</si>
  <si>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</si>
  <si>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</si>
  <si>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</si>
  <si>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</si>
  <si>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</si>
  <si>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</si>
  <si>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</si>
  <si>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</si>
  <si>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</si>
  <si>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</si>
  <si>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</si>
  <si>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</si>
  <si>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</si>
  <si>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</si>
  <si>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</si>
  <si>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</si>
  <si>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</si>
  <si>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</si>
  <si>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</si>
  <si>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</si>
  <si>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</si>
  <si>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</si>
  <si>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</si>
  <si>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</si>
  <si>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</si>
  <si>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</si>
  <si>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</si>
  <si>
    <t xml:space="preserve">12.40.296.0 </t>
  </si>
  <si>
    <t>retested OK</t>
  </si>
  <si>
    <t>retested OK 3times</t>
  </si>
  <si>
    <t>retested ok</t>
  </si>
  <si>
    <t>12.41.300.0 stub</t>
  </si>
  <si>
    <t>12.41.300.0 merge</t>
  </si>
  <si>
    <t>300 webdriver use the result as webapi,because extra bdd, every set block 1 test, service webdriver test</t>
  </si>
  <si>
    <t>13.41.303.0 stub</t>
  </si>
  <si>
    <t>0225 retest
retested OK</t>
  </si>
  <si>
    <t>0225 r
retested OK 3times</t>
  </si>
  <si>
    <t>tct-animations-css3-tests</t>
  </si>
  <si>
    <t>tct-animationtiming-w3c-tests</t>
  </si>
  <si>
    <t>tct-appcache-html5-tests</t>
  </si>
  <si>
    <t>tct-audio-html5-tests</t>
  </si>
  <si>
    <t>tct-backgrounds-css3-tests</t>
  </si>
  <si>
    <t>tct-browserstate-html5-tests</t>
  </si>
  <si>
    <t>tct-canvas-html5-tests</t>
  </si>
  <si>
    <t>tct-colors-css3-tests</t>
  </si>
  <si>
    <t>tct-cors-w3c-tests</t>
  </si>
  <si>
    <t>tct-csp-w3c-tests</t>
  </si>
  <si>
    <t>tct-deviceorientation-w3c-tests</t>
  </si>
  <si>
    <t>tct-dnd-html5-tests</t>
  </si>
  <si>
    <t>tct-fileapi-w3c-tests</t>
  </si>
  <si>
    <t>tct-filesystemapi-w3c-tests</t>
  </si>
  <si>
    <t>tct-filewriterapi-w3c-tests</t>
  </si>
  <si>
    <t>tct-flexiblebox-css3-tests</t>
  </si>
  <si>
    <t>tct-fonts-css3-tests</t>
  </si>
  <si>
    <t>tct-forms-html5-tests</t>
  </si>
  <si>
    <t>tct-fullscreen-nonw3c-tests</t>
  </si>
  <si>
    <t>tct-geoallow-w3c-tests/tct-geodeny-w3c-tests</t>
  </si>
  <si>
    <t>tct-gumallow-w3c-tests</t>
  </si>
  <si>
    <t>tct-indexeddb-w3c-tests</t>
  </si>
  <si>
    <t>tct-jsenhance-html5-tests</t>
  </si>
  <si>
    <t>tct-mediacapture-w3c-tests</t>
  </si>
  <si>
    <t>tct-mediaqueries-css3-tests</t>
  </si>
  <si>
    <t>tct-multicolumn-css3-tests</t>
  </si>
  <si>
    <t>tct-navigationtiming-w3c-tests</t>
  </si>
  <si>
    <t>tct-netinfo-w3c-tests</t>
  </si>
  <si>
    <t>tct-notification-w3c-tests</t>
  </si>
  <si>
    <t>tct-pagevisibility-w3c-tests</t>
  </si>
  <si>
    <t>tct-sandbox-html5-tests</t>
  </si>
  <si>
    <t>tct-screenorientation-w3c-tests</t>
  </si>
  <si>
    <t>tct-selectorslevel1-w3c-tests</t>
  </si>
  <si>
    <t>tct-selectorslevel2-w3c-tests</t>
  </si>
  <si>
    <t>tct-sessionhistory-html5-tests</t>
  </si>
  <si>
    <t>tct-sse-w3c-tests</t>
  </si>
  <si>
    <t>tct-svg-html5-tests</t>
  </si>
  <si>
    <t>tct-text-css3-tests</t>
  </si>
  <si>
    <t>tct-touchevent-w3c-tests</t>
  </si>
  <si>
    <t>tct-transitions-css3-tests</t>
  </si>
  <si>
    <t>tct-typedarrays-nonw3c-tests</t>
  </si>
  <si>
    <t>tct-ui-css3-tests</t>
  </si>
  <si>
    <t>tct-vibration-w3c-tests</t>
  </si>
  <si>
    <t>tct-video-html5-tests</t>
  </si>
  <si>
    <t>tct-webaudio-w3c-tests</t>
  </si>
  <si>
    <t>tct-webdatabase-w3c-tests</t>
  </si>
  <si>
    <t>tct-webgl-nonw3c-tests</t>
  </si>
  <si>
    <t>tct-webmessaging-w3c-tests</t>
  </si>
  <si>
    <t>tct-websocket-w3c-tests</t>
  </si>
  <si>
    <t>tct-webstorage-w3c-tests</t>
  </si>
  <si>
    <t>tct-workers-w3c-tests</t>
  </si>
  <si>
    <t>tct-xmlhttprequest-w3c-tests</t>
  </si>
  <si>
    <t>tct-extra-html5-tests</t>
  </si>
  <si>
    <t>tct-2dtransforms-css3-tests</t>
  </si>
  <si>
    <t>tct-3dtransforms-css3-tests</t>
  </si>
  <si>
    <t>12.41.296.4 merge</t>
  </si>
  <si>
    <t>12.41.296.2 merge</t>
  </si>
  <si>
    <t>12.41.296.5 merge</t>
  </si>
  <si>
    <t>12.41.296.5 cordova4.0</t>
  </si>
  <si>
    <t>13.42.319.2 merge</t>
  </si>
  <si>
    <t>webapi-webspeech-w3c-tests</t>
  </si>
  <si>
    <t>13.42.319.2 stub</t>
  </si>
  <si>
    <t>o</t>
  </si>
  <si>
    <t>13.42.319.2 4.0 stub</t>
  </si>
  <si>
    <t>13.42.319.2 4.0 merge</t>
  </si>
  <si>
    <t>12.41.296.9 stub</t>
  </si>
  <si>
    <t>12.41.296.9 merge</t>
  </si>
  <si>
    <t>Total</t>
  </si>
  <si>
    <t>Passrate</t>
  </si>
  <si>
    <t>13.42.319.7 stub</t>
  </si>
  <si>
    <t>13.42.319.7 merge</t>
  </si>
  <si>
    <t>13.42.319.9 stub</t>
  </si>
  <si>
    <t>13.42.319.9 merge</t>
  </si>
  <si>
    <t>13.42.319.9 stub beta</t>
  </si>
  <si>
    <t>13.42.319.9 merge beta</t>
  </si>
  <si>
    <t>13.42.319.10 stub beta cordova</t>
  </si>
  <si>
    <t>13.42.319.10 merge beta cordova</t>
  </si>
  <si>
    <t>13.42.319.10 stub beta</t>
  </si>
  <si>
    <t>13.42.319.10 merge beta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</si>
</sst>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sz val="10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0" fillId="0" borderId="0" xfId="0" applyNumberFormat="1"/>
    <xf numFmtId="9" fontId="1" fillId="12" borderId="0" xfId="0" applyNumberFormat="1" applyFont="1" applyFill="1"/>
    <xf numFmtId="0" fontId="1" fillId="13" borderId="0" xfId="0" applyFont="1" applyFill="1"/>
    <xf numFmtId="0" fontId="1" fillId="14" borderId="0" xfId="0" applyFont="1" applyFill="1"/>
    <xf numFmtId="9" fontId="1" fillId="14" borderId="0" xfId="0" applyNumberFormat="1" applyFont="1" applyFill="1"/>
    <xf numFmtId="9" fontId="2" fillId="14" borderId="0" xfId="0" applyNumberFormat="1" applyFont="1" applyFill="1"/>
    <xf numFmtId="0" fontId="2" fillId="14" borderId="0" xfId="0" applyFont="1" applyFill="1"/>
    <xf numFmtId="0" fontId="17" fillId="5" borderId="0" xfId="0" applyFont="1" applyFill="1"/>
    <xf numFmtId="0" fontId="18" fillId="5" borderId="0" xfId="0" applyFont="1" applyFill="1"/>
    <xf numFmtId="0" fontId="18" fillId="0" borderId="0" xfId="0" applyFont="1"/>
    <xf numFmtId="0" fontId="19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AC69-M69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>BA69-AS69</f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AC70-M70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>AJ69-AC69</f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>AR69-AJ69</f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>AJ70-AC70</f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>AR70-AJ70</f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>U70-M70</f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>AC70-U70</f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>AK70-AC70</f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I104"/>
  <sheetViews>
    <sheetView tabSelected="1" topLeftCell="YI1" zoomScale="85" zoomScaleNormal="85" workbookViewId="0">
      <pane ySplit="2" topLeftCell="A60" activePane="bottomLeft" state="frozen"/>
      <selection pane="bottomLeft" activeCell="YW77" sqref="YW77:ZB77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504" width="9.140625" style="2"/>
    <col min="505" max="511" width="9.140625" style="74"/>
    <col min="512" max="512" width="9.140625" style="2"/>
    <col min="513" max="519" width="9.140625" style="74"/>
    <col min="520" max="520" width="9.140625" style="2"/>
    <col min="521" max="527" width="9.140625" style="74"/>
    <col min="528" max="528" width="9.140625" style="66"/>
    <col min="529" max="631" width="9.140625" style="74"/>
    <col min="632" max="632" width="9.140625" style="2"/>
    <col min="633" max="647" width="9.140625" style="74"/>
    <col min="648" max="648" width="9.140625" style="2"/>
    <col min="649" max="663" width="9.140625" style="74"/>
    <col min="664" max="664" width="9.140625" style="2"/>
    <col min="665" max="679" width="9.140625" style="74"/>
    <col min="680" max="680" width="9.140625" style="2"/>
    <col min="681" max="695" width="9.140625" style="74"/>
    <col min="696" max="696" width="9.140625" style="2"/>
    <col min="697" max="711" width="9.140625" style="74"/>
    <col min="712" max="16384" width="9.140625" style="2"/>
  </cols>
  <sheetData>
    <row r="1" spans="1:711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110" t="s">
        <v>127</v>
      </c>
      <c r="GK1" s="110"/>
      <c r="GR1" s="110" t="s">
        <v>134</v>
      </c>
      <c r="GS1" s="110"/>
      <c r="GZ1" s="110" t="s">
        <v>140</v>
      </c>
      <c r="HA1" s="110"/>
      <c r="HE1" s="4"/>
      <c r="HH1" s="110" t="s">
        <v>143</v>
      </c>
      <c r="HI1" s="110"/>
      <c r="HM1" s="4"/>
      <c r="HP1" s="110" t="s">
        <v>145</v>
      </c>
      <c r="HQ1" s="110"/>
      <c r="HX1" s="110" t="s">
        <v>146</v>
      </c>
      <c r="HY1" s="110"/>
      <c r="IC1" s="4"/>
      <c r="IF1" s="2" t="s">
        <v>149</v>
      </c>
      <c r="IN1" s="114" t="s">
        <v>151</v>
      </c>
      <c r="IO1" s="114"/>
      <c r="IP1" s="52"/>
      <c r="IQ1" s="52"/>
      <c r="IR1" s="52"/>
      <c r="IS1" s="52"/>
      <c r="IT1" s="52"/>
      <c r="IU1" s="52"/>
      <c r="IV1" s="113" t="s">
        <v>152</v>
      </c>
      <c r="IW1" s="113"/>
      <c r="IX1" s="52"/>
      <c r="IY1" s="52"/>
      <c r="IZ1" s="52"/>
      <c r="JA1" s="52"/>
      <c r="JB1" s="52"/>
      <c r="JD1" s="112" t="s">
        <v>154</v>
      </c>
      <c r="JE1" s="112"/>
      <c r="JF1" s="68"/>
      <c r="JG1" s="68"/>
      <c r="JH1" s="68"/>
      <c r="JI1" s="69"/>
      <c r="JJ1" s="68"/>
      <c r="JK1" s="68"/>
      <c r="JL1" s="111" t="s">
        <v>155</v>
      </c>
      <c r="JM1" s="111"/>
      <c r="JN1" s="68"/>
      <c r="JO1" s="68"/>
      <c r="JP1" s="68"/>
      <c r="JQ1" s="68"/>
      <c r="JR1" s="68"/>
      <c r="JS1" s="68"/>
      <c r="JT1" s="2" t="s">
        <v>164</v>
      </c>
      <c r="KB1" s="110" t="s">
        <v>165</v>
      </c>
      <c r="KC1" s="110"/>
      <c r="KD1" s="74"/>
      <c r="KE1" s="74"/>
      <c r="KF1" s="74"/>
      <c r="KG1" s="75"/>
      <c r="KH1" s="74"/>
      <c r="KI1" s="74"/>
      <c r="KJ1" s="110" t="s">
        <v>166</v>
      </c>
      <c r="KK1" s="110"/>
      <c r="KL1" s="74"/>
      <c r="KM1" s="74"/>
      <c r="KN1" s="74"/>
      <c r="KO1" s="75"/>
      <c r="KP1" s="74"/>
      <c r="KQ1" s="74"/>
      <c r="KR1" s="110" t="s">
        <v>167</v>
      </c>
      <c r="KS1" s="110"/>
      <c r="KT1" s="74"/>
      <c r="KU1" s="74"/>
      <c r="KV1" s="74"/>
      <c r="KW1" s="75"/>
      <c r="KX1" s="74"/>
      <c r="KY1" s="74"/>
      <c r="KZ1" s="110" t="s">
        <v>169</v>
      </c>
      <c r="LA1" s="110"/>
      <c r="LB1" s="74"/>
      <c r="LC1" s="74"/>
      <c r="LD1" s="74"/>
      <c r="LE1" s="75"/>
      <c r="LF1" s="74"/>
      <c r="LG1" s="74"/>
      <c r="LH1" s="74"/>
      <c r="LI1" s="110" t="s">
        <v>170</v>
      </c>
      <c r="LJ1" s="110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  <c r="SC1" s="74" t="s">
        <v>245</v>
      </c>
      <c r="SK1" s="74" t="s">
        <v>249</v>
      </c>
      <c r="SS1" s="49" t="s">
        <v>250</v>
      </c>
      <c r="ST1" s="74" t="s">
        <v>251</v>
      </c>
      <c r="TA1" s="74" t="s">
        <v>252</v>
      </c>
      <c r="TI1" s="47" t="s">
        <v>311</v>
      </c>
      <c r="TQ1" s="47" t="s">
        <v>310</v>
      </c>
      <c r="TY1" s="101" t="s">
        <v>311</v>
      </c>
      <c r="TZ1" s="101"/>
      <c r="UA1" s="101"/>
      <c r="UB1" s="101"/>
      <c r="UC1" s="101"/>
      <c r="UD1" s="101"/>
      <c r="UE1" s="101"/>
      <c r="UG1" s="49" t="s">
        <v>312</v>
      </c>
      <c r="UO1" s="101" t="s">
        <v>313</v>
      </c>
      <c r="UP1" s="101"/>
      <c r="UQ1" s="101"/>
      <c r="UR1" s="101"/>
      <c r="US1" s="101"/>
      <c r="UT1" s="101"/>
      <c r="UU1" s="101"/>
      <c r="UW1" s="49" t="s">
        <v>316</v>
      </c>
      <c r="VE1" s="49" t="s">
        <v>314</v>
      </c>
      <c r="VF1" s="101"/>
      <c r="VG1" s="101"/>
      <c r="VH1" s="101"/>
      <c r="VI1" s="101"/>
      <c r="VJ1" s="101"/>
      <c r="VK1" s="101"/>
      <c r="VM1" s="49" t="s">
        <v>318</v>
      </c>
      <c r="VU1" s="49" t="s">
        <v>319</v>
      </c>
      <c r="VV1" s="101"/>
      <c r="VW1" s="101"/>
      <c r="VX1" s="101"/>
      <c r="VY1" s="101"/>
      <c r="VZ1" s="101"/>
      <c r="WA1" s="101"/>
      <c r="WC1" s="49" t="s">
        <v>312</v>
      </c>
      <c r="WK1" s="49" t="s">
        <v>312</v>
      </c>
      <c r="WS1" s="49" t="s">
        <v>320</v>
      </c>
      <c r="XA1" s="49" t="s">
        <v>321</v>
      </c>
      <c r="XB1" s="101"/>
      <c r="XC1" s="101"/>
      <c r="XD1" s="101"/>
      <c r="XE1" s="101"/>
      <c r="XF1" s="101"/>
      <c r="XG1" s="101"/>
      <c r="XI1" s="49" t="s">
        <v>324</v>
      </c>
      <c r="XQ1" s="49" t="s">
        <v>325</v>
      </c>
      <c r="XR1" s="101"/>
      <c r="XS1" s="101"/>
      <c r="XT1" s="101"/>
      <c r="XU1" s="101"/>
      <c r="XV1" s="101"/>
      <c r="XW1" s="101"/>
      <c r="XY1" s="49" t="s">
        <v>326</v>
      </c>
      <c r="YG1" s="49" t="s">
        <v>327</v>
      </c>
      <c r="YH1" s="101"/>
      <c r="YI1" s="101"/>
      <c r="YJ1" s="101"/>
      <c r="YK1" s="101"/>
      <c r="YL1" s="101"/>
      <c r="YM1" s="101"/>
      <c r="YO1" s="49" t="s">
        <v>330</v>
      </c>
      <c r="YW1" s="49" t="s">
        <v>331</v>
      </c>
      <c r="YX1" s="101"/>
      <c r="YY1" s="101"/>
      <c r="YZ1" s="101"/>
      <c r="ZA1" s="101"/>
      <c r="ZB1" s="101"/>
      <c r="ZC1" s="101"/>
      <c r="ZE1" s="49" t="s">
        <v>328</v>
      </c>
      <c r="ZM1" s="49" t="s">
        <v>329</v>
      </c>
      <c r="ZN1" s="101"/>
      <c r="ZO1" s="101"/>
      <c r="ZP1" s="101"/>
      <c r="ZQ1" s="101"/>
      <c r="ZR1" s="101"/>
      <c r="ZS1" s="101"/>
      <c r="ZU1" s="49" t="s">
        <v>332</v>
      </c>
      <c r="AAC1" s="49" t="s">
        <v>333</v>
      </c>
      <c r="AAD1" s="101"/>
      <c r="AAE1" s="101"/>
      <c r="AAF1" s="101"/>
      <c r="AAG1" s="101"/>
      <c r="AAH1" s="101"/>
      <c r="AAI1" s="101"/>
    </row>
    <row r="2" spans="1:71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  <c r="SC2" s="74" t="s">
        <v>0</v>
      </c>
      <c r="SD2" s="74" t="s">
        <v>1</v>
      </c>
      <c r="SE2" s="74" t="s">
        <v>2</v>
      </c>
      <c r="SF2" s="74" t="s">
        <v>3</v>
      </c>
      <c r="SG2" s="74" t="s">
        <v>4</v>
      </c>
      <c r="SH2" s="75" t="s">
        <v>5</v>
      </c>
      <c r="SK2" s="74" t="s">
        <v>0</v>
      </c>
      <c r="SL2" s="74" t="s">
        <v>1</v>
      </c>
      <c r="SM2" s="74" t="s">
        <v>2</v>
      </c>
      <c r="SN2" s="74" t="s">
        <v>3</v>
      </c>
      <c r="SO2" s="74" t="s">
        <v>4</v>
      </c>
      <c r="SP2" s="75" t="s">
        <v>5</v>
      </c>
      <c r="SS2" s="74" t="s">
        <v>0</v>
      </c>
      <c r="ST2" s="74" t="s">
        <v>1</v>
      </c>
      <c r="SU2" s="74" t="s">
        <v>2</v>
      </c>
      <c r="SV2" s="74" t="s">
        <v>3</v>
      </c>
      <c r="SW2" s="74" t="s">
        <v>4</v>
      </c>
      <c r="SX2" s="75" t="s">
        <v>5</v>
      </c>
      <c r="TA2" s="74" t="s">
        <v>0</v>
      </c>
      <c r="TB2" s="74" t="s">
        <v>1</v>
      </c>
      <c r="TC2" s="74" t="s">
        <v>2</v>
      </c>
      <c r="TD2" s="74" t="s">
        <v>3</v>
      </c>
      <c r="TE2" s="74" t="s">
        <v>4</v>
      </c>
      <c r="TF2" s="75" t="s">
        <v>5</v>
      </c>
      <c r="TI2" s="74" t="s">
        <v>0</v>
      </c>
      <c r="TJ2" s="74" t="s">
        <v>1</v>
      </c>
      <c r="TK2" s="74" t="s">
        <v>2</v>
      </c>
      <c r="TL2" s="74" t="s">
        <v>3</v>
      </c>
      <c r="TM2" s="74" t="s">
        <v>4</v>
      </c>
      <c r="TN2" s="75" t="s">
        <v>5</v>
      </c>
      <c r="TQ2" s="74" t="s">
        <v>0</v>
      </c>
      <c r="TR2" s="74" t="s">
        <v>1</v>
      </c>
      <c r="TS2" s="74" t="s">
        <v>2</v>
      </c>
      <c r="TT2" s="74" t="s">
        <v>3</v>
      </c>
      <c r="TU2" s="74" t="s">
        <v>4</v>
      </c>
      <c r="TV2" s="75" t="s">
        <v>5</v>
      </c>
      <c r="TY2" s="74" t="s">
        <v>0</v>
      </c>
      <c r="TZ2" s="74" t="s">
        <v>1</v>
      </c>
      <c r="UA2" s="74" t="s">
        <v>2</v>
      </c>
      <c r="UB2" s="74" t="s">
        <v>3</v>
      </c>
      <c r="UC2" s="74" t="s">
        <v>4</v>
      </c>
      <c r="UD2" s="75" t="s">
        <v>5</v>
      </c>
      <c r="UG2" s="74" t="s">
        <v>0</v>
      </c>
      <c r="UH2" s="74" t="s">
        <v>1</v>
      </c>
      <c r="UI2" s="74" t="s">
        <v>2</v>
      </c>
      <c r="UJ2" s="74" t="s">
        <v>3</v>
      </c>
      <c r="UK2" s="74" t="s">
        <v>4</v>
      </c>
      <c r="UL2" s="75" t="s">
        <v>5</v>
      </c>
      <c r="UO2" s="74" t="s">
        <v>0</v>
      </c>
      <c r="UP2" s="74" t="s">
        <v>1</v>
      </c>
      <c r="UQ2" s="74" t="s">
        <v>2</v>
      </c>
      <c r="UR2" s="74" t="s">
        <v>3</v>
      </c>
      <c r="US2" s="74" t="s">
        <v>4</v>
      </c>
      <c r="UT2" s="75" t="s">
        <v>5</v>
      </c>
      <c r="UV2" s="76"/>
      <c r="UW2" s="74" t="s">
        <v>0</v>
      </c>
      <c r="UX2" s="74" t="s">
        <v>1</v>
      </c>
      <c r="UY2" s="74" t="s">
        <v>2</v>
      </c>
      <c r="UZ2" s="74" t="s">
        <v>3</v>
      </c>
      <c r="VA2" s="74" t="s">
        <v>4</v>
      </c>
      <c r="VB2" s="75" t="s">
        <v>5</v>
      </c>
      <c r="VE2" s="74" t="s">
        <v>0</v>
      </c>
      <c r="VF2" s="74" t="s">
        <v>1</v>
      </c>
      <c r="VG2" s="74" t="s">
        <v>2</v>
      </c>
      <c r="VH2" s="74" t="s">
        <v>3</v>
      </c>
      <c r="VI2" s="74" t="s">
        <v>4</v>
      </c>
      <c r="VJ2" s="75" t="s">
        <v>5</v>
      </c>
      <c r="VL2" s="76"/>
      <c r="VM2" s="74" t="s">
        <v>0</v>
      </c>
      <c r="VN2" s="74" t="s">
        <v>1</v>
      </c>
      <c r="VO2" s="74" t="s">
        <v>2</v>
      </c>
      <c r="VP2" s="74" t="s">
        <v>3</v>
      </c>
      <c r="VQ2" s="74" t="s">
        <v>4</v>
      </c>
      <c r="VR2" s="75" t="s">
        <v>5</v>
      </c>
      <c r="VU2" s="74" t="s">
        <v>0</v>
      </c>
      <c r="VV2" s="74" t="s">
        <v>1</v>
      </c>
      <c r="VW2" s="74" t="s">
        <v>2</v>
      </c>
      <c r="VX2" s="74" t="s">
        <v>3</v>
      </c>
      <c r="VY2" s="74" t="s">
        <v>4</v>
      </c>
      <c r="VZ2" s="75" t="s">
        <v>5</v>
      </c>
      <c r="WB2" s="76"/>
      <c r="WC2" s="74" t="s">
        <v>0</v>
      </c>
      <c r="WD2" s="74" t="s">
        <v>1</v>
      </c>
      <c r="WE2" s="74" t="s">
        <v>2</v>
      </c>
      <c r="WF2" s="74" t="s">
        <v>3</v>
      </c>
      <c r="WG2" s="74" t="s">
        <v>4</v>
      </c>
      <c r="WH2" s="75" t="s">
        <v>5</v>
      </c>
      <c r="WJ2" s="76"/>
      <c r="WK2" s="74" t="s">
        <v>0</v>
      </c>
      <c r="WL2" s="74" t="s">
        <v>1</v>
      </c>
      <c r="WM2" s="74" t="s">
        <v>2</v>
      </c>
      <c r="WN2" s="74" t="s">
        <v>3</v>
      </c>
      <c r="WO2" s="74" t="s">
        <v>4</v>
      </c>
      <c r="WP2" s="75" t="s">
        <v>5</v>
      </c>
      <c r="WR2" s="76"/>
      <c r="WS2" s="74" t="s">
        <v>0</v>
      </c>
      <c r="WT2" s="74" t="s">
        <v>1</v>
      </c>
      <c r="WU2" s="74" t="s">
        <v>2</v>
      </c>
      <c r="WV2" s="74" t="s">
        <v>3</v>
      </c>
      <c r="WW2" s="74" t="s">
        <v>4</v>
      </c>
      <c r="WX2" s="75" t="s">
        <v>5</v>
      </c>
      <c r="XA2" s="74" t="s">
        <v>0</v>
      </c>
      <c r="XB2" s="74" t="s">
        <v>1</v>
      </c>
      <c r="XC2" s="74" t="s">
        <v>2</v>
      </c>
      <c r="XD2" s="74" t="s">
        <v>3</v>
      </c>
      <c r="XE2" s="74" t="s">
        <v>4</v>
      </c>
      <c r="XF2" s="75" t="s">
        <v>5</v>
      </c>
      <c r="XI2" s="74" t="s">
        <v>0</v>
      </c>
      <c r="XJ2" s="74" t="s">
        <v>1</v>
      </c>
      <c r="XK2" s="74" t="s">
        <v>2</v>
      </c>
      <c r="XL2" s="74" t="s">
        <v>3</v>
      </c>
      <c r="XM2" s="74" t="s">
        <v>4</v>
      </c>
      <c r="XN2" s="75" t="s">
        <v>5</v>
      </c>
      <c r="XQ2" s="74" t="s">
        <v>0</v>
      </c>
      <c r="XR2" s="74" t="s">
        <v>1</v>
      </c>
      <c r="XS2" s="74" t="s">
        <v>2</v>
      </c>
      <c r="XT2" s="74" t="s">
        <v>3</v>
      </c>
      <c r="XU2" s="74" t="s">
        <v>4</v>
      </c>
      <c r="XV2" s="75" t="s">
        <v>5</v>
      </c>
      <c r="XY2" s="74" t="s">
        <v>0</v>
      </c>
      <c r="XZ2" s="74" t="s">
        <v>1</v>
      </c>
      <c r="YA2" s="74" t="s">
        <v>2</v>
      </c>
      <c r="YB2" s="74" t="s">
        <v>3</v>
      </c>
      <c r="YC2" s="74" t="s">
        <v>4</v>
      </c>
      <c r="YD2" s="75" t="s">
        <v>5</v>
      </c>
      <c r="YG2" s="74" t="s">
        <v>0</v>
      </c>
      <c r="YH2" s="74" t="s">
        <v>1</v>
      </c>
      <c r="YI2" s="74" t="s">
        <v>2</v>
      </c>
      <c r="YJ2" s="74" t="s">
        <v>3</v>
      </c>
      <c r="YK2" s="74" t="s">
        <v>4</v>
      </c>
      <c r="YL2" s="75" t="s">
        <v>5</v>
      </c>
      <c r="YO2" s="74" t="s">
        <v>0</v>
      </c>
      <c r="YP2" s="74" t="s">
        <v>1</v>
      </c>
      <c r="YQ2" s="74" t="s">
        <v>2</v>
      </c>
      <c r="YR2" s="74" t="s">
        <v>3</v>
      </c>
      <c r="YS2" s="74" t="s">
        <v>4</v>
      </c>
      <c r="YT2" s="75" t="s">
        <v>5</v>
      </c>
      <c r="YW2" s="74" t="s">
        <v>0</v>
      </c>
      <c r="YX2" s="74" t="s">
        <v>1</v>
      </c>
      <c r="YY2" s="74" t="s">
        <v>2</v>
      </c>
      <c r="YZ2" s="74" t="s">
        <v>3</v>
      </c>
      <c r="ZA2" s="74" t="s">
        <v>4</v>
      </c>
      <c r="ZB2" s="75" t="s">
        <v>5</v>
      </c>
      <c r="ZE2" s="74" t="s">
        <v>0</v>
      </c>
      <c r="ZF2" s="74" t="s">
        <v>1</v>
      </c>
      <c r="ZG2" s="74" t="s">
        <v>2</v>
      </c>
      <c r="ZH2" s="74" t="s">
        <v>3</v>
      </c>
      <c r="ZI2" s="74" t="s">
        <v>4</v>
      </c>
      <c r="ZJ2" s="75" t="s">
        <v>5</v>
      </c>
      <c r="ZM2" s="74" t="s">
        <v>0</v>
      </c>
      <c r="ZN2" s="74" t="s">
        <v>1</v>
      </c>
      <c r="ZO2" s="74" t="s">
        <v>2</v>
      </c>
      <c r="ZP2" s="74" t="s">
        <v>3</v>
      </c>
      <c r="ZQ2" s="74" t="s">
        <v>4</v>
      </c>
      <c r="ZR2" s="75" t="s">
        <v>5</v>
      </c>
      <c r="ZU2" s="74" t="s">
        <v>0</v>
      </c>
      <c r="ZV2" s="74" t="s">
        <v>1</v>
      </c>
      <c r="ZW2" s="74" t="s">
        <v>2</v>
      </c>
      <c r="ZX2" s="74" t="s">
        <v>3</v>
      </c>
      <c r="ZY2" s="74" t="s">
        <v>4</v>
      </c>
      <c r="ZZ2" s="75" t="s">
        <v>5</v>
      </c>
      <c r="AAC2" s="74" t="s">
        <v>0</v>
      </c>
      <c r="AAD2" s="74" t="s">
        <v>1</v>
      </c>
      <c r="AAE2" s="74" t="s">
        <v>2</v>
      </c>
      <c r="AAF2" s="74" t="s">
        <v>3</v>
      </c>
      <c r="AAG2" s="74" t="s">
        <v>4</v>
      </c>
      <c r="AAH2" s="75" t="s">
        <v>5</v>
      </c>
    </row>
    <row r="3" spans="1:71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  <c r="SC3" s="74" t="s">
        <v>6</v>
      </c>
      <c r="SD3" s="74">
        <v>34</v>
      </c>
      <c r="SE3" s="74">
        <v>34</v>
      </c>
      <c r="SF3" s="74">
        <v>0</v>
      </c>
      <c r="SG3" s="74">
        <v>0</v>
      </c>
      <c r="SH3" s="75">
        <f>SE3/SD3</f>
        <v>1</v>
      </c>
      <c r="SI3" s="75">
        <f>SH3-RZ3</f>
        <v>0</v>
      </c>
      <c r="SK3" s="74" t="s">
        <v>6</v>
      </c>
      <c r="SL3" s="74">
        <v>34</v>
      </c>
      <c r="SM3" s="74">
        <v>34</v>
      </c>
      <c r="SN3" s="74">
        <v>0</v>
      </c>
      <c r="SO3" s="74">
        <v>0</v>
      </c>
      <c r="SP3" s="75">
        <f>SM3/SL3</f>
        <v>1</v>
      </c>
      <c r="SQ3" s="75" t="str">
        <f>IF(EXACT(SD3,SL3),IF(EXACT(SE3,SM3),IF(EXACT(SF3,SN3),IF(EXACT(SG3,SO3),"OK",CONCATENATE("Fail:",ROUND(SP3-SH3,2)*100,"%")),CONCATENATE("Fail:",ROUND(SP3-SH3,2)*100,"%")),CONCATENATE("Fail:",ROUND(SP3-SH3,2)*100,"%")),CONCATENATE("Fail:",ROUND(SP3-SH3,2)*100,"%"))</f>
        <v>OK</v>
      </c>
      <c r="SS3" s="74" t="s">
        <v>308</v>
      </c>
      <c r="ST3" s="74">
        <v>34</v>
      </c>
      <c r="SU3" s="74">
        <v>34</v>
      </c>
      <c r="SV3" s="74">
        <v>0</v>
      </c>
      <c r="SW3" s="74">
        <v>0</v>
      </c>
      <c r="SX3" s="75">
        <f>SU3/ST3</f>
        <v>1</v>
      </c>
      <c r="SY3" s="75" t="str">
        <f>IF(EXACT(SL3,ST3),IF(EXACT(SM3,SU3),IF(EXACT(SN3,SV3),IF(EXACT(SO3,SW3),"OK",CONCATENATE("Fail:",ROUND(SX3-SP3,2)*100,"%")),CONCATENATE("Fail:",ROUND(SX3-SP3,2)*100,"%")),CONCATENATE("Fail:",ROUND(SX3-SP3,2)*100,"%")),CONCATENATE("Fail:",ROUND(SX3-SP3,2)*100,"%"))</f>
        <v>OK</v>
      </c>
      <c r="TA3" s="74" t="s">
        <v>6</v>
      </c>
      <c r="TB3" s="74">
        <v>34</v>
      </c>
      <c r="TC3" s="74">
        <v>34</v>
      </c>
      <c r="TD3" s="74">
        <v>0</v>
      </c>
      <c r="TE3" s="74">
        <v>0</v>
      </c>
      <c r="TF3" s="75">
        <f>TC3/TB3</f>
        <v>1</v>
      </c>
      <c r="TG3" s="75" t="str">
        <f>IF(EXACT(SL3,TB3),IF(EXACT(SM3,TC3),IF(EXACT(SN3,TD3),IF(EXACT(SO3,TE3),"OK",CONCATENATE("Fail:",ROUND(TF3-SP3,2)*100,"%")),CONCATENATE("Fail:",ROUND(TF3-SP3,2)*100,"%")),CONCATENATE("Fail:",ROUND(TF3-SP3,2)*100,"%")),CONCATENATE("Fail:",ROUND(TF3-SP3,2)*100,"%"))</f>
        <v>OK</v>
      </c>
      <c r="TI3" s="74" t="s">
        <v>6</v>
      </c>
      <c r="TJ3" s="74">
        <v>34</v>
      </c>
      <c r="TK3" s="74">
        <v>34</v>
      </c>
      <c r="TL3" s="74">
        <v>0</v>
      </c>
      <c r="TM3" s="74">
        <v>0</v>
      </c>
      <c r="TN3" s="75">
        <v>1</v>
      </c>
      <c r="TO3" s="48" t="str">
        <f>IF(EXACT(ST3,TJ3),IF(EXACT(SU3,TK3),IF(EXACT(SV3,TL3),IF(EXACT(SW3,TM3),"OK",CONCATENATE("Fail:",ROUND(TN3-SX3,2)*100,"%")),CONCATENATE("Fail:",ROUND(TN3-SX3,2)*100,"%")),CONCATENATE("Fail:",ROUND(TN3-SX3,2)*100,"%")),CONCATENATE("Fail:",ROUND(TN3-SX3,2)*100,"%"))</f>
        <v>OK</v>
      </c>
      <c r="TP3" s="48" t="str">
        <f>IF(EXACT(TB3,TJ3),IF(EXACT(TC3,TK3),IF(EXACT(TD3,TL3),IF(EXACT(TE3,TM3),"OK",CONCATENATE("Fail:",ROUND(TN3-TF3,2)*100,"%")),CONCATENATE("Fail:",ROUND(TN3-TF3,2)*100,"%")),CONCATENATE("Fail:",ROUND(TN3-TF3,2)*100,"%")),CONCATENATE("Fail:",ROUND(TN3-TF3,2)*100,"%"))</f>
        <v>OK</v>
      </c>
      <c r="TQ3" s="74" t="s">
        <v>6</v>
      </c>
      <c r="TR3" s="74">
        <v>34</v>
      </c>
      <c r="TS3" s="74">
        <v>34</v>
      </c>
      <c r="TT3" s="74">
        <v>0</v>
      </c>
      <c r="TU3" s="74">
        <v>0</v>
      </c>
      <c r="TV3" s="75">
        <v>1</v>
      </c>
      <c r="TW3" s="48" t="str">
        <f>IF(EXACT(TB3,TR3),IF(EXACT(TC3,TS3),IF(EXACT(TD3,TT3),IF(EXACT(TE3,TU3),"OK",CONCATENATE("Fail:",ROUND(TV3-TF3,2)*100,"%")),CONCATENATE("Fail:",ROUND(TV3-TF3,2)*100,"%")),CONCATENATE("Fail:",ROUND(TV3-TF3,2)*100,"%")),CONCATENATE("Fail:",ROUND(TV3-TF3,2)*100,"%"))</f>
        <v>OK</v>
      </c>
      <c r="TX3" s="48" t="str">
        <f>IF(EXACT(TJ3,TR3),IF(EXACT(TK3,TS3),IF(EXACT(TL3,TT3),IF(EXACT(TM3,TU3),"OK",CONCATENATE("Fail:",ROUND(TV3-TN3,2)*100,"%")),CONCATENATE("Fail:",ROUND(TV3-TN3,2)*100,"%")),CONCATENATE("Fail:",ROUND(TV3-TN3,2)*100,"%")),CONCATENATE("Fail:",ROUND(TV3-TN3,2)*100,"%"))</f>
        <v>OK</v>
      </c>
      <c r="TY3" s="74" t="s">
        <v>6</v>
      </c>
      <c r="TZ3" s="74">
        <v>34</v>
      </c>
      <c r="UA3" s="74">
        <v>34</v>
      </c>
      <c r="UB3" s="74">
        <v>0</v>
      </c>
      <c r="UC3" s="74">
        <v>0</v>
      </c>
      <c r="UD3" s="75">
        <v>1</v>
      </c>
      <c r="UE3" s="48" t="str">
        <f t="shared" ref="UE3:UE14" si="0">IF(EXACT(TJ3,TZ3),IF(EXACT(TK3,UA3),IF(EXACT(TL3,UB3),IF(EXACT(TM3,UC3),"OK",CONCATENATE("Fail:",ROUND(UD3-TN3,2)*100,"%")),CONCATENATE("Fail:",ROUND(UD3-TN3,2)*100,"%")),CONCATENATE("Fail:",ROUND(UD3-TN3,2)*100,"%")),CONCATENATE("Fail:",ROUND(UD3-TN3,2)*100,"%"))</f>
        <v>OK</v>
      </c>
      <c r="UF3" s="48" t="str">
        <f t="shared" ref="UF3:UF12" si="1">IF(EXACT(TR3,TZ3),IF(EXACT(TS3,UA3),IF(EXACT(TT3,UB3),IF(EXACT(TU3,UC3),"OK",CONCATENATE("Fail:",ROUND(UD3-TV3,2)*100,"%")),CONCATENATE("Fail:",ROUND(UD3-TV3,2)*100,"%")),CONCATENATE("Fail:",ROUND(UD3-TV3,2)*100,"%")),CONCATENATE("Fail:",ROUND(UD3-TV3,2)*100,"%"))</f>
        <v>OK</v>
      </c>
      <c r="UG3" s="74" t="s">
        <v>6</v>
      </c>
      <c r="UH3" s="74">
        <v>34</v>
      </c>
      <c r="UI3" s="74">
        <v>34</v>
      </c>
      <c r="UJ3" s="74">
        <v>0</v>
      </c>
      <c r="UK3" s="74">
        <v>0</v>
      </c>
      <c r="UL3" s="75">
        <v>1</v>
      </c>
      <c r="UM3" s="48" t="str">
        <f t="shared" ref="UM3:UM14" si="2">IF(EXACT(TR3,UH3),IF(EXACT(TS3,UI3),IF(EXACT(TT3,UJ3),IF(EXACT(TU3,UK3),"OK",CONCATENATE("Fail:",ROUND(UL3-TV3,2)*100,"%")),CONCATENATE("Fail:",ROUND(UL3-TV3,2)*100,"%")),CONCATENATE("Fail:",ROUND(UL3-TV3,2)*100,"%")),CONCATENATE("Fail:",ROUND(UL3-TV3,2)*100,"%"))</f>
        <v>OK</v>
      </c>
      <c r="UN3" s="50" t="str">
        <f t="shared" ref="UN3:UN12" si="3">IF(EXACT(TZ3,UH3),IF(EXACT(UA3,UI3),IF(EXACT(UB3,UJ3),IF(EXACT(UC3,UK3),"OK",CONCATENATE("Fail:",ROUND(UL3-UD3,2)*100,"%")),CONCATENATE("Fail:",ROUND(UL3-UD3,2)*100,"%")),CONCATENATE("Fail:",ROUND(UL3-UD3,2)*100,"%")),CONCATENATE("Fail:",ROUND(UL3-UD3,2)*100,"%"))</f>
        <v>OK</v>
      </c>
      <c r="UO3" s="74" t="s">
        <v>6</v>
      </c>
      <c r="UP3" s="74">
        <v>34</v>
      </c>
      <c r="UQ3" s="74">
        <v>34</v>
      </c>
      <c r="UR3" s="74">
        <v>0</v>
      </c>
      <c r="US3" s="74">
        <v>0</v>
      </c>
      <c r="UT3" s="75">
        <v>1</v>
      </c>
      <c r="UU3" s="48" t="str">
        <f>IF(EXACT(TZ3,UP3),IF(EXACT(UA3,UQ3),IF(EXACT(UB3,UR3),IF(EXACT(UC3,US3),"OK",CONCATENATE("Fail:",ROUND(UT3-UD3,2)*100,"%")),CONCATENATE("Fail:",ROUND(UT3-UD3,2)*100,"%")),CONCATENATE("Fail:",ROUND(UT3-UD3,2)*100,"%")),CONCATENATE("Fail:",ROUND(UT3-UD3,2)*100,"%"))</f>
        <v>OK</v>
      </c>
      <c r="UV3" s="50" t="str">
        <f t="shared" ref="UV3:UV66" si="4">IF(EXACT(UH3,UP3),IF(EXACT(UI3,UQ3),IF(EXACT(UJ3,UR3),IF(EXACT(UK3,US3),"OK",CONCATENATE("Fail:",ROUND(UT3-UL3,2)*100,"%")),CONCATENATE("Fail:",ROUND(UT3-UL3,2)*100,"%")),CONCATENATE("Fail:",ROUND(UT3-UL3,2)*100,"%")),CONCATENATE("Fail:",ROUND(UT3-UL3,2)*100,"%"))</f>
        <v>OK</v>
      </c>
      <c r="UW3" s="74" t="s">
        <v>6</v>
      </c>
      <c r="UX3" s="74">
        <v>34</v>
      </c>
      <c r="UY3" s="74">
        <v>34</v>
      </c>
      <c r="UZ3" s="74">
        <v>0</v>
      </c>
      <c r="VA3" s="74">
        <v>0</v>
      </c>
      <c r="VB3" s="75">
        <v>1</v>
      </c>
      <c r="VC3" s="48" t="str">
        <f t="shared" ref="VC3:VC66" si="5">IF(EXACT(UH3,UX3),IF(EXACT(UI3,UY3),IF(EXACT(UJ3,UZ3),IF(EXACT(UK3,VA3),"OK",CONCATENATE("Fail:",ROUND(VB3-UL3,2)*100,"%")),CONCATENATE("Fail:",ROUND(VB3-UL3,2)*100,"%")),CONCATENATE("Fail:",ROUND(VB3-UL3,2)*100,"%")),CONCATENATE("Fail:",ROUND(VB3-UL3,2)*100,"%"))</f>
        <v>OK</v>
      </c>
      <c r="VD3" s="50" t="str">
        <f t="shared" ref="VD3:VD66" si="6">IF(EXACT(UP3,UX3),IF(EXACT(UQ3,UY3),IF(EXACT(UR3,UZ3),IF(EXACT(US3,VA3),"OK",CONCATENATE("Fail:",ROUND(VB3-UT3,2)*100,"%")),CONCATENATE("Fail:",ROUND(VB3-UT3,2)*100,"%")),CONCATENATE("Fail:",ROUND(VB3-UT3,2)*100,"%")),CONCATENATE("Fail:",ROUND(VB3-UT3,2)*100,"%"))</f>
        <v>OK</v>
      </c>
      <c r="VE3" s="74" t="s">
        <v>6</v>
      </c>
      <c r="VF3" s="74">
        <v>34</v>
      </c>
      <c r="VG3" s="74">
        <v>34</v>
      </c>
      <c r="VH3" s="74">
        <v>0</v>
      </c>
      <c r="VI3" s="74">
        <v>0</v>
      </c>
      <c r="VJ3" s="75">
        <v>1</v>
      </c>
      <c r="VK3" s="48" t="str">
        <f>IF(EXACT(UH3,VF3),IF(EXACT(UI3,VG3),IF(EXACT(UJ3,VH3),IF(EXACT(UK3,VI3),"OK",CONCATENATE("Fail:",ROUND(VJ3-UL3,2)*100,"%")),CONCATENATE("Fail:",ROUND(VJ3-UL3,2)*100,"%")),CONCATENATE("Fail:",ROUND(VJ3-UL3,2)*100,"%")),CONCATENATE("Fail:",ROUND(VJ3-UL3,2)*100,"%"))</f>
        <v>OK</v>
      </c>
      <c r="VL3" s="50" t="str">
        <f t="shared" ref="VL3:VL66" si="7">IF(EXACT(UO3,VF3),IF(EXACT(UP3,VG3),IF(EXACT(UQ3,VH3),IF(EXACT(UR3,VI3),"OK",CONCATENATE("Fail:",ROUND(VJ3-US3,2)*100,"%")),CONCATENATE("Fail:",ROUND(VJ3-US3,2)*100,"%")),CONCATENATE("Fail:",ROUND(VJ3-US3,2)*100,"%")),CONCATENATE("Fail:",ROUND(VJ3-US3,2)*100,"%"))</f>
        <v>Fail:100%</v>
      </c>
      <c r="VM3" s="74" t="s">
        <v>6</v>
      </c>
      <c r="VN3" s="74">
        <v>34</v>
      </c>
      <c r="VO3" s="74">
        <v>34</v>
      </c>
      <c r="VP3" s="74">
        <v>0</v>
      </c>
      <c r="VQ3" s="74">
        <v>0</v>
      </c>
      <c r="VR3" s="75">
        <v>1</v>
      </c>
      <c r="VS3" s="48" t="str">
        <f t="shared" ref="VS3:VS66" si="8">IF(EXACT(UX3,VN3),IF(EXACT(UY3,VO3),IF(EXACT(UZ3,VP3),IF(EXACT(VA3,VQ3),"OK",CONCATENATE("Fail:",ROUND(VR3-VB3,2)*100,"%")),CONCATENATE("Fail:",ROUND(VR3-VB3,2)*100,"%")),CONCATENATE("Fail:",ROUND(VR3-VB3,2)*100,"%")),CONCATENATE("Fail:",ROUND(VR3-VB3,2)*100,"%"))</f>
        <v>OK</v>
      </c>
      <c r="VT3" s="50"/>
      <c r="VU3" s="74" t="s">
        <v>6</v>
      </c>
      <c r="VV3" s="74">
        <v>34</v>
      </c>
      <c r="VW3" s="74">
        <v>34</v>
      </c>
      <c r="VX3" s="74">
        <v>0</v>
      </c>
      <c r="VY3" s="74">
        <v>0</v>
      </c>
      <c r="VZ3" s="75">
        <v>1</v>
      </c>
      <c r="WA3" s="48" t="str">
        <f>IF(EXACT(VF3,VV3),IF(EXACT(VG3,VW3),IF(EXACT(VH3,VX3),IF(EXACT(VI3,VY3),"OK",CONCATENATE("Fail:",ROUND(VZ3-VJ3,2)*100,"%")),CONCATENATE("Fail:",ROUND(VZ3-VJ3,2)*100,"%")),CONCATENATE("Fail:",ROUND(VZ3-VJ3,2)*100,"%")),CONCATENATE("Fail:",ROUND(VZ3-VJ3,2)*100,"%"))</f>
        <v>OK</v>
      </c>
      <c r="WB3" s="50"/>
      <c r="WC3" s="74" t="s">
        <v>6</v>
      </c>
      <c r="WD3" s="74">
        <v>34</v>
      </c>
      <c r="WE3" s="74">
        <v>34</v>
      </c>
      <c r="WF3" s="74">
        <v>0</v>
      </c>
      <c r="WG3" s="74">
        <v>0</v>
      </c>
      <c r="WH3" s="75">
        <v>1</v>
      </c>
      <c r="WI3" s="48" t="str">
        <f t="shared" ref="WI3:WI66" si="9">IF(EXACT(VN3,WD3),IF(EXACT(VO3,WE3),IF(EXACT(VP3,WF3),IF(EXACT(VQ3,WG3),"OK",CONCATENATE("Fail:",ROUND(WH3-VR3,2)*100,"%")),CONCATENATE("Fail:",ROUND(WH3-VR3,2)*100,"%")),CONCATENATE("Fail:",ROUND(WH3-VR3,2)*100,"%")),CONCATENATE("Fail:",ROUND(WH3-VR3,2)*100,"%"))</f>
        <v>OK</v>
      </c>
      <c r="WJ3" s="50"/>
      <c r="WK3" s="74" t="s">
        <v>6</v>
      </c>
      <c r="WL3" s="74">
        <v>34</v>
      </c>
      <c r="WM3" s="74">
        <v>34</v>
      </c>
      <c r="WN3" s="74">
        <v>0</v>
      </c>
      <c r="WO3" s="74">
        <v>0</v>
      </c>
      <c r="WP3" s="75">
        <v>1</v>
      </c>
      <c r="WQ3" s="48" t="str">
        <f t="shared" ref="WQ3:WQ66" si="10">IF(EXACT(VV3,WL3),IF(EXACT(VW3,WM3),IF(EXACT(VX3,WN3),IF(EXACT(VY3,WO3),"OK",CONCATENATE("Fail:",ROUND(WP3-VZ3,2)*100,"%")),CONCATENATE("Fail:",ROUND(WP3-VZ3,2)*100,"%")),CONCATENATE("Fail:",ROUND(WP3-VZ3,2)*100,"%")),CONCATENATE("Fail:",ROUND(WP3-VZ3,2)*100,"%"))</f>
        <v>OK</v>
      </c>
      <c r="WR3" s="50"/>
      <c r="WS3" s="74" t="s">
        <v>6</v>
      </c>
      <c r="WT3" s="74">
        <v>34</v>
      </c>
      <c r="WU3" s="74">
        <v>34</v>
      </c>
      <c r="WV3" s="74">
        <v>0</v>
      </c>
      <c r="WW3" s="74">
        <v>0</v>
      </c>
      <c r="WX3" s="75">
        <v>1</v>
      </c>
      <c r="WY3" s="48" t="str">
        <f>IF(EXACT(WD3,WT3),IF(EXACT(WE3,WU3),IF(EXACT(WF3,WV3),IF(EXACT(WG3,WW3),"OK",CONCATENATE("Fail:",ROUND(WX3-WH3,2)*100,"%")),CONCATENATE("Fail:",ROUND(WX3-WH3,2)*100,"%")),CONCATENATE("Fail:",ROUND(WX3-WH3,2)*100,"%")),CONCATENATE("Fail:",ROUND(WX3-WH3,2)*100,"%"))</f>
        <v>OK</v>
      </c>
      <c r="WZ3" s="50"/>
      <c r="XA3" s="74" t="s">
        <v>6</v>
      </c>
      <c r="XB3" s="74">
        <v>34</v>
      </c>
      <c r="XC3" s="74">
        <v>34</v>
      </c>
      <c r="XD3" s="74">
        <v>0</v>
      </c>
      <c r="XE3" s="74">
        <v>0</v>
      </c>
      <c r="XF3" s="75">
        <v>1</v>
      </c>
      <c r="XG3" s="48" t="str">
        <f>IF(EXACT(WL3,XB3),IF(EXACT(WM3,XC3),IF(EXACT(WN3,XD3),IF(EXACT(WO3,XE3),"OK",CONCATENATE("Fail:",ROUND(XF3-WP3,2)*100,"%")),CONCATENATE("Fail:",ROUND(XF3-WP3,2)*100,"%")),CONCATENATE("Fail:",ROUND(XF3-WP3,2)*100,"%")),CONCATENATE("Fail:",ROUND(XF3-WP3,2)*100,"%"))</f>
        <v>OK</v>
      </c>
      <c r="XI3" s="74" t="s">
        <v>6</v>
      </c>
      <c r="XJ3" s="74">
        <v>34</v>
      </c>
      <c r="XK3" s="74">
        <v>34</v>
      </c>
      <c r="XL3" s="74">
        <v>0</v>
      </c>
      <c r="XM3" s="74">
        <v>0</v>
      </c>
      <c r="XN3" s="75">
        <v>1</v>
      </c>
      <c r="XO3" s="48" t="str">
        <f>IF(EXACT(WT3,XJ3),IF(EXACT(WU3,XK3),IF(EXACT(WV3,XL3),IF(EXACT(WW3,XM3),"OK",CONCATENATE("Fail:",ROUND(XN3-WX3,2)*100,"%")),CONCATENATE("Fail:",ROUND(XN3-WX3,2)*100,"%")),CONCATENATE("Fail:",ROUND(XN3-WX3,2)*100,"%")),CONCATENATE("Fail:",ROUND(XN3-WX3,2)*100,"%"))</f>
        <v>OK</v>
      </c>
      <c r="XP3" s="50"/>
      <c r="XQ3" s="74" t="s">
        <v>6</v>
      </c>
      <c r="XR3" s="74">
        <v>34</v>
      </c>
      <c r="XS3" s="74">
        <v>34</v>
      </c>
      <c r="XT3" s="74">
        <v>0</v>
      </c>
      <c r="XU3" s="74">
        <v>0</v>
      </c>
      <c r="XV3" s="75">
        <v>1</v>
      </c>
      <c r="XW3" s="48" t="str">
        <f>IF(EXACT(XB3,XR3),IF(EXACT(XC3,XS3),IF(EXACT(XD3,XT3),IF(EXACT(XE3,XU3),"OK",CONCATENATE("Fail:",ROUND(XV3-XF3,2)*100,"%")),CONCATENATE("Fail:",ROUND(XV3-XF3,2)*100,"%")),CONCATENATE("Fail:",ROUND(XV3-XF3,2)*100,"%")),CONCATENATE("Fail:",ROUND(XV3-XF3,2)*100,"%"))</f>
        <v>OK</v>
      </c>
      <c r="XY3" s="74" t="s">
        <v>6</v>
      </c>
      <c r="XZ3" s="74">
        <v>34</v>
      </c>
      <c r="YA3" s="74">
        <v>34</v>
      </c>
      <c r="YB3" s="74">
        <v>0</v>
      </c>
      <c r="YC3" s="74">
        <v>0</v>
      </c>
      <c r="YD3" s="75">
        <v>1</v>
      </c>
      <c r="YE3" s="48" t="str">
        <f>IF(EXACT(XJ3,XZ3),IF(EXACT(XK3,YA3),IF(EXACT(XL3,YB3),IF(EXACT(XM3,YC3),"OK",CONCATENATE("Fail:",ROUND(YD3-XN3,2)*100,"%")),CONCATENATE("Fail:",ROUND(YD3-XN3,2)*100,"%")),CONCATENATE("Fail:",ROUND(YD3-XN3,2)*100,"%")),CONCATENATE("Fail:",ROUND(YD3-XN3,2)*100,"%"))</f>
        <v>OK</v>
      </c>
      <c r="YF3" s="50"/>
      <c r="YG3" s="74" t="s">
        <v>6</v>
      </c>
      <c r="YH3" s="74">
        <v>34</v>
      </c>
      <c r="YI3" s="74">
        <v>34</v>
      </c>
      <c r="YJ3" s="74">
        <v>0</v>
      </c>
      <c r="YK3" s="74">
        <v>0</v>
      </c>
      <c r="YL3" s="75">
        <v>1</v>
      </c>
      <c r="YM3" s="48" t="str">
        <f>IF(EXACT(XR3,YH3),IF(EXACT(XS3,YI3),IF(EXACT(XT3,YJ3),IF(EXACT(XU3,YK3),"OK",CONCATENATE("Fail:",ROUND(YL3-XV3,2)*100,"%")),CONCATENATE("Fail:",ROUND(YL3-XV3,2)*100,"%")),CONCATENATE("Fail:",ROUND(YL3-XV3,2)*100,"%")),CONCATENATE("Fail:",ROUND(YL3-XV3,2)*100,"%"))</f>
        <v>OK</v>
      </c>
      <c r="YO3" s="74" t="s">
        <v>6</v>
      </c>
      <c r="YP3" s="74">
        <v>34</v>
      </c>
      <c r="YQ3" s="74">
        <v>34</v>
      </c>
      <c r="YR3" s="74">
        <v>0</v>
      </c>
      <c r="YS3" s="74">
        <v>0</v>
      </c>
      <c r="YT3" s="75">
        <v>1</v>
      </c>
      <c r="YU3" s="48" t="str">
        <f>IF(EXACT(XZ3,YP3),IF(EXACT(YA3,YQ3),IF(EXACT(YB3,YR3),IF(EXACT(YC3,YS3),"OK",CONCATENATE("Fail:",ROUND(YT3-YD3,2)*100,"%")),CONCATENATE("Fail:",ROUND(YT3-YD3,2)*100,"%")),CONCATENATE("Fail:",ROUND(YT3-YD3,2)*100,"%")),CONCATENATE("Fail:",ROUND(YT3-YD3,2)*100,"%"))</f>
        <v>OK</v>
      </c>
      <c r="YV3" s="50"/>
      <c r="YW3" s="74" t="s">
        <v>6</v>
      </c>
      <c r="YX3" s="74">
        <v>34</v>
      </c>
      <c r="YY3" s="74">
        <v>34</v>
      </c>
      <c r="YZ3" s="74">
        <v>0</v>
      </c>
      <c r="ZA3" s="74">
        <v>0</v>
      </c>
      <c r="ZB3" s="75">
        <v>1</v>
      </c>
      <c r="ZC3" s="48" t="str">
        <f>IF(EXACT(YH3,YX3),IF(EXACT(YI3,YY3),IF(EXACT(YJ3,YZ3),IF(EXACT(YK3,ZA3),"OK",CONCATENATE("Fail:",ROUND(ZB3-YL3,2)*100,"%")),CONCATENATE("Fail:",ROUND(ZB3-YL3,2)*100,"%")),CONCATENATE("Fail:",ROUND(ZB3-YL3,2)*100,"%")),CONCATENATE("Fail:",ROUND(ZB3-YL3,2)*100,"%"))</f>
        <v>OK</v>
      </c>
      <c r="ZE3" s="74" t="s">
        <v>6</v>
      </c>
      <c r="ZF3" s="74">
        <v>34</v>
      </c>
      <c r="ZG3" s="74">
        <v>34</v>
      </c>
      <c r="ZH3" s="74">
        <v>0</v>
      </c>
      <c r="ZI3" s="74">
        <v>0</v>
      </c>
      <c r="ZJ3" s="75">
        <v>1</v>
      </c>
      <c r="ZK3" s="48" t="str">
        <f>IF(EXACT(YP3,ZF3),IF(EXACT(YQ3,ZG3),IF(EXACT(YR3,ZH3),IF(EXACT(YS3,ZI3),"OK",CONCATENATE("Fail:",ROUND(ZJ3-YT3,2)*100,"%")),CONCATENATE("Fail:",ROUND(ZJ3-YT3,2)*100,"%")),CONCATENATE("Fail:",ROUND(ZJ3-YT3,2)*100,"%")),CONCATENATE("Fail:",ROUND(ZJ3-YT3,2)*100,"%"))</f>
        <v>OK</v>
      </c>
      <c r="ZL3" s="50"/>
      <c r="ZM3" s="74" t="s">
        <v>6</v>
      </c>
      <c r="ZN3" s="74">
        <v>34</v>
      </c>
      <c r="ZO3" s="74">
        <v>34</v>
      </c>
      <c r="ZP3" s="74">
        <v>0</v>
      </c>
      <c r="ZQ3" s="74">
        <v>0</v>
      </c>
      <c r="ZR3" s="75">
        <v>1</v>
      </c>
      <c r="ZS3" s="48" t="str">
        <f>IF(EXACT(YX3,ZN3),IF(EXACT(YY3,ZO3),IF(EXACT(YZ3,ZP3),IF(EXACT(ZA3,ZQ3),"OK",CONCATENATE("Fail:",ROUND(ZR3-ZB3,2)*100,"%")),CONCATENATE("Fail:",ROUND(ZR3-ZB3,2)*100,"%")),CONCATENATE("Fail:",ROUND(ZR3-ZB3,2)*100,"%")),CONCATENATE("Fail:",ROUND(ZR3-ZB3,2)*100,"%"))</f>
        <v>OK</v>
      </c>
      <c r="ZU3" s="74" t="s">
        <v>6</v>
      </c>
      <c r="ZV3" s="74">
        <v>34</v>
      </c>
      <c r="ZW3" s="74">
        <v>34</v>
      </c>
      <c r="ZX3" s="74">
        <v>0</v>
      </c>
      <c r="ZY3" s="74">
        <v>0</v>
      </c>
      <c r="ZZ3" s="75">
        <v>1</v>
      </c>
      <c r="AAA3" s="48" t="str">
        <f>IF(EXACT(ZF3,ZV3),IF(EXACT(ZG3,ZW3),IF(EXACT(ZH3,ZX3),IF(EXACT(ZI3,ZY3),"OK",CONCATENATE("Fail:",ROUND(ZZ3-ZJ3,2)*100,"%")),CONCATENATE("Fail:",ROUND(ZZ3-ZJ3,2)*100,"%")),CONCATENATE("Fail:",ROUND(ZZ3-ZJ3,2)*100,"%")),CONCATENATE("Fail:",ROUND(ZZ3-ZJ3,2)*100,"%"))</f>
        <v>OK</v>
      </c>
      <c r="AAB3" s="50"/>
      <c r="AAC3" s="74" t="s">
        <v>6</v>
      </c>
      <c r="AAD3" s="74">
        <v>34</v>
      </c>
      <c r="AAE3" s="74">
        <v>34</v>
      </c>
      <c r="AAF3" s="74">
        <v>0</v>
      </c>
      <c r="AAG3" s="74">
        <v>0</v>
      </c>
      <c r="AAH3" s="75">
        <v>1</v>
      </c>
      <c r="AAI3" s="48" t="str">
        <f>IF(EXACT(ZN3,AAD3),IF(EXACT(ZO3,AAE3),IF(EXACT(ZP3,AAF3),IF(EXACT(ZQ3,AAG3),"OK",CONCATENATE("Fail:",ROUND(AAH3-ZR3,2)*100,"%")),CONCATENATE("Fail:",ROUND(AAH3-ZR3,2)*100,"%")),CONCATENATE("Fail:",ROUND(AAH3-ZR3,2)*100,"%")),CONCATENATE("Fail:",ROUND(AAH3-ZR3,2)*100,"%"))</f>
        <v>OK</v>
      </c>
    </row>
    <row r="4" spans="1:71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11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2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13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14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15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16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17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18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19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20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21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22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23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24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25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2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2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2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29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30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31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32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3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3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35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36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37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38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39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40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41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43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44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45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46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47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8">LS4/LR4</f>
        <v>1</v>
      </c>
      <c r="LW4" s="75">
        <f t="shared" ref="LW4:LW67" si="49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50">MA4/LZ4</f>
        <v>0.96875</v>
      </c>
      <c r="ME4" s="75">
        <f t="shared" ref="ME4:ME67" si="51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52">MI4/MH4</f>
        <v>1</v>
      </c>
      <c r="MM4" s="75">
        <f t="shared" ref="MM4:MM67" si="53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54">MQ4/MP4</f>
        <v>1</v>
      </c>
      <c r="MU4" s="75">
        <f t="shared" ref="MU4:MU67" si="55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56">MY4/MX4</f>
        <v>1</v>
      </c>
      <c r="NC4" s="75">
        <f t="shared" ref="NC4:NC67" si="57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8">NG4/NF4</f>
        <v>1</v>
      </c>
      <c r="NK4" s="75">
        <f t="shared" ref="NK4:NK67" si="59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60">NO4/NN4</f>
        <v>1</v>
      </c>
      <c r="NS4" s="75">
        <f t="shared" ref="NS4:NS67" si="61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62">NW4/NV4</f>
        <v>1</v>
      </c>
      <c r="OA4" s="75">
        <f t="shared" ref="OA4:OA67" si="63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64">OE4/OD4</f>
        <v>1</v>
      </c>
      <c r="OI4" s="75">
        <f t="shared" ref="OI4:OI67" si="65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66">OM4/OL4</f>
        <v>1</v>
      </c>
      <c r="OQ4" s="75">
        <f t="shared" ref="OQ4:OQ67" si="67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8">OU4/OT4</f>
        <v>1</v>
      </c>
      <c r="OY4" s="75">
        <f t="shared" ref="OY4:OY67" si="69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70">PC4/PB4</f>
        <v>1</v>
      </c>
      <c r="PG4" s="75">
        <f t="shared" ref="PG4:PG67" si="71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72">PK4/PJ4</f>
        <v>1</v>
      </c>
      <c r="PO4" s="75">
        <f t="shared" ref="PO4:PO67" si="73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74">PS4/PR4</f>
        <v>1</v>
      </c>
      <c r="PW4" s="75">
        <f t="shared" ref="PW4:PW67" si="75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76">QA4/PZ4</f>
        <v>1</v>
      </c>
      <c r="QE4" s="75">
        <f t="shared" ref="QE4:QE67" si="77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8">QI4/QH4</f>
        <v>1</v>
      </c>
      <c r="QM4" s="75">
        <f t="shared" ref="QM4:QM67" si="79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80">QQ4/QP4</f>
        <v>1</v>
      </c>
      <c r="QU4" s="75">
        <f t="shared" ref="QU4:QU67" si="81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82">QY4/QX4</f>
        <v>1</v>
      </c>
      <c r="RC4" s="75">
        <f t="shared" ref="RC4:RC67" si="83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84">RG4/RF4</f>
        <v>1</v>
      </c>
      <c r="RK4" s="75">
        <f t="shared" ref="RK4:RK67" si="85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86">RO4/RN4</f>
        <v>1</v>
      </c>
      <c r="RS4" s="75">
        <f t="shared" ref="RS4:RS67" si="87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88">RW4/RV4</f>
        <v>1</v>
      </c>
      <c r="SA4" s="75">
        <f t="shared" ref="SA4:SA67" si="89">RZ4-RR4</f>
        <v>0</v>
      </c>
      <c r="SC4" s="78" t="s">
        <v>7</v>
      </c>
      <c r="SD4" s="74">
        <v>32</v>
      </c>
      <c r="SE4" s="74">
        <v>32</v>
      </c>
      <c r="SF4" s="74">
        <v>0</v>
      </c>
      <c r="SG4" s="74">
        <v>0</v>
      </c>
      <c r="SH4" s="75">
        <f t="shared" ref="SH4:SH67" si="90">SE4/SD4</f>
        <v>1</v>
      </c>
      <c r="SI4" s="75">
        <f t="shared" ref="SI4:SI67" si="91">SH4-RZ4</f>
        <v>0</v>
      </c>
      <c r="SK4" s="78" t="s">
        <v>7</v>
      </c>
      <c r="SL4" s="74">
        <f>44-12</f>
        <v>32</v>
      </c>
      <c r="SM4" s="74">
        <v>32</v>
      </c>
      <c r="SN4" s="74">
        <v>0</v>
      </c>
      <c r="SO4" s="74">
        <f>12-12</f>
        <v>0</v>
      </c>
      <c r="SP4" s="75">
        <f t="shared" ref="SP4:SP67" si="92">SM4/SL4</f>
        <v>1</v>
      </c>
      <c r="SQ4" s="75" t="str">
        <f t="shared" ref="SQ4:SQ67" si="93">IF(EXACT(SD4,SL4),IF(EXACT(SE4,SM4),IF(EXACT(SF4,SN4),IF(EXACT(SG4,SO4),"OK",CONCATENATE("Fail:",ROUND(SP4-SH4,2)*100,"%")),CONCATENATE("Fail:",ROUND(SP4-SH4,2)*100,"%")),CONCATENATE("Fail:",ROUND(SP4-SH4,2)*100,"%")),CONCATENATE("Fail:",ROUND(SP4-SH4,2)*100,"%"))</f>
        <v>OK</v>
      </c>
      <c r="SS4" s="78" t="s">
        <v>309</v>
      </c>
      <c r="ST4" s="74">
        <v>44</v>
      </c>
      <c r="SU4" s="74">
        <v>32</v>
      </c>
      <c r="SV4" s="74">
        <v>11</v>
      </c>
      <c r="SW4" s="74">
        <v>1</v>
      </c>
      <c r="SX4" s="75">
        <f t="shared" ref="SX4:SX67" si="94">SU4/ST4</f>
        <v>0.72727272727272729</v>
      </c>
      <c r="SY4" s="75" t="str">
        <f t="shared" ref="SY4:SY17" si="95">IF(EXACT(SL4,ST4),IF(EXACT(SM4,SU4),IF(EXACT(SN4,SV4),IF(EXACT(SO4,SW4),"OK",CONCATENATE("Fail:",ROUND(SX4-SP4,2)*100,"%")),CONCATENATE("Fail:",ROUND(SX4-SP4,2)*100,"%")),CONCATENATE("Fail:",ROUND(SX4-SP4,2)*100,"%")),CONCATENATE("Fail:",ROUND(SX4-SP4,2)*100,"%"))</f>
        <v>Fail:-27%</v>
      </c>
      <c r="TA4" s="78" t="s">
        <v>7</v>
      </c>
      <c r="TB4" s="74">
        <v>44</v>
      </c>
      <c r="TC4" s="74">
        <v>32</v>
      </c>
      <c r="TD4" s="74">
        <v>12</v>
      </c>
      <c r="TE4" s="74">
        <v>0</v>
      </c>
      <c r="TF4" s="75">
        <f t="shared" ref="TF4:TF67" si="96">TC4/TB4</f>
        <v>0.72727272727272729</v>
      </c>
      <c r="TG4" s="75" t="str">
        <f t="shared" ref="TG4:TG67" si="97">IF(EXACT(SL4,TB4),IF(EXACT(SM4,TC4),IF(EXACT(SN4,TD4),IF(EXACT(SO4,TE4),"OK",CONCATENATE("Fail:",ROUND(TF4-SP4,2)*100,"%")),CONCATENATE("Fail:",ROUND(TF4-SP4,2)*100,"%")),CONCATENATE("Fail:",ROUND(TF4-SP4,2)*100,"%")),CONCATENATE("Fail:",ROUND(TF4-SP4,2)*100,"%"))</f>
        <v>Fail:-27%</v>
      </c>
      <c r="TI4" s="78" t="s">
        <v>7</v>
      </c>
      <c r="TJ4" s="74">
        <v>44</v>
      </c>
      <c r="TK4" s="74">
        <v>32</v>
      </c>
      <c r="TL4" s="74">
        <v>11</v>
      </c>
      <c r="TM4" s="74">
        <v>1</v>
      </c>
      <c r="TN4" s="75">
        <v>0.73</v>
      </c>
      <c r="TO4" s="48" t="str">
        <f t="shared" ref="TO4:TO67" si="98">IF(EXACT(ST4,TJ4),IF(EXACT(SU4,TK4),IF(EXACT(SV4,TL4),IF(EXACT(SW4,TM4),"OK",CONCATENATE("Fail:",ROUND(TN4-SX4,2)*100,"%")),CONCATENATE("Fail:",ROUND(TN4-SX4,2)*100,"%")),CONCATENATE("Fail:",ROUND(TN4-SX4,2)*100,"%")),CONCATENATE("Fail:",ROUND(TN4-SX4,2)*100,"%"))</f>
        <v>OK</v>
      </c>
      <c r="TP4" s="48" t="str">
        <f>IF(EXACT(TB4,TJ4),IF(EXACT(TC4,TK4),IF(EXACT(TD4,TL4),IF(EXACT(TE4,TM4),"OK",CONCATENATE("Fail:",ROUND(TN4-TF4,2)*100,"%")),CONCATENATE("Fail:",ROUND(TN4-TF4,2)*100,"%")),CONCATENATE("Fail:",ROUND(TN4-TF4,2)*100,"%")),CONCATENATE("Fail:",ROUND(TN4-TF4,2)*100,"%"))</f>
        <v>Fail:0%</v>
      </c>
      <c r="TQ4" s="78" t="s">
        <v>7</v>
      </c>
      <c r="TR4" s="74">
        <v>44</v>
      </c>
      <c r="TS4" s="74">
        <v>32</v>
      </c>
      <c r="TT4" s="74">
        <v>12</v>
      </c>
      <c r="TU4" s="74">
        <v>0</v>
      </c>
      <c r="TV4" s="75">
        <v>0.73</v>
      </c>
      <c r="TW4" s="48" t="str">
        <f t="shared" ref="TW4:TW67" si="99">IF(EXACT(TB4,TR4),IF(EXACT(TC4,TS4),IF(EXACT(TD4,TT4),IF(EXACT(TE4,TU4),"OK",CONCATENATE("Fail:",ROUND(TV4-TF4,2)*100,"%")),CONCATENATE("Fail:",ROUND(TV4-TF4,2)*100,"%")),CONCATENATE("Fail:",ROUND(TV4-TF4,2)*100,"%")),CONCATENATE("Fail:",ROUND(TV4-TF4,2)*100,"%"))</f>
        <v>OK</v>
      </c>
      <c r="TX4" s="48" t="str">
        <f>IF(EXACT(TJ4,TR4),IF(EXACT(TK4,TS4),IF(EXACT(TL4,TT4),IF(EXACT(TM4,TU4),"OK",CONCATENATE("Fail:",ROUND(TV4-TN4,2)*100,"%")),CONCATENATE("Fail:",ROUND(TV4-TN4,2)*100,"%")),CONCATENATE("Fail:",ROUND(TV4-TN4,2)*100,"%")),CONCATENATE("Fail:",ROUND(TV4-TN4,2)*100,"%"))</f>
        <v>Fail:0%</v>
      </c>
      <c r="TY4" s="78" t="s">
        <v>7</v>
      </c>
      <c r="TZ4" s="74">
        <v>44</v>
      </c>
      <c r="UA4" s="74">
        <v>32</v>
      </c>
      <c r="UB4" s="74">
        <v>11</v>
      </c>
      <c r="UC4" s="74">
        <v>1</v>
      </c>
      <c r="UD4" s="75">
        <v>0.73</v>
      </c>
      <c r="UE4" s="48" t="str">
        <f t="shared" si="0"/>
        <v>OK</v>
      </c>
      <c r="UF4" s="48" t="str">
        <f t="shared" si="1"/>
        <v>Fail:0%</v>
      </c>
      <c r="UG4" s="78" t="s">
        <v>7</v>
      </c>
      <c r="UH4" s="74">
        <v>44</v>
      </c>
      <c r="UI4" s="74">
        <v>32</v>
      </c>
      <c r="UJ4" s="74">
        <v>12</v>
      </c>
      <c r="UK4" s="74">
        <v>0</v>
      </c>
      <c r="UL4" s="75">
        <v>0.73</v>
      </c>
      <c r="UM4" s="48" t="str">
        <f t="shared" si="2"/>
        <v>OK</v>
      </c>
      <c r="UN4" s="50" t="str">
        <f t="shared" si="3"/>
        <v>Fail:0%</v>
      </c>
      <c r="UO4" s="106" t="s">
        <v>7</v>
      </c>
      <c r="UP4" s="74">
        <v>32</v>
      </c>
      <c r="UQ4" s="74">
        <v>32</v>
      </c>
      <c r="UR4" s="74">
        <v>0</v>
      </c>
      <c r="US4" s="74">
        <v>0</v>
      </c>
      <c r="UT4" s="75">
        <v>1</v>
      </c>
      <c r="UU4" s="48" t="str">
        <f t="shared" ref="UU4:UU10" si="100">IF(EXACT(TZ4,UP4),IF(EXACT(UA4,UQ4),IF(EXACT(UB4,UR4),IF(EXACT(UC4,US4),"OK",CONCATENATE("Fail:",ROUND(UT4-UD4,2)*100,"%")),CONCATENATE("Fail:",ROUND(UT4-UD4,2)*100,"%")),CONCATENATE("Fail:",ROUND(UT4-UD4,2)*100,"%")),CONCATENATE("Fail:",ROUND(UT4-UD4,2)*100,"%"))</f>
        <v>Fail:27%</v>
      </c>
      <c r="UV4" s="50" t="str">
        <f t="shared" si="4"/>
        <v>Fail:27%</v>
      </c>
      <c r="UW4" s="78" t="s">
        <v>7</v>
      </c>
      <c r="UX4" s="74">
        <v>32</v>
      </c>
      <c r="UY4" s="74">
        <v>32</v>
      </c>
      <c r="UZ4" s="74">
        <v>0</v>
      </c>
      <c r="VA4" s="74">
        <v>0</v>
      </c>
      <c r="VB4" s="75">
        <v>1</v>
      </c>
      <c r="VC4" s="48" t="str">
        <f t="shared" si="5"/>
        <v>Fail:27%</v>
      </c>
      <c r="VD4" s="50" t="str">
        <f t="shared" si="6"/>
        <v>OK</v>
      </c>
      <c r="VE4" s="106" t="s">
        <v>7</v>
      </c>
      <c r="VF4" s="74">
        <v>44</v>
      </c>
      <c r="VG4" s="74">
        <v>32</v>
      </c>
      <c r="VH4" s="74">
        <v>12</v>
      </c>
      <c r="VI4" s="74">
        <v>0</v>
      </c>
      <c r="VJ4" s="75">
        <v>0.73</v>
      </c>
      <c r="VK4" s="48" t="str">
        <f t="shared" ref="VK4:VK67" si="101">IF(EXACT(UH4,VF4),IF(EXACT(UI4,VG4),IF(EXACT(UJ4,VH4),IF(EXACT(UK4,VI4),"OK",CONCATENATE("Fail:",ROUND(VJ4-UL4,2)*100,"%")),CONCATENATE("Fail:",ROUND(VJ4-UL4,2)*100,"%")),CONCATENATE("Fail:",ROUND(VJ4-UL4,2)*100,"%")),CONCATENATE("Fail:",ROUND(VJ4-UL4,2)*100,"%"))</f>
        <v>OK</v>
      </c>
      <c r="VL4" s="50" t="str">
        <f t="shared" si="7"/>
        <v>Fail:73%</v>
      </c>
      <c r="VM4" s="78" t="s">
        <v>7</v>
      </c>
      <c r="VN4" s="74">
        <v>32</v>
      </c>
      <c r="VO4" s="74">
        <v>32</v>
      </c>
      <c r="VP4" s="74">
        <v>0</v>
      </c>
      <c r="VQ4" s="74">
        <v>0</v>
      </c>
      <c r="VR4" s="75">
        <v>1</v>
      </c>
      <c r="VS4" s="48" t="str">
        <f t="shared" si="8"/>
        <v>OK</v>
      </c>
      <c r="VT4" s="50"/>
      <c r="VU4" s="106" t="s">
        <v>7</v>
      </c>
      <c r="VV4" s="74">
        <v>44</v>
      </c>
      <c r="VW4" s="74">
        <v>32</v>
      </c>
      <c r="VX4" s="74">
        <v>12</v>
      </c>
      <c r="VY4" s="74">
        <v>0</v>
      </c>
      <c r="VZ4" s="75">
        <v>0.73</v>
      </c>
      <c r="WA4" s="48" t="str">
        <f t="shared" ref="WA4:WA67" si="102">IF(EXACT(VF4,VV4),IF(EXACT(VG4,VW4),IF(EXACT(VH4,VX4),IF(EXACT(VI4,VY4),"OK",CONCATENATE("Fail:",ROUND(VZ4-VJ4,2)*100,"%")),CONCATENATE("Fail:",ROUND(VZ4-VJ4,2)*100,"%")),CONCATENATE("Fail:",ROUND(VZ4-VJ4,2)*100,"%")),CONCATENATE("Fail:",ROUND(VZ4-VJ4,2)*100,"%"))</f>
        <v>OK</v>
      </c>
      <c r="WB4" s="50"/>
      <c r="WC4" s="78" t="s">
        <v>7</v>
      </c>
      <c r="WD4" s="74">
        <v>44</v>
      </c>
      <c r="WE4" s="74">
        <v>32</v>
      </c>
      <c r="WF4" s="74">
        <v>12</v>
      </c>
      <c r="WG4" s="74">
        <v>0</v>
      </c>
      <c r="WH4" s="75">
        <v>0.73</v>
      </c>
      <c r="WI4" s="48" t="str">
        <f t="shared" si="9"/>
        <v>Fail:-27%</v>
      </c>
      <c r="WJ4" s="50"/>
      <c r="WK4" s="78" t="s">
        <v>7</v>
      </c>
      <c r="WL4" s="74">
        <v>44</v>
      </c>
      <c r="WM4" s="74">
        <v>32</v>
      </c>
      <c r="WN4" s="74">
        <v>12</v>
      </c>
      <c r="WO4" s="74">
        <v>0</v>
      </c>
      <c r="WP4" s="75">
        <v>0.73</v>
      </c>
      <c r="WQ4" s="48" t="str">
        <f t="shared" si="10"/>
        <v>OK</v>
      </c>
      <c r="WR4" s="50"/>
      <c r="WS4" s="78" t="s">
        <v>7</v>
      </c>
      <c r="WT4" s="74">
        <v>32</v>
      </c>
      <c r="WU4" s="74">
        <v>32</v>
      </c>
      <c r="WV4" s="74">
        <v>0</v>
      </c>
      <c r="WW4" s="74">
        <v>0</v>
      </c>
      <c r="WX4" s="75">
        <v>1</v>
      </c>
      <c r="WY4" s="48" t="str">
        <f t="shared" ref="WY4:WY67" si="103">IF(EXACT(WD4,WT4),IF(EXACT(WE4,WU4),IF(EXACT(WF4,WV4),IF(EXACT(WG4,WW4),"OK",CONCATENATE("Fail:",ROUND(WX4-WH4,2)*100,"%")),CONCATENATE("Fail:",ROUND(WX4-WH4,2)*100,"%")),CONCATENATE("Fail:",ROUND(WX4-WH4,2)*100,"%")),CONCATENATE("Fail:",ROUND(WX4-WH4,2)*100,"%"))</f>
        <v>Fail:27%</v>
      </c>
      <c r="WZ4" s="50"/>
      <c r="XA4" s="106" t="s">
        <v>7</v>
      </c>
      <c r="XB4" s="74">
        <v>44</v>
      </c>
      <c r="XC4" s="74">
        <v>32</v>
      </c>
      <c r="XD4" s="74">
        <v>12</v>
      </c>
      <c r="XE4" s="74">
        <v>0</v>
      </c>
      <c r="XF4" s="75">
        <v>0.73</v>
      </c>
      <c r="XG4" s="48" t="str">
        <f t="shared" ref="XG4:XG67" si="104">IF(EXACT(WL4,XB4),IF(EXACT(WM4,XC4),IF(EXACT(WN4,XD4),IF(EXACT(WO4,XE4),"OK",CONCATENATE("Fail:",ROUND(XF4-WP4,2)*100,"%")),CONCATENATE("Fail:",ROUND(XF4-WP4,2)*100,"%")),CONCATENATE("Fail:",ROUND(XF4-WP4,2)*100,"%")),CONCATENATE("Fail:",ROUND(XF4-WP4,2)*100,"%"))</f>
        <v>OK</v>
      </c>
      <c r="XI4" s="78" t="s">
        <v>7</v>
      </c>
      <c r="XJ4" s="74">
        <v>32</v>
      </c>
      <c r="XK4" s="74">
        <v>32</v>
      </c>
      <c r="XL4" s="74">
        <v>0</v>
      </c>
      <c r="XM4" s="74">
        <v>0</v>
      </c>
      <c r="XN4" s="75">
        <v>1</v>
      </c>
      <c r="XO4" s="48" t="str">
        <f t="shared" ref="XO4:XO67" si="105">IF(EXACT(WT4,XJ4),IF(EXACT(WU4,XK4),IF(EXACT(WV4,XL4),IF(EXACT(WW4,XM4),"OK",CONCATENATE("Fail:",ROUND(XN4-WX4,2)*100,"%")),CONCATENATE("Fail:",ROUND(XN4-WX4,2)*100,"%")),CONCATENATE("Fail:",ROUND(XN4-WX4,2)*100,"%")),CONCATENATE("Fail:",ROUND(XN4-WX4,2)*100,"%"))</f>
        <v>OK</v>
      </c>
      <c r="XP4" s="50"/>
      <c r="XQ4" s="106" t="s">
        <v>7</v>
      </c>
      <c r="XR4" s="74">
        <v>44</v>
      </c>
      <c r="XS4" s="74">
        <v>32</v>
      </c>
      <c r="XT4" s="74">
        <v>12</v>
      </c>
      <c r="XU4" s="74">
        <v>0</v>
      </c>
      <c r="XV4" s="75">
        <v>0.73</v>
      </c>
      <c r="XW4" s="48" t="str">
        <f t="shared" ref="XW4:XW67" si="106">IF(EXACT(XB4,XR4),IF(EXACT(XC4,XS4),IF(EXACT(XD4,XT4),IF(EXACT(XE4,XU4),"OK",CONCATENATE("Fail:",ROUND(XV4-XF4,2)*100,"%")),CONCATENATE("Fail:",ROUND(XV4-XF4,2)*100,"%")),CONCATENATE("Fail:",ROUND(XV4-XF4,2)*100,"%")),CONCATENATE("Fail:",ROUND(XV4-XF4,2)*100,"%"))</f>
        <v>OK</v>
      </c>
      <c r="XY4" s="78" t="s">
        <v>7</v>
      </c>
      <c r="XZ4" s="74">
        <v>32</v>
      </c>
      <c r="YA4" s="74">
        <v>32</v>
      </c>
      <c r="YB4" s="74">
        <v>0</v>
      </c>
      <c r="YC4" s="74">
        <v>0</v>
      </c>
      <c r="YD4" s="75">
        <v>1</v>
      </c>
      <c r="YE4" s="48" t="str">
        <f t="shared" ref="YE4:YE67" si="107">IF(EXACT(XJ4,XZ4),IF(EXACT(XK4,YA4),IF(EXACT(XL4,YB4),IF(EXACT(XM4,YC4),"OK",CONCATENATE("Fail:",ROUND(YD4-XN4,2)*100,"%")),CONCATENATE("Fail:",ROUND(YD4-XN4,2)*100,"%")),CONCATENATE("Fail:",ROUND(YD4-XN4,2)*100,"%")),CONCATENATE("Fail:",ROUND(YD4-XN4,2)*100,"%"))</f>
        <v>OK</v>
      </c>
      <c r="YF4" s="50"/>
      <c r="YG4" s="106" t="s">
        <v>7</v>
      </c>
      <c r="YH4" s="74">
        <v>44</v>
      </c>
      <c r="YI4" s="74">
        <v>32</v>
      </c>
      <c r="YJ4" s="74">
        <v>12</v>
      </c>
      <c r="YK4" s="74">
        <v>0</v>
      </c>
      <c r="YL4" s="75">
        <v>0.73</v>
      </c>
      <c r="YM4" s="48" t="str">
        <f t="shared" ref="YM4:YM67" si="108">IF(EXACT(XR4,YH4),IF(EXACT(XS4,YI4),IF(EXACT(XT4,YJ4),IF(EXACT(XU4,YK4),"OK",CONCATENATE("Fail:",ROUND(YL4-XV4,2)*100,"%")),CONCATENATE("Fail:",ROUND(YL4-XV4,2)*100,"%")),CONCATENATE("Fail:",ROUND(YL4-XV4,2)*100,"%")),CONCATENATE("Fail:",ROUND(YL4-XV4,2)*100,"%"))</f>
        <v>OK</v>
      </c>
      <c r="YO4" s="78" t="s">
        <v>7</v>
      </c>
      <c r="YP4" s="74">
        <v>32</v>
      </c>
      <c r="YQ4" s="74">
        <v>32</v>
      </c>
      <c r="YR4" s="74">
        <v>0</v>
      </c>
      <c r="YS4" s="74">
        <v>0</v>
      </c>
      <c r="YT4" s="75">
        <v>1</v>
      </c>
      <c r="YU4" s="48" t="str">
        <f t="shared" ref="YU4:YU67" si="109">IF(EXACT(XZ4,YP4),IF(EXACT(YA4,YQ4),IF(EXACT(YB4,YR4),IF(EXACT(YC4,YS4),"OK",CONCATENATE("Fail:",ROUND(YT4-YD4,2)*100,"%")),CONCATENATE("Fail:",ROUND(YT4-YD4,2)*100,"%")),CONCATENATE("Fail:",ROUND(YT4-YD4,2)*100,"%")),CONCATENATE("Fail:",ROUND(YT4-YD4,2)*100,"%"))</f>
        <v>OK</v>
      </c>
      <c r="YV4" s="50"/>
      <c r="YW4" s="106" t="s">
        <v>7</v>
      </c>
      <c r="YX4" s="74">
        <v>44</v>
      </c>
      <c r="YY4" s="74">
        <v>32</v>
      </c>
      <c r="YZ4" s="74">
        <v>12</v>
      </c>
      <c r="ZA4" s="74">
        <v>0</v>
      </c>
      <c r="ZB4" s="75">
        <v>0.73</v>
      </c>
      <c r="ZC4" s="48" t="str">
        <f t="shared" ref="ZC4:ZC67" si="110">IF(EXACT(YH4,YX4),IF(EXACT(YI4,YY4),IF(EXACT(YJ4,YZ4),IF(EXACT(YK4,ZA4),"OK",CONCATENATE("Fail:",ROUND(ZB4-YL4,2)*100,"%")),CONCATENATE("Fail:",ROUND(ZB4-YL4,2)*100,"%")),CONCATENATE("Fail:",ROUND(ZB4-YL4,2)*100,"%")),CONCATENATE("Fail:",ROUND(ZB4-YL4,2)*100,"%"))</f>
        <v>OK</v>
      </c>
      <c r="ZE4" s="78" t="s">
        <v>7</v>
      </c>
      <c r="ZF4" s="74">
        <v>32</v>
      </c>
      <c r="ZG4" s="74">
        <v>32</v>
      </c>
      <c r="ZH4" s="74">
        <v>0</v>
      </c>
      <c r="ZI4" s="74">
        <v>0</v>
      </c>
      <c r="ZJ4" s="75">
        <v>1</v>
      </c>
      <c r="ZK4" s="48" t="str">
        <f t="shared" ref="ZK4:ZK67" si="111">IF(EXACT(YP4,ZF4),IF(EXACT(YQ4,ZG4),IF(EXACT(YR4,ZH4),IF(EXACT(YS4,ZI4),"OK",CONCATENATE("Fail:",ROUND(ZJ4-YT4,2)*100,"%")),CONCATENATE("Fail:",ROUND(ZJ4-YT4,2)*100,"%")),CONCATENATE("Fail:",ROUND(ZJ4-YT4,2)*100,"%")),CONCATENATE("Fail:",ROUND(ZJ4-YT4,2)*100,"%"))</f>
        <v>OK</v>
      </c>
      <c r="ZL4" s="50"/>
      <c r="ZM4" s="106" t="s">
        <v>7</v>
      </c>
      <c r="ZN4" s="74">
        <v>44</v>
      </c>
      <c r="ZO4" s="74">
        <v>32</v>
      </c>
      <c r="ZP4" s="74">
        <v>12</v>
      </c>
      <c r="ZQ4" s="74">
        <v>0</v>
      </c>
      <c r="ZR4" s="75">
        <v>0.73</v>
      </c>
      <c r="ZS4" s="48" t="str">
        <f t="shared" ref="ZS4:ZS67" si="112">IF(EXACT(YX4,ZN4),IF(EXACT(YY4,ZO4),IF(EXACT(YZ4,ZP4),IF(EXACT(ZA4,ZQ4),"OK",CONCATENATE("Fail:",ROUND(ZR4-ZB4,2)*100,"%")),CONCATENATE("Fail:",ROUND(ZR4-ZB4,2)*100,"%")),CONCATENATE("Fail:",ROUND(ZR4-ZB4,2)*100,"%")),CONCATENATE("Fail:",ROUND(ZR4-ZB4,2)*100,"%"))</f>
        <v>OK</v>
      </c>
      <c r="ZU4" s="78" t="s">
        <v>7</v>
      </c>
      <c r="ZV4" s="74">
        <v>32</v>
      </c>
      <c r="ZW4" s="74">
        <v>32</v>
      </c>
      <c r="ZX4" s="74">
        <v>0</v>
      </c>
      <c r="ZY4" s="74">
        <v>0</v>
      </c>
      <c r="ZZ4" s="75">
        <v>1</v>
      </c>
      <c r="AAA4" s="48" t="str">
        <f t="shared" ref="AAA4:AAA67" si="113">IF(EXACT(ZF4,ZV4),IF(EXACT(ZG4,ZW4),IF(EXACT(ZH4,ZX4),IF(EXACT(ZI4,ZY4),"OK",CONCATENATE("Fail:",ROUND(ZZ4-ZJ4,2)*100,"%")),CONCATENATE("Fail:",ROUND(ZZ4-ZJ4,2)*100,"%")),CONCATENATE("Fail:",ROUND(ZZ4-ZJ4,2)*100,"%")),CONCATENATE("Fail:",ROUND(ZZ4-ZJ4,2)*100,"%"))</f>
        <v>OK</v>
      </c>
      <c r="AAB4" s="50"/>
      <c r="AAC4" s="106" t="s">
        <v>7</v>
      </c>
      <c r="AAD4" s="74">
        <v>44</v>
      </c>
      <c r="AAE4" s="74">
        <v>32</v>
      </c>
      <c r="AAF4" s="74">
        <v>12</v>
      </c>
      <c r="AAG4" s="74">
        <v>0</v>
      </c>
      <c r="AAH4" s="75">
        <v>0.73</v>
      </c>
      <c r="AAI4" s="48" t="str">
        <f t="shared" ref="AAI4:AAI67" si="114">IF(EXACT(ZN4,AAD4),IF(EXACT(ZO4,AAE4),IF(EXACT(ZP4,AAF4),IF(EXACT(ZQ4,AAG4),"OK",CONCATENATE("Fail:",ROUND(AAH4-ZR4,2)*100,"%")),CONCATENATE("Fail:",ROUND(AAH4-ZR4,2)*100,"%")),CONCATENATE("Fail:",ROUND(AAH4-ZR4,2)*100,"%")),CONCATENATE("Fail:",ROUND(AAH4-ZR4,2)*100,"%"))</f>
        <v>OK</v>
      </c>
    </row>
    <row r="5" spans="1:71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11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2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13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14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15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16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17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18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19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20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21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22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23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24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25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2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2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28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2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30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115">FV5/FU5</f>
        <v>1</v>
      </c>
      <c r="FZ5" s="4">
        <f t="shared" si="31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116">GD5/GC5</f>
        <v>1</v>
      </c>
      <c r="GH5" s="4">
        <f t="shared" si="32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33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34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35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36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37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38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17">IH5/IG5</f>
        <v>1</v>
      </c>
      <c r="IL5" s="4">
        <f t="shared" si="39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40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118">JN5/JM5</f>
        <v>1</v>
      </c>
      <c r="JR5" s="67">
        <f t="shared" si="41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119">JV5/JU5</f>
        <v>1</v>
      </c>
      <c r="JZ5" s="75">
        <f t="shared" si="42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43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44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45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46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47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8"/>
        <v>1</v>
      </c>
      <c r="LW5" s="75">
        <f t="shared" si="49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50"/>
        <v>1</v>
      </c>
      <c r="ME5" s="75">
        <f t="shared" si="51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52"/>
        <v>1</v>
      </c>
      <c r="MM5" s="75">
        <f t="shared" si="53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54"/>
        <v>1</v>
      </c>
      <c r="MU5" s="75">
        <f t="shared" si="55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56"/>
        <v>1</v>
      </c>
      <c r="NC5" s="75">
        <f t="shared" si="57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8"/>
        <v>1</v>
      </c>
      <c r="NK5" s="75">
        <f t="shared" si="59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60"/>
        <v>1</v>
      </c>
      <c r="NS5" s="75">
        <f t="shared" si="61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62"/>
        <v>1</v>
      </c>
      <c r="OA5" s="75">
        <f t="shared" si="63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64"/>
        <v>1</v>
      </c>
      <c r="OI5" s="75">
        <f t="shared" si="65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66"/>
        <v>1</v>
      </c>
      <c r="OQ5" s="75">
        <f t="shared" si="67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8"/>
        <v>1</v>
      </c>
      <c r="OY5" s="75">
        <f t="shared" si="69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70"/>
        <v>1</v>
      </c>
      <c r="PG5" s="75">
        <f t="shared" si="71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72"/>
        <v>1</v>
      </c>
      <c r="PO5" s="75">
        <f t="shared" si="73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74"/>
        <v>1</v>
      </c>
      <c r="PW5" s="75">
        <f t="shared" si="75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76"/>
        <v>1</v>
      </c>
      <c r="QE5" s="75">
        <f t="shared" si="77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8"/>
        <v>1</v>
      </c>
      <c r="QM5" s="75">
        <f t="shared" si="79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80"/>
        <v>1</v>
      </c>
      <c r="QU5" s="75">
        <f t="shared" si="81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82"/>
        <v>1</v>
      </c>
      <c r="RC5" s="75">
        <f t="shared" si="83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84"/>
        <v>1</v>
      </c>
      <c r="RK5" s="75">
        <f t="shared" si="85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86"/>
        <v>1</v>
      </c>
      <c r="RS5" s="75">
        <f t="shared" si="87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88"/>
        <v>1</v>
      </c>
      <c r="SA5" s="75">
        <f t="shared" si="89"/>
        <v>0</v>
      </c>
      <c r="SC5" s="74" t="s">
        <v>8</v>
      </c>
      <c r="SD5" s="74">
        <v>26</v>
      </c>
      <c r="SE5" s="74">
        <v>26</v>
      </c>
      <c r="SF5" s="74">
        <v>0</v>
      </c>
      <c r="SG5" s="74">
        <v>0</v>
      </c>
      <c r="SH5" s="75">
        <f t="shared" si="90"/>
        <v>1</v>
      </c>
      <c r="SI5" s="75">
        <f t="shared" si="91"/>
        <v>0</v>
      </c>
      <c r="SK5" s="74" t="s">
        <v>8</v>
      </c>
      <c r="SL5" s="74">
        <v>26</v>
      </c>
      <c r="SM5" s="74">
        <v>26</v>
      </c>
      <c r="SN5" s="74">
        <v>0</v>
      </c>
      <c r="SO5" s="74">
        <v>0</v>
      </c>
      <c r="SP5" s="75">
        <f t="shared" si="92"/>
        <v>1</v>
      </c>
      <c r="SQ5" s="75" t="str">
        <f t="shared" si="93"/>
        <v>OK</v>
      </c>
      <c r="SS5" s="74" t="s">
        <v>255</v>
      </c>
      <c r="ST5" s="74">
        <v>26</v>
      </c>
      <c r="SU5" s="74">
        <v>26</v>
      </c>
      <c r="SV5" s="74">
        <v>0</v>
      </c>
      <c r="SW5" s="74">
        <v>0</v>
      </c>
      <c r="SX5" s="75">
        <f t="shared" si="94"/>
        <v>1</v>
      </c>
      <c r="SY5" s="75" t="str">
        <f t="shared" si="95"/>
        <v>OK</v>
      </c>
      <c r="TA5" s="74" t="s">
        <v>8</v>
      </c>
      <c r="TB5" s="74">
        <v>26</v>
      </c>
      <c r="TC5" s="74">
        <v>26</v>
      </c>
      <c r="TD5" s="74">
        <v>0</v>
      </c>
      <c r="TE5" s="74">
        <v>0</v>
      </c>
      <c r="TF5" s="75">
        <f t="shared" si="96"/>
        <v>1</v>
      </c>
      <c r="TG5" s="75" t="str">
        <f t="shared" si="97"/>
        <v>OK</v>
      </c>
      <c r="TI5" s="74" t="s">
        <v>8</v>
      </c>
      <c r="TJ5" s="74">
        <v>26</v>
      </c>
      <c r="TK5" s="74">
        <v>26</v>
      </c>
      <c r="TL5" s="74">
        <v>0</v>
      </c>
      <c r="TM5" s="74">
        <v>0</v>
      </c>
      <c r="TN5" s="75">
        <v>1</v>
      </c>
      <c r="TO5" s="48" t="str">
        <f t="shared" si="98"/>
        <v>OK</v>
      </c>
      <c r="TP5" s="48" t="str">
        <f>IF(EXACT(TB5,TJ5),IF(EXACT(TC5,TK5),IF(EXACT(TD5,TL5),IF(EXACT(TE5,TM5),"OK",CONCATENATE("Fail:",ROUND(TN5-TF5,2)*100,"%")),CONCATENATE("Fail:",ROUND(TN5-TF5,2)*100,"%")),CONCATENATE("Fail:",ROUND(TN5-TF5,2)*100,"%")),CONCATENATE("Fail:",ROUND(TN5-TF5,2)*100,"%"))</f>
        <v>OK</v>
      </c>
      <c r="TQ5" s="74" t="s">
        <v>8</v>
      </c>
      <c r="TR5" s="74">
        <v>26</v>
      </c>
      <c r="TS5" s="74">
        <v>26</v>
      </c>
      <c r="TT5" s="74">
        <v>0</v>
      </c>
      <c r="TU5" s="74">
        <v>0</v>
      </c>
      <c r="TV5" s="75">
        <v>1</v>
      </c>
      <c r="TW5" s="48" t="str">
        <f t="shared" si="99"/>
        <v>OK</v>
      </c>
      <c r="TX5" s="48" t="str">
        <f>IF(EXACT(TJ5,TR5),IF(EXACT(TK5,TS5),IF(EXACT(TL5,TT5),IF(EXACT(TM5,TU5),"OK",CONCATENATE("Fail:",ROUND(TV5-TN5,2)*100,"%")),CONCATENATE("Fail:",ROUND(TV5-TN5,2)*100,"%")),CONCATENATE("Fail:",ROUND(TV5-TN5,2)*100,"%")),CONCATENATE("Fail:",ROUND(TV5-TN5,2)*100,"%"))</f>
        <v>OK</v>
      </c>
      <c r="TY5" s="74" t="s">
        <v>8</v>
      </c>
      <c r="TZ5" s="74">
        <v>26</v>
      </c>
      <c r="UA5" s="74">
        <v>26</v>
      </c>
      <c r="UB5" s="74">
        <v>0</v>
      </c>
      <c r="UC5" s="74">
        <v>0</v>
      </c>
      <c r="UD5" s="75">
        <v>1</v>
      </c>
      <c r="UE5" s="48" t="str">
        <f t="shared" si="0"/>
        <v>OK</v>
      </c>
      <c r="UF5" s="48" t="str">
        <f t="shared" si="1"/>
        <v>OK</v>
      </c>
      <c r="UG5" s="74" t="s">
        <v>8</v>
      </c>
      <c r="UH5" s="74">
        <v>26</v>
      </c>
      <c r="UI5" s="74">
        <v>26</v>
      </c>
      <c r="UJ5" s="74">
        <v>0</v>
      </c>
      <c r="UK5" s="74">
        <v>0</v>
      </c>
      <c r="UL5" s="75">
        <v>1</v>
      </c>
      <c r="UM5" s="48" t="str">
        <f t="shared" si="2"/>
        <v>OK</v>
      </c>
      <c r="UN5" s="48" t="str">
        <f t="shared" si="3"/>
        <v>OK</v>
      </c>
      <c r="UO5" s="74" t="s">
        <v>8</v>
      </c>
      <c r="UP5" s="74">
        <v>26</v>
      </c>
      <c r="UQ5" s="74">
        <v>26</v>
      </c>
      <c r="UR5" s="74">
        <v>0</v>
      </c>
      <c r="US5" s="74">
        <v>0</v>
      </c>
      <c r="UT5" s="75">
        <v>1</v>
      </c>
      <c r="UU5" s="48" t="str">
        <f t="shared" si="100"/>
        <v>OK</v>
      </c>
      <c r="UV5" s="48" t="str">
        <f t="shared" si="4"/>
        <v>OK</v>
      </c>
      <c r="UW5" s="74" t="s">
        <v>8</v>
      </c>
      <c r="UX5" s="74">
        <v>26</v>
      </c>
      <c r="UY5" s="74">
        <v>26</v>
      </c>
      <c r="UZ5" s="74">
        <v>0</v>
      </c>
      <c r="VA5" s="74">
        <v>0</v>
      </c>
      <c r="VB5" s="75">
        <v>1</v>
      </c>
      <c r="VC5" s="48" t="str">
        <f t="shared" si="5"/>
        <v>OK</v>
      </c>
      <c r="VD5" s="48" t="str">
        <f t="shared" si="6"/>
        <v>OK</v>
      </c>
      <c r="VE5" s="74" t="s">
        <v>8</v>
      </c>
      <c r="VF5" s="74">
        <v>26</v>
      </c>
      <c r="VG5" s="74">
        <v>26</v>
      </c>
      <c r="VH5" s="74">
        <v>0</v>
      </c>
      <c r="VI5" s="74">
        <v>0</v>
      </c>
      <c r="VJ5" s="75">
        <v>1</v>
      </c>
      <c r="VK5" s="48" t="str">
        <f t="shared" si="101"/>
        <v>OK</v>
      </c>
      <c r="VL5" s="48" t="str">
        <f t="shared" si="7"/>
        <v>Fail:100%</v>
      </c>
      <c r="VM5" s="74" t="s">
        <v>8</v>
      </c>
      <c r="VN5" s="74">
        <v>26</v>
      </c>
      <c r="VO5" s="74">
        <v>26</v>
      </c>
      <c r="VP5" s="74">
        <v>0</v>
      </c>
      <c r="VQ5" s="74">
        <v>0</v>
      </c>
      <c r="VR5" s="75">
        <v>1</v>
      </c>
      <c r="VS5" s="48" t="str">
        <f t="shared" si="8"/>
        <v>OK</v>
      </c>
      <c r="VT5" s="48"/>
      <c r="VU5" s="74" t="s">
        <v>8</v>
      </c>
      <c r="VV5" s="74">
        <v>26</v>
      </c>
      <c r="VW5" s="74">
        <v>26</v>
      </c>
      <c r="VX5" s="74">
        <v>0</v>
      </c>
      <c r="VY5" s="74">
        <v>0</v>
      </c>
      <c r="VZ5" s="75">
        <v>1</v>
      </c>
      <c r="WA5" s="48" t="str">
        <f t="shared" si="102"/>
        <v>OK</v>
      </c>
      <c r="WB5" s="48"/>
      <c r="WC5" s="74" t="s">
        <v>8</v>
      </c>
      <c r="WD5" s="74">
        <v>26</v>
      </c>
      <c r="WE5" s="74">
        <v>26</v>
      </c>
      <c r="WF5" s="74">
        <v>0</v>
      </c>
      <c r="WG5" s="74">
        <v>0</v>
      </c>
      <c r="WH5" s="75">
        <v>1</v>
      </c>
      <c r="WI5" s="48" t="str">
        <f t="shared" si="9"/>
        <v>OK</v>
      </c>
      <c r="WJ5" s="48"/>
      <c r="WK5" s="74" t="s">
        <v>8</v>
      </c>
      <c r="WL5" s="74">
        <v>26</v>
      </c>
      <c r="WM5" s="74">
        <v>26</v>
      </c>
      <c r="WN5" s="74">
        <v>0</v>
      </c>
      <c r="WO5" s="74">
        <v>0</v>
      </c>
      <c r="WP5" s="75">
        <v>1</v>
      </c>
      <c r="WQ5" s="48" t="str">
        <f t="shared" si="10"/>
        <v>OK</v>
      </c>
      <c r="WR5" s="48"/>
      <c r="WS5" s="74" t="s">
        <v>8</v>
      </c>
      <c r="WT5" s="74">
        <v>26</v>
      </c>
      <c r="WU5" s="74">
        <v>26</v>
      </c>
      <c r="WV5" s="74">
        <v>0</v>
      </c>
      <c r="WW5" s="74">
        <v>0</v>
      </c>
      <c r="WX5" s="75">
        <v>1</v>
      </c>
      <c r="WY5" s="48" t="str">
        <f t="shared" si="103"/>
        <v>OK</v>
      </c>
      <c r="WZ5" s="48"/>
      <c r="XA5" s="74" t="s">
        <v>8</v>
      </c>
      <c r="XB5" s="74">
        <v>26</v>
      </c>
      <c r="XC5" s="74">
        <v>26</v>
      </c>
      <c r="XD5" s="74">
        <v>0</v>
      </c>
      <c r="XE5" s="74">
        <v>0</v>
      </c>
      <c r="XF5" s="75">
        <v>1</v>
      </c>
      <c r="XG5" s="48" t="str">
        <f t="shared" si="104"/>
        <v>OK</v>
      </c>
      <c r="XI5" s="74" t="s">
        <v>8</v>
      </c>
      <c r="XJ5" s="74">
        <v>26</v>
      </c>
      <c r="XK5" s="74">
        <v>26</v>
      </c>
      <c r="XL5" s="74">
        <v>0</v>
      </c>
      <c r="XM5" s="74">
        <v>0</v>
      </c>
      <c r="XN5" s="75">
        <v>1</v>
      </c>
      <c r="XO5" s="48" t="str">
        <f t="shared" si="105"/>
        <v>OK</v>
      </c>
      <c r="XP5" s="48"/>
      <c r="XQ5" s="74" t="s">
        <v>8</v>
      </c>
      <c r="XR5" s="74">
        <v>26</v>
      </c>
      <c r="XS5" s="74">
        <v>26</v>
      </c>
      <c r="XT5" s="74">
        <v>0</v>
      </c>
      <c r="XU5" s="74">
        <v>0</v>
      </c>
      <c r="XV5" s="75">
        <v>1</v>
      </c>
      <c r="XW5" s="48" t="str">
        <f t="shared" si="106"/>
        <v>OK</v>
      </c>
      <c r="XY5" s="74" t="s">
        <v>8</v>
      </c>
      <c r="XZ5" s="74">
        <v>26</v>
      </c>
      <c r="YA5" s="74">
        <v>26</v>
      </c>
      <c r="YB5" s="74">
        <v>0</v>
      </c>
      <c r="YC5" s="74">
        <v>0</v>
      </c>
      <c r="YD5" s="75">
        <v>1</v>
      </c>
      <c r="YE5" s="48" t="str">
        <f t="shared" si="107"/>
        <v>OK</v>
      </c>
      <c r="YF5" s="48"/>
      <c r="YG5" s="74" t="s">
        <v>8</v>
      </c>
      <c r="YH5" s="74">
        <v>26</v>
      </c>
      <c r="YI5" s="74">
        <v>26</v>
      </c>
      <c r="YJ5" s="74">
        <v>0</v>
      </c>
      <c r="YK5" s="74">
        <v>0</v>
      </c>
      <c r="YL5" s="75">
        <v>1</v>
      </c>
      <c r="YM5" s="48" t="str">
        <f t="shared" si="108"/>
        <v>OK</v>
      </c>
      <c r="YO5" s="74" t="s">
        <v>8</v>
      </c>
      <c r="YP5" s="74">
        <v>26</v>
      </c>
      <c r="YQ5" s="74">
        <v>26</v>
      </c>
      <c r="YR5" s="74">
        <v>0</v>
      </c>
      <c r="YS5" s="74">
        <v>0</v>
      </c>
      <c r="YT5" s="75">
        <v>1</v>
      </c>
      <c r="YU5" s="48" t="str">
        <f t="shared" si="109"/>
        <v>OK</v>
      </c>
      <c r="YV5" s="48"/>
      <c r="YW5" s="74" t="s">
        <v>8</v>
      </c>
      <c r="YX5" s="74">
        <v>26</v>
      </c>
      <c r="YY5" s="74">
        <v>26</v>
      </c>
      <c r="YZ5" s="74">
        <v>0</v>
      </c>
      <c r="ZA5" s="74">
        <v>0</v>
      </c>
      <c r="ZB5" s="75">
        <v>1</v>
      </c>
      <c r="ZC5" s="48" t="str">
        <f t="shared" si="110"/>
        <v>OK</v>
      </c>
      <c r="ZE5" s="74" t="s">
        <v>8</v>
      </c>
      <c r="ZF5" s="74">
        <v>26</v>
      </c>
      <c r="ZG5" s="74">
        <v>26</v>
      </c>
      <c r="ZH5" s="74">
        <v>0</v>
      </c>
      <c r="ZI5" s="74">
        <v>0</v>
      </c>
      <c r="ZJ5" s="75">
        <v>1</v>
      </c>
      <c r="ZK5" s="48" t="str">
        <f t="shared" si="111"/>
        <v>OK</v>
      </c>
      <c r="ZL5" s="48"/>
      <c r="ZM5" s="74" t="s">
        <v>8</v>
      </c>
      <c r="ZN5" s="74">
        <v>26</v>
      </c>
      <c r="ZO5" s="74">
        <v>26</v>
      </c>
      <c r="ZP5" s="74">
        <v>0</v>
      </c>
      <c r="ZQ5" s="74">
        <v>0</v>
      </c>
      <c r="ZR5" s="75">
        <v>1</v>
      </c>
      <c r="ZS5" s="48" t="str">
        <f t="shared" si="112"/>
        <v>OK</v>
      </c>
      <c r="ZU5" s="74" t="s">
        <v>8</v>
      </c>
      <c r="ZV5" s="74">
        <v>26</v>
      </c>
      <c r="ZW5" s="74">
        <v>26</v>
      </c>
      <c r="ZX5" s="74">
        <v>0</v>
      </c>
      <c r="ZY5" s="74">
        <v>0</v>
      </c>
      <c r="ZZ5" s="75">
        <v>1</v>
      </c>
      <c r="AAA5" s="48" t="str">
        <f t="shared" si="113"/>
        <v>OK</v>
      </c>
      <c r="AAB5" s="48"/>
      <c r="AAC5" s="74" t="s">
        <v>8</v>
      </c>
      <c r="AAD5" s="74">
        <v>26</v>
      </c>
      <c r="AAE5" s="74">
        <v>26</v>
      </c>
      <c r="AAF5" s="74">
        <v>0</v>
      </c>
      <c r="AAG5" s="74">
        <v>0</v>
      </c>
      <c r="AAH5" s="75">
        <v>1</v>
      </c>
      <c r="AAI5" s="48" t="str">
        <f t="shared" si="114"/>
        <v>OK</v>
      </c>
    </row>
    <row r="6" spans="1:71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11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2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13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14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15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16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17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18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19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20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21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22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23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24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25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2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2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2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2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30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115"/>
        <v>1</v>
      </c>
      <c r="FZ6" s="4">
        <f t="shared" si="31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116"/>
        <v>1</v>
      </c>
      <c r="GH6" s="4">
        <f t="shared" si="32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33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34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35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36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37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38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117"/>
        <v>1</v>
      </c>
      <c r="IL6" s="4">
        <f t="shared" si="39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40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118"/>
        <v>1</v>
      </c>
      <c r="JR6" s="67">
        <f t="shared" si="41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119"/>
        <v>1</v>
      </c>
      <c r="JZ6" s="75">
        <f t="shared" si="42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43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44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45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46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47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8"/>
        <v>1</v>
      </c>
      <c r="LW6" s="75">
        <f t="shared" si="49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50"/>
        <v>1</v>
      </c>
      <c r="ME6" s="75">
        <f t="shared" si="51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52"/>
        <v>1</v>
      </c>
      <c r="MM6" s="75">
        <f t="shared" si="53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54"/>
        <v>1</v>
      </c>
      <c r="MU6" s="75">
        <f t="shared" si="55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56"/>
        <v>1</v>
      </c>
      <c r="NC6" s="75">
        <f t="shared" si="57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8"/>
        <v>1</v>
      </c>
      <c r="NK6" s="75">
        <f t="shared" si="59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60"/>
        <v>1</v>
      </c>
      <c r="NS6" s="75">
        <f t="shared" si="61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62"/>
        <v>1</v>
      </c>
      <c r="OA6" s="75">
        <f t="shared" si="63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64"/>
        <v>1</v>
      </c>
      <c r="OI6" s="75">
        <f t="shared" si="65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66"/>
        <v>1</v>
      </c>
      <c r="OQ6" s="75">
        <f t="shared" si="67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8"/>
        <v>1</v>
      </c>
      <c r="OY6" s="75">
        <f t="shared" si="69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70"/>
        <v>1</v>
      </c>
      <c r="PG6" s="75">
        <f t="shared" si="71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72"/>
        <v>1</v>
      </c>
      <c r="PO6" s="75">
        <f t="shared" si="73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74"/>
        <v>1</v>
      </c>
      <c r="PW6" s="75">
        <f t="shared" si="75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76"/>
        <v>1</v>
      </c>
      <c r="QE6" s="75">
        <f t="shared" si="77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8"/>
        <v>1</v>
      </c>
      <c r="QM6" s="75">
        <f t="shared" si="79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80"/>
        <v>1</v>
      </c>
      <c r="QU6" s="75">
        <f t="shared" si="81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82"/>
        <v>1</v>
      </c>
      <c r="RC6" s="75">
        <f t="shared" si="83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84"/>
        <v>1</v>
      </c>
      <c r="RK6" s="75">
        <f t="shared" si="85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86"/>
        <v>1</v>
      </c>
      <c r="RS6" s="75">
        <f t="shared" si="87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88"/>
        <v>1</v>
      </c>
      <c r="SA6" s="75">
        <f t="shared" si="89"/>
        <v>0</v>
      </c>
      <c r="SC6" s="74" t="s">
        <v>9</v>
      </c>
      <c r="SD6" s="74">
        <v>11</v>
      </c>
      <c r="SE6" s="74">
        <v>11</v>
      </c>
      <c r="SF6" s="74">
        <v>0</v>
      </c>
      <c r="SG6" s="74">
        <v>0</v>
      </c>
      <c r="SH6" s="75">
        <f t="shared" si="90"/>
        <v>1</v>
      </c>
      <c r="SI6" s="75">
        <f t="shared" si="91"/>
        <v>0</v>
      </c>
      <c r="SK6" s="74" t="s">
        <v>9</v>
      </c>
      <c r="SL6" s="74">
        <v>11</v>
      </c>
      <c r="SM6" s="74">
        <v>11</v>
      </c>
      <c r="SN6" s="74">
        <v>0</v>
      </c>
      <c r="SO6" s="74">
        <v>0</v>
      </c>
      <c r="SP6" s="75">
        <f t="shared" si="92"/>
        <v>1</v>
      </c>
      <c r="SQ6" s="75" t="str">
        <f t="shared" si="93"/>
        <v>OK</v>
      </c>
      <c r="SS6" s="74" t="s">
        <v>256</v>
      </c>
      <c r="ST6" s="74">
        <v>11</v>
      </c>
      <c r="SU6" s="74">
        <v>11</v>
      </c>
      <c r="SV6" s="74">
        <v>0</v>
      </c>
      <c r="SW6" s="74">
        <v>0</v>
      </c>
      <c r="SX6" s="75">
        <f t="shared" si="94"/>
        <v>1</v>
      </c>
      <c r="SY6" s="75" t="str">
        <f t="shared" si="95"/>
        <v>OK</v>
      </c>
      <c r="TA6" s="74" t="s">
        <v>9</v>
      </c>
      <c r="TB6" s="74">
        <v>11</v>
      </c>
      <c r="TC6" s="74">
        <v>11</v>
      </c>
      <c r="TD6" s="74">
        <v>0</v>
      </c>
      <c r="TE6" s="74">
        <v>0</v>
      </c>
      <c r="TF6" s="75">
        <f t="shared" si="96"/>
        <v>1</v>
      </c>
      <c r="TG6" s="75" t="str">
        <f t="shared" si="97"/>
        <v>OK</v>
      </c>
      <c r="TI6" s="74" t="s">
        <v>9</v>
      </c>
      <c r="TJ6" s="74">
        <v>11</v>
      </c>
      <c r="TK6" s="74">
        <v>11</v>
      </c>
      <c r="TL6" s="74">
        <v>0</v>
      </c>
      <c r="TM6" s="74">
        <v>0</v>
      </c>
      <c r="TN6" s="75">
        <v>1</v>
      </c>
      <c r="TO6" s="48" t="str">
        <f t="shared" si="98"/>
        <v>OK</v>
      </c>
      <c r="TP6" s="48" t="str">
        <f t="shared" ref="TP6:TP69" si="120">IF(EXACT(TB6,TJ6),IF(EXACT(TC6,TK6),IF(EXACT(TD6,TL6),IF(EXACT(TE6,TM6),"OK",CONCATENATE("Fail:",ROUND(TN6-TF6,2)*100,"%")),CONCATENATE("Fail:",ROUND(TN6-TF6,2)*100,"%")),CONCATENATE("Fail:",ROUND(TN6-TF6,2)*100,"%")),CONCATENATE("Fail:",ROUND(TN6-TF6,2)*100,"%"))</f>
        <v>OK</v>
      </c>
      <c r="TQ6" s="74" t="s">
        <v>9</v>
      </c>
      <c r="TR6" s="74">
        <v>11</v>
      </c>
      <c r="TS6" s="74">
        <v>11</v>
      </c>
      <c r="TT6" s="74">
        <v>0</v>
      </c>
      <c r="TU6" s="74">
        <v>0</v>
      </c>
      <c r="TV6" s="75">
        <v>1</v>
      </c>
      <c r="TW6" s="48" t="str">
        <f t="shared" si="99"/>
        <v>OK</v>
      </c>
      <c r="TX6" s="48" t="str">
        <f t="shared" ref="TX6:TX69" si="121">IF(EXACT(TJ6,TR6),IF(EXACT(TK6,TS6),IF(EXACT(TL6,TT6),IF(EXACT(TM6,TU6),"OK",CONCATENATE("Fail:",ROUND(TV6-TN6,2)*100,"%")),CONCATENATE("Fail:",ROUND(TV6-TN6,2)*100,"%")),CONCATENATE("Fail:",ROUND(TV6-TN6,2)*100,"%")),CONCATENATE("Fail:",ROUND(TV6-TN6,2)*100,"%"))</f>
        <v>OK</v>
      </c>
      <c r="TY6" s="74" t="s">
        <v>9</v>
      </c>
      <c r="TZ6" s="74">
        <v>11</v>
      </c>
      <c r="UA6" s="74">
        <v>11</v>
      </c>
      <c r="UB6" s="74">
        <v>0</v>
      </c>
      <c r="UC6" s="74">
        <v>0</v>
      </c>
      <c r="UD6" s="75">
        <v>1</v>
      </c>
      <c r="UE6" s="48" t="str">
        <f t="shared" si="0"/>
        <v>OK</v>
      </c>
      <c r="UF6" s="48" t="str">
        <f t="shared" si="1"/>
        <v>OK</v>
      </c>
      <c r="UG6" s="74" t="s">
        <v>9</v>
      </c>
      <c r="UH6" s="74">
        <v>11</v>
      </c>
      <c r="UI6" s="74">
        <v>11</v>
      </c>
      <c r="UJ6" s="74">
        <v>0</v>
      </c>
      <c r="UK6" s="74">
        <v>0</v>
      </c>
      <c r="UL6" s="75">
        <v>1</v>
      </c>
      <c r="UM6" s="48" t="str">
        <f t="shared" si="2"/>
        <v>OK</v>
      </c>
      <c r="UN6" s="48" t="str">
        <f t="shared" si="3"/>
        <v>OK</v>
      </c>
      <c r="UO6" s="74" t="s">
        <v>9</v>
      </c>
      <c r="UP6" s="74">
        <v>11</v>
      </c>
      <c r="UQ6" s="74">
        <v>11</v>
      </c>
      <c r="UR6" s="74">
        <v>0</v>
      </c>
      <c r="US6" s="74">
        <v>0</v>
      </c>
      <c r="UT6" s="75">
        <v>1</v>
      </c>
      <c r="UU6" s="48" t="str">
        <f t="shared" si="100"/>
        <v>OK</v>
      </c>
      <c r="UV6" s="48" t="str">
        <f t="shared" si="4"/>
        <v>OK</v>
      </c>
      <c r="UW6" s="74" t="s">
        <v>9</v>
      </c>
      <c r="UX6" s="74">
        <v>11</v>
      </c>
      <c r="UY6" s="74">
        <v>11</v>
      </c>
      <c r="UZ6" s="74">
        <v>0</v>
      </c>
      <c r="VA6" s="74">
        <v>0</v>
      </c>
      <c r="VB6" s="75">
        <v>1</v>
      </c>
      <c r="VC6" s="48" t="str">
        <f t="shared" si="5"/>
        <v>OK</v>
      </c>
      <c r="VD6" s="48" t="str">
        <f t="shared" si="6"/>
        <v>OK</v>
      </c>
      <c r="VE6" s="74" t="s">
        <v>9</v>
      </c>
      <c r="VF6" s="74">
        <v>11</v>
      </c>
      <c r="VG6" s="74">
        <v>11</v>
      </c>
      <c r="VH6" s="74">
        <v>0</v>
      </c>
      <c r="VI6" s="74">
        <v>0</v>
      </c>
      <c r="VJ6" s="75">
        <v>1</v>
      </c>
      <c r="VK6" s="48" t="str">
        <f t="shared" si="101"/>
        <v>OK</v>
      </c>
      <c r="VL6" s="48" t="str">
        <f t="shared" si="7"/>
        <v>Fail:100%</v>
      </c>
      <c r="VM6" s="74" t="s">
        <v>9</v>
      </c>
      <c r="VN6" s="74">
        <v>11</v>
      </c>
      <c r="VO6" s="74">
        <v>11</v>
      </c>
      <c r="VP6" s="74">
        <v>0</v>
      </c>
      <c r="VQ6" s="74">
        <v>0</v>
      </c>
      <c r="VR6" s="75">
        <v>1</v>
      </c>
      <c r="VS6" s="48" t="str">
        <f t="shared" si="8"/>
        <v>OK</v>
      </c>
      <c r="VT6" s="48"/>
      <c r="VU6" s="74" t="s">
        <v>9</v>
      </c>
      <c r="VV6" s="74">
        <v>11</v>
      </c>
      <c r="VW6" s="74">
        <v>11</v>
      </c>
      <c r="VX6" s="74">
        <v>0</v>
      </c>
      <c r="VY6" s="74">
        <v>0</v>
      </c>
      <c r="VZ6" s="75">
        <v>1</v>
      </c>
      <c r="WA6" s="48" t="str">
        <f t="shared" si="102"/>
        <v>OK</v>
      </c>
      <c r="WB6" s="48"/>
      <c r="WC6" s="74" t="s">
        <v>9</v>
      </c>
      <c r="WD6" s="74">
        <v>11</v>
      </c>
      <c r="WE6" s="74">
        <v>11</v>
      </c>
      <c r="WF6" s="74">
        <v>0</v>
      </c>
      <c r="WG6" s="74">
        <v>0</v>
      </c>
      <c r="WH6" s="75">
        <v>1</v>
      </c>
      <c r="WI6" s="48" t="str">
        <f t="shared" si="9"/>
        <v>OK</v>
      </c>
      <c r="WJ6" s="48"/>
      <c r="WK6" s="74" t="s">
        <v>9</v>
      </c>
      <c r="WL6" s="74">
        <v>11</v>
      </c>
      <c r="WM6" s="74">
        <v>11</v>
      </c>
      <c r="WN6" s="74">
        <v>0</v>
      </c>
      <c r="WO6" s="74">
        <v>0</v>
      </c>
      <c r="WP6" s="75">
        <v>1</v>
      </c>
      <c r="WQ6" s="48" t="str">
        <f t="shared" si="10"/>
        <v>OK</v>
      </c>
      <c r="WR6" s="48"/>
      <c r="WS6" s="74" t="s">
        <v>9</v>
      </c>
      <c r="WT6" s="74">
        <v>11</v>
      </c>
      <c r="WU6" s="74">
        <v>11</v>
      </c>
      <c r="WV6" s="74">
        <v>0</v>
      </c>
      <c r="WW6" s="74">
        <v>0</v>
      </c>
      <c r="WX6" s="75">
        <v>1</v>
      </c>
      <c r="WY6" s="48" t="str">
        <f t="shared" si="103"/>
        <v>OK</v>
      </c>
      <c r="WZ6" s="48"/>
      <c r="XA6" s="74" t="s">
        <v>9</v>
      </c>
      <c r="XB6" s="74">
        <v>11</v>
      </c>
      <c r="XC6" s="74">
        <v>11</v>
      </c>
      <c r="XD6" s="74">
        <v>0</v>
      </c>
      <c r="XE6" s="74">
        <v>0</v>
      </c>
      <c r="XF6" s="75">
        <v>1</v>
      </c>
      <c r="XG6" s="48" t="str">
        <f t="shared" si="104"/>
        <v>OK</v>
      </c>
      <c r="XI6" s="74" t="s">
        <v>9</v>
      </c>
      <c r="XJ6" s="74">
        <v>11</v>
      </c>
      <c r="XK6" s="74">
        <v>11</v>
      </c>
      <c r="XL6" s="74">
        <v>0</v>
      </c>
      <c r="XM6" s="74">
        <v>0</v>
      </c>
      <c r="XN6" s="75">
        <v>1</v>
      </c>
      <c r="XO6" s="48" t="str">
        <f t="shared" si="105"/>
        <v>OK</v>
      </c>
      <c r="XP6" s="48"/>
      <c r="XQ6" s="74" t="s">
        <v>9</v>
      </c>
      <c r="XR6" s="74">
        <v>11</v>
      </c>
      <c r="XS6" s="74">
        <v>11</v>
      </c>
      <c r="XT6" s="74">
        <v>0</v>
      </c>
      <c r="XU6" s="74">
        <v>0</v>
      </c>
      <c r="XV6" s="75">
        <v>1</v>
      </c>
      <c r="XW6" s="48" t="str">
        <f t="shared" si="106"/>
        <v>OK</v>
      </c>
      <c r="XY6" s="74" t="s">
        <v>9</v>
      </c>
      <c r="XZ6" s="74">
        <v>11</v>
      </c>
      <c r="YA6" s="74">
        <v>11</v>
      </c>
      <c r="YB6" s="74">
        <v>0</v>
      </c>
      <c r="YC6" s="74">
        <v>0</v>
      </c>
      <c r="YD6" s="75">
        <v>1</v>
      </c>
      <c r="YE6" s="48" t="str">
        <f t="shared" si="107"/>
        <v>OK</v>
      </c>
      <c r="YF6" s="48"/>
      <c r="YG6" s="74" t="s">
        <v>9</v>
      </c>
      <c r="YH6" s="74">
        <v>11</v>
      </c>
      <c r="YI6" s="74">
        <v>11</v>
      </c>
      <c r="YJ6" s="74">
        <v>0</v>
      </c>
      <c r="YK6" s="74">
        <v>0</v>
      </c>
      <c r="YL6" s="75">
        <v>1</v>
      </c>
      <c r="YM6" s="48" t="str">
        <f t="shared" si="108"/>
        <v>OK</v>
      </c>
      <c r="YO6" s="74" t="s">
        <v>9</v>
      </c>
      <c r="YP6" s="74">
        <v>11</v>
      </c>
      <c r="YQ6" s="74">
        <v>11</v>
      </c>
      <c r="YR6" s="74">
        <v>0</v>
      </c>
      <c r="YS6" s="74">
        <v>0</v>
      </c>
      <c r="YT6" s="75">
        <v>1</v>
      </c>
      <c r="YU6" s="48" t="str">
        <f t="shared" si="109"/>
        <v>OK</v>
      </c>
      <c r="YV6" s="48"/>
      <c r="YW6" s="74" t="s">
        <v>9</v>
      </c>
      <c r="YX6" s="74">
        <v>11</v>
      </c>
      <c r="YY6" s="74">
        <v>11</v>
      </c>
      <c r="YZ6" s="74">
        <v>0</v>
      </c>
      <c r="ZA6" s="74">
        <v>0</v>
      </c>
      <c r="ZB6" s="75">
        <v>1</v>
      </c>
      <c r="ZC6" s="48" t="str">
        <f t="shared" si="110"/>
        <v>OK</v>
      </c>
      <c r="ZE6" s="74" t="s">
        <v>9</v>
      </c>
      <c r="ZF6" s="74">
        <v>11</v>
      </c>
      <c r="ZG6" s="74">
        <v>11</v>
      </c>
      <c r="ZH6" s="74">
        <v>0</v>
      </c>
      <c r="ZI6" s="74">
        <v>0</v>
      </c>
      <c r="ZJ6" s="75">
        <v>1</v>
      </c>
      <c r="ZK6" s="48" t="str">
        <f t="shared" si="111"/>
        <v>OK</v>
      </c>
      <c r="ZL6" s="48"/>
      <c r="ZM6" s="74" t="s">
        <v>9</v>
      </c>
      <c r="ZN6" s="74">
        <v>11</v>
      </c>
      <c r="ZO6" s="74">
        <v>11</v>
      </c>
      <c r="ZP6" s="74">
        <v>0</v>
      </c>
      <c r="ZQ6" s="74">
        <v>0</v>
      </c>
      <c r="ZR6" s="75">
        <v>1</v>
      </c>
      <c r="ZS6" s="48" t="str">
        <f t="shared" si="112"/>
        <v>OK</v>
      </c>
      <c r="ZU6" s="74" t="s">
        <v>9</v>
      </c>
      <c r="ZV6" s="74">
        <v>11</v>
      </c>
      <c r="ZW6" s="74">
        <v>11</v>
      </c>
      <c r="ZX6" s="74">
        <v>0</v>
      </c>
      <c r="ZY6" s="74">
        <v>0</v>
      </c>
      <c r="ZZ6" s="75">
        <v>1</v>
      </c>
      <c r="AAA6" s="48" t="str">
        <f t="shared" si="113"/>
        <v>OK</v>
      </c>
      <c r="AAB6" s="48"/>
      <c r="AAC6" s="74" t="s">
        <v>9</v>
      </c>
      <c r="AAD6" s="74">
        <v>11</v>
      </c>
      <c r="AAE6" s="74">
        <v>11</v>
      </c>
      <c r="AAF6" s="74">
        <v>0</v>
      </c>
      <c r="AAG6" s="74">
        <v>0</v>
      </c>
      <c r="AAH6" s="75">
        <v>1</v>
      </c>
      <c r="AAI6" s="48" t="str">
        <f t="shared" si="114"/>
        <v>OK</v>
      </c>
    </row>
    <row r="7" spans="1:71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11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2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13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14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15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16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17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18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19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20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21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22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23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24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25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2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2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2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2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30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115"/>
        <v>1</v>
      </c>
      <c r="FZ7" s="4">
        <f t="shared" si="31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116"/>
        <v>1</v>
      </c>
      <c r="GH7" s="4">
        <f t="shared" si="32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3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3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35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36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37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38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117"/>
        <v>1</v>
      </c>
      <c r="IL7" s="4">
        <f t="shared" si="39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40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118"/>
        <v>1</v>
      </c>
      <c r="JR7" s="67">
        <f t="shared" si="41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119"/>
        <v>1</v>
      </c>
      <c r="JZ7" s="75">
        <f t="shared" si="42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43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44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45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46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47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8"/>
        <v>1</v>
      </c>
      <c r="LW7" s="75">
        <f t="shared" si="49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50"/>
        <v>1</v>
      </c>
      <c r="ME7" s="75">
        <f t="shared" si="51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52"/>
        <v>1</v>
      </c>
      <c r="MM7" s="75">
        <f t="shared" si="53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54"/>
        <v>1</v>
      </c>
      <c r="MU7" s="75">
        <f t="shared" si="55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56"/>
        <v>1</v>
      </c>
      <c r="NC7" s="75">
        <f t="shared" si="57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8"/>
        <v>1</v>
      </c>
      <c r="NK7" s="75">
        <f t="shared" si="59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60"/>
        <v>1</v>
      </c>
      <c r="NS7" s="75">
        <f t="shared" si="61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62"/>
        <v>1</v>
      </c>
      <c r="OA7" s="75">
        <f t="shared" si="63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64"/>
        <v>1</v>
      </c>
      <c r="OI7" s="75">
        <f t="shared" si="65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66"/>
        <v>1</v>
      </c>
      <c r="OQ7" s="75">
        <f t="shared" si="67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8"/>
        <v>1</v>
      </c>
      <c r="OY7" s="75">
        <f t="shared" si="69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70"/>
        <v>1</v>
      </c>
      <c r="PG7" s="75">
        <f t="shared" si="71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72"/>
        <v>1</v>
      </c>
      <c r="PO7" s="75">
        <f t="shared" si="73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74"/>
        <v>1</v>
      </c>
      <c r="PW7" s="75">
        <f t="shared" si="75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76"/>
        <v>1</v>
      </c>
      <c r="QE7" s="75">
        <f t="shared" si="77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8"/>
        <v>1</v>
      </c>
      <c r="QM7" s="75">
        <f t="shared" si="79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80"/>
        <v>1</v>
      </c>
      <c r="QU7" s="75">
        <f t="shared" si="81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82"/>
        <v>1</v>
      </c>
      <c r="RC7" s="75">
        <f t="shared" si="83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84"/>
        <v>1</v>
      </c>
      <c r="RK7" s="75">
        <f t="shared" si="85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86"/>
        <v>1</v>
      </c>
      <c r="RS7" s="75">
        <f t="shared" si="87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88"/>
        <v>1</v>
      </c>
      <c r="SA7" s="75">
        <f t="shared" si="89"/>
        <v>0</v>
      </c>
      <c r="SC7" s="74" t="s">
        <v>10</v>
      </c>
      <c r="SD7" s="74">
        <v>36</v>
      </c>
      <c r="SE7" s="74">
        <v>36</v>
      </c>
      <c r="SF7" s="74">
        <v>0</v>
      </c>
      <c r="SG7" s="74">
        <v>0</v>
      </c>
      <c r="SH7" s="75">
        <f t="shared" si="90"/>
        <v>1</v>
      </c>
      <c r="SI7" s="75">
        <f t="shared" si="91"/>
        <v>0</v>
      </c>
      <c r="SK7" s="74" t="s">
        <v>10</v>
      </c>
      <c r="SL7" s="74">
        <v>36</v>
      </c>
      <c r="SM7" s="74">
        <v>36</v>
      </c>
      <c r="SN7" s="74">
        <v>0</v>
      </c>
      <c r="SO7" s="74">
        <v>0</v>
      </c>
      <c r="SP7" s="75">
        <f t="shared" si="92"/>
        <v>1</v>
      </c>
      <c r="SQ7" s="75" t="str">
        <f t="shared" si="93"/>
        <v>OK</v>
      </c>
      <c r="SS7" s="74" t="s">
        <v>257</v>
      </c>
      <c r="ST7" s="74">
        <v>36</v>
      </c>
      <c r="SU7" s="74">
        <v>36</v>
      </c>
      <c r="SV7" s="74">
        <v>0</v>
      </c>
      <c r="SW7" s="74">
        <v>0</v>
      </c>
      <c r="SX7" s="75">
        <f t="shared" si="94"/>
        <v>1</v>
      </c>
      <c r="SY7" s="75" t="str">
        <f t="shared" si="95"/>
        <v>OK</v>
      </c>
      <c r="TA7" s="74" t="s">
        <v>10</v>
      </c>
      <c r="TB7" s="74">
        <v>36</v>
      </c>
      <c r="TC7" s="74">
        <v>36</v>
      </c>
      <c r="TD7" s="74">
        <v>0</v>
      </c>
      <c r="TE7" s="74">
        <v>0</v>
      </c>
      <c r="TF7" s="75">
        <f t="shared" si="96"/>
        <v>1</v>
      </c>
      <c r="TG7" s="75" t="str">
        <f t="shared" si="97"/>
        <v>OK</v>
      </c>
      <c r="TI7" s="74" t="s">
        <v>10</v>
      </c>
      <c r="TJ7" s="74">
        <v>36</v>
      </c>
      <c r="TK7" s="74">
        <v>36</v>
      </c>
      <c r="TL7" s="74">
        <v>0</v>
      </c>
      <c r="TM7" s="74">
        <v>0</v>
      </c>
      <c r="TN7" s="75">
        <v>1</v>
      </c>
      <c r="TO7" s="48" t="str">
        <f t="shared" si="98"/>
        <v>OK</v>
      </c>
      <c r="TP7" s="48" t="str">
        <f t="shared" si="120"/>
        <v>OK</v>
      </c>
      <c r="TQ7" s="74" t="s">
        <v>10</v>
      </c>
      <c r="TR7" s="74">
        <v>36</v>
      </c>
      <c r="TS7" s="74">
        <v>36</v>
      </c>
      <c r="TT7" s="74">
        <v>0</v>
      </c>
      <c r="TU7" s="74">
        <v>0</v>
      </c>
      <c r="TV7" s="75">
        <v>1</v>
      </c>
      <c r="TW7" s="48" t="str">
        <f t="shared" si="99"/>
        <v>OK</v>
      </c>
      <c r="TX7" s="48" t="str">
        <f t="shared" si="121"/>
        <v>OK</v>
      </c>
      <c r="TY7" s="74" t="s">
        <v>10</v>
      </c>
      <c r="TZ7" s="74">
        <v>36</v>
      </c>
      <c r="UA7" s="74">
        <v>36</v>
      </c>
      <c r="UB7" s="74">
        <v>0</v>
      </c>
      <c r="UC7" s="74">
        <v>0</v>
      </c>
      <c r="UD7" s="75">
        <v>1</v>
      </c>
      <c r="UE7" s="48" t="str">
        <f t="shared" si="0"/>
        <v>OK</v>
      </c>
      <c r="UF7" s="48" t="str">
        <f t="shared" si="1"/>
        <v>OK</v>
      </c>
      <c r="UG7" s="74" t="s">
        <v>10</v>
      </c>
      <c r="UH7" s="74">
        <v>36</v>
      </c>
      <c r="UI7" s="74">
        <v>36</v>
      </c>
      <c r="UJ7" s="74">
        <v>0</v>
      </c>
      <c r="UK7" s="74">
        <v>0</v>
      </c>
      <c r="UL7" s="75">
        <v>1</v>
      </c>
      <c r="UM7" s="48" t="str">
        <f t="shared" si="2"/>
        <v>OK</v>
      </c>
      <c r="UN7" s="48" t="str">
        <f t="shared" si="3"/>
        <v>OK</v>
      </c>
      <c r="UO7" s="74" t="s">
        <v>10</v>
      </c>
      <c r="UP7" s="74">
        <v>36</v>
      </c>
      <c r="UQ7" s="74">
        <v>36</v>
      </c>
      <c r="UR7" s="74">
        <v>0</v>
      </c>
      <c r="US7" s="74">
        <v>0</v>
      </c>
      <c r="UT7" s="75">
        <v>1</v>
      </c>
      <c r="UU7" s="48" t="str">
        <f t="shared" si="100"/>
        <v>OK</v>
      </c>
      <c r="UV7" s="48" t="str">
        <f t="shared" si="4"/>
        <v>OK</v>
      </c>
      <c r="UW7" s="74" t="s">
        <v>10</v>
      </c>
      <c r="UX7" s="74">
        <v>36</v>
      </c>
      <c r="UY7" s="74">
        <v>36</v>
      </c>
      <c r="UZ7" s="74">
        <v>0</v>
      </c>
      <c r="VA7" s="74">
        <v>0</v>
      </c>
      <c r="VB7" s="75">
        <v>1</v>
      </c>
      <c r="VC7" s="48" t="str">
        <f t="shared" si="5"/>
        <v>OK</v>
      </c>
      <c r="VD7" s="48" t="str">
        <f t="shared" si="6"/>
        <v>OK</v>
      </c>
      <c r="VE7" s="74" t="s">
        <v>10</v>
      </c>
      <c r="VF7" s="74">
        <v>36</v>
      </c>
      <c r="VG7" s="74">
        <v>36</v>
      </c>
      <c r="VH7" s="74">
        <v>0</v>
      </c>
      <c r="VI7" s="74">
        <v>0</v>
      </c>
      <c r="VJ7" s="75">
        <v>1</v>
      </c>
      <c r="VK7" s="48" t="str">
        <f t="shared" si="101"/>
        <v>OK</v>
      </c>
      <c r="VL7" s="48" t="str">
        <f t="shared" si="7"/>
        <v>Fail:100%</v>
      </c>
      <c r="VM7" s="74" t="s">
        <v>10</v>
      </c>
      <c r="VN7" s="74">
        <v>36</v>
      </c>
      <c r="VO7" s="74">
        <v>36</v>
      </c>
      <c r="VP7" s="74">
        <v>0</v>
      </c>
      <c r="VQ7" s="74">
        <v>0</v>
      </c>
      <c r="VR7" s="75">
        <v>1</v>
      </c>
      <c r="VS7" s="48" t="str">
        <f t="shared" si="8"/>
        <v>OK</v>
      </c>
      <c r="VT7" s="48"/>
      <c r="VU7" s="74" t="s">
        <v>10</v>
      </c>
      <c r="VV7" s="74">
        <v>36</v>
      </c>
      <c r="VW7" s="74">
        <v>36</v>
      </c>
      <c r="VX7" s="74">
        <v>0</v>
      </c>
      <c r="VY7" s="74">
        <v>0</v>
      </c>
      <c r="VZ7" s="75">
        <v>1</v>
      </c>
      <c r="WA7" s="48" t="str">
        <f t="shared" si="102"/>
        <v>OK</v>
      </c>
      <c r="WB7" s="48"/>
      <c r="WC7" s="74" t="s">
        <v>10</v>
      </c>
      <c r="WD7" s="74">
        <v>36</v>
      </c>
      <c r="WE7" s="74">
        <v>36</v>
      </c>
      <c r="WF7" s="74">
        <v>0</v>
      </c>
      <c r="WG7" s="74">
        <v>0</v>
      </c>
      <c r="WH7" s="75">
        <v>1</v>
      </c>
      <c r="WI7" s="48" t="str">
        <f t="shared" si="9"/>
        <v>OK</v>
      </c>
      <c r="WJ7" s="48"/>
      <c r="WK7" s="74" t="s">
        <v>10</v>
      </c>
      <c r="WL7" s="74">
        <v>36</v>
      </c>
      <c r="WM7" s="74">
        <v>36</v>
      </c>
      <c r="WN7" s="74">
        <v>0</v>
      </c>
      <c r="WO7" s="74">
        <v>0</v>
      </c>
      <c r="WP7" s="75">
        <v>1</v>
      </c>
      <c r="WQ7" s="48" t="str">
        <f t="shared" si="10"/>
        <v>OK</v>
      </c>
      <c r="WR7" s="48"/>
      <c r="WS7" s="74" t="s">
        <v>10</v>
      </c>
      <c r="WT7" s="74">
        <v>36</v>
      </c>
      <c r="WU7" s="74">
        <v>36</v>
      </c>
      <c r="WV7" s="74">
        <v>0</v>
      </c>
      <c r="WW7" s="74">
        <v>0</v>
      </c>
      <c r="WX7" s="75">
        <v>1</v>
      </c>
      <c r="WY7" s="48" t="str">
        <f t="shared" si="103"/>
        <v>OK</v>
      </c>
      <c r="WZ7" s="48"/>
      <c r="XA7" s="74" t="s">
        <v>10</v>
      </c>
      <c r="XB7" s="74">
        <v>36</v>
      </c>
      <c r="XC7" s="74">
        <v>36</v>
      </c>
      <c r="XD7" s="74">
        <v>0</v>
      </c>
      <c r="XE7" s="74">
        <v>0</v>
      </c>
      <c r="XF7" s="75">
        <v>1</v>
      </c>
      <c r="XG7" s="48" t="str">
        <f t="shared" si="104"/>
        <v>OK</v>
      </c>
      <c r="XI7" s="74" t="s">
        <v>10</v>
      </c>
      <c r="XJ7" s="74">
        <v>36</v>
      </c>
      <c r="XK7" s="74">
        <v>36</v>
      </c>
      <c r="XL7" s="74">
        <v>0</v>
      </c>
      <c r="XM7" s="74">
        <v>0</v>
      </c>
      <c r="XN7" s="75">
        <v>1</v>
      </c>
      <c r="XO7" s="48" t="str">
        <f t="shared" si="105"/>
        <v>OK</v>
      </c>
      <c r="XP7" s="48"/>
      <c r="XQ7" s="74" t="s">
        <v>10</v>
      </c>
      <c r="XR7" s="74">
        <v>36</v>
      </c>
      <c r="XS7" s="74">
        <v>36</v>
      </c>
      <c r="XT7" s="74">
        <v>0</v>
      </c>
      <c r="XU7" s="74">
        <v>0</v>
      </c>
      <c r="XV7" s="75">
        <v>1</v>
      </c>
      <c r="XW7" s="48" t="str">
        <f t="shared" si="106"/>
        <v>OK</v>
      </c>
      <c r="XY7" s="74" t="s">
        <v>10</v>
      </c>
      <c r="XZ7" s="74">
        <v>36</v>
      </c>
      <c r="YA7" s="74">
        <v>36</v>
      </c>
      <c r="YB7" s="74">
        <v>0</v>
      </c>
      <c r="YC7" s="74">
        <v>0</v>
      </c>
      <c r="YD7" s="75">
        <v>1</v>
      </c>
      <c r="YE7" s="48" t="str">
        <f t="shared" si="107"/>
        <v>OK</v>
      </c>
      <c r="YF7" s="48"/>
      <c r="YG7" s="74" t="s">
        <v>10</v>
      </c>
      <c r="YH7" s="74">
        <v>36</v>
      </c>
      <c r="YI7" s="74">
        <v>36</v>
      </c>
      <c r="YJ7" s="74">
        <v>0</v>
      </c>
      <c r="YK7" s="74">
        <v>0</v>
      </c>
      <c r="YL7" s="75">
        <v>1</v>
      </c>
      <c r="YM7" s="48" t="str">
        <f t="shared" si="108"/>
        <v>OK</v>
      </c>
      <c r="YO7" s="74" t="s">
        <v>10</v>
      </c>
      <c r="YP7" s="74">
        <v>36</v>
      </c>
      <c r="YQ7" s="74">
        <v>36</v>
      </c>
      <c r="YR7" s="74">
        <v>0</v>
      </c>
      <c r="YS7" s="74">
        <v>0</v>
      </c>
      <c r="YT7" s="75">
        <v>1</v>
      </c>
      <c r="YU7" s="48" t="str">
        <f t="shared" si="109"/>
        <v>OK</v>
      </c>
      <c r="YV7" s="48"/>
      <c r="YW7" s="74" t="s">
        <v>10</v>
      </c>
      <c r="YX7" s="74">
        <v>36</v>
      </c>
      <c r="YY7" s="74">
        <v>36</v>
      </c>
      <c r="YZ7" s="74">
        <v>0</v>
      </c>
      <c r="ZA7" s="74">
        <v>0</v>
      </c>
      <c r="ZB7" s="75">
        <v>1</v>
      </c>
      <c r="ZC7" s="48" t="str">
        <f t="shared" si="110"/>
        <v>OK</v>
      </c>
      <c r="ZE7" s="74" t="s">
        <v>10</v>
      </c>
      <c r="ZF7" s="74">
        <v>36</v>
      </c>
      <c r="ZG7" s="74">
        <v>36</v>
      </c>
      <c r="ZH7" s="74">
        <v>0</v>
      </c>
      <c r="ZI7" s="74">
        <v>0</v>
      </c>
      <c r="ZJ7" s="75">
        <v>1</v>
      </c>
      <c r="ZK7" s="48" t="str">
        <f t="shared" si="111"/>
        <v>OK</v>
      </c>
      <c r="ZL7" s="48"/>
      <c r="ZM7" s="74" t="s">
        <v>10</v>
      </c>
      <c r="ZN7" s="74">
        <v>36</v>
      </c>
      <c r="ZO7" s="74">
        <v>36</v>
      </c>
      <c r="ZP7" s="74">
        <v>0</v>
      </c>
      <c r="ZQ7" s="74">
        <v>0</v>
      </c>
      <c r="ZR7" s="75">
        <v>1</v>
      </c>
      <c r="ZS7" s="48" t="str">
        <f t="shared" si="112"/>
        <v>OK</v>
      </c>
      <c r="ZU7" s="74" t="s">
        <v>10</v>
      </c>
      <c r="ZV7" s="74">
        <v>36</v>
      </c>
      <c r="ZW7" s="74">
        <v>36</v>
      </c>
      <c r="ZX7" s="74">
        <v>0</v>
      </c>
      <c r="ZY7" s="74">
        <v>0</v>
      </c>
      <c r="ZZ7" s="75">
        <v>1</v>
      </c>
      <c r="AAA7" s="48" t="str">
        <f t="shared" si="113"/>
        <v>OK</v>
      </c>
      <c r="AAB7" s="48"/>
      <c r="AAC7" s="74" t="s">
        <v>10</v>
      </c>
      <c r="AAD7" s="74">
        <v>36</v>
      </c>
      <c r="AAE7" s="74">
        <v>36</v>
      </c>
      <c r="AAF7" s="74">
        <v>0</v>
      </c>
      <c r="AAG7" s="74">
        <v>0</v>
      </c>
      <c r="AAH7" s="75">
        <v>1</v>
      </c>
      <c r="AAI7" s="48" t="str">
        <f t="shared" si="114"/>
        <v>OK</v>
      </c>
    </row>
    <row r="8" spans="1:71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11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2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13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14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15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16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17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18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19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20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21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22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23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24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25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26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2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2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2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30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115"/>
        <v>0.8655172413793103</v>
      </c>
      <c r="FZ8" s="4">
        <f t="shared" si="31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116"/>
        <v>0.8655172413793103</v>
      </c>
      <c r="GH8" s="4">
        <f t="shared" si="32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33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3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35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36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37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38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17"/>
        <v>0.8655172413793103</v>
      </c>
      <c r="IL8" s="4">
        <f t="shared" si="39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40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118"/>
        <v>0.74712643678160917</v>
      </c>
      <c r="JR8" s="67">
        <f t="shared" si="41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119"/>
        <v>0.74712643678160917</v>
      </c>
      <c r="JZ8" s="75">
        <f t="shared" si="42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43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44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45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46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47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48"/>
        <v>0.74277456647398843</v>
      </c>
      <c r="LW8" s="75">
        <f t="shared" si="49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50"/>
        <v>0.74855491329479773</v>
      </c>
      <c r="ME8" s="75">
        <f t="shared" si="51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52"/>
        <v>0.74855491329479773</v>
      </c>
      <c r="MM8" s="75">
        <f t="shared" si="53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54"/>
        <v>0.74855491329479773</v>
      </c>
      <c r="MU8" s="75">
        <f t="shared" si="55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56"/>
        <v>0.74855491329479773</v>
      </c>
      <c r="NC8" s="75">
        <f t="shared" si="57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8"/>
        <v>0.74855491329479773</v>
      </c>
      <c r="NK8" s="75">
        <f t="shared" si="59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60"/>
        <v>0.74855491329479773</v>
      </c>
      <c r="NS8" s="75">
        <f t="shared" si="61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62"/>
        <v>0.74855491329479773</v>
      </c>
      <c r="OA8" s="75">
        <f t="shared" si="63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64"/>
        <v>0.74855491329479773</v>
      </c>
      <c r="OI8" s="75">
        <f t="shared" si="65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66"/>
        <v>0.74855491329479773</v>
      </c>
      <c r="OQ8" s="75">
        <f t="shared" si="67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8"/>
        <v>0.74855491329479773</v>
      </c>
      <c r="OY8" s="75">
        <f t="shared" si="69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70"/>
        <v>0.74855491329479773</v>
      </c>
      <c r="PG8" s="75">
        <f t="shared" si="71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72"/>
        <v>0.74855491329479773</v>
      </c>
      <c r="PO8" s="75">
        <f t="shared" si="73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74"/>
        <v>0.74855491329479773</v>
      </c>
      <c r="PW8" s="75">
        <f t="shared" si="75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76"/>
        <v>0.74855491329479773</v>
      </c>
      <c r="QE8" s="75">
        <f t="shared" si="77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8"/>
        <v>0.75144508670520227</v>
      </c>
      <c r="QM8" s="75">
        <f t="shared" si="79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80"/>
        <v>0.75144508670520227</v>
      </c>
      <c r="QU8" s="75">
        <f t="shared" si="81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82"/>
        <v>0.75144508670520227</v>
      </c>
      <c r="RC8" s="75">
        <f t="shared" si="83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84"/>
        <v>0.75144508670520227</v>
      </c>
      <c r="RK8" s="75">
        <f t="shared" si="85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86"/>
        <v>0.75144508670520227</v>
      </c>
      <c r="RS8" s="75">
        <f t="shared" si="87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88"/>
        <v>0.75144508670520227</v>
      </c>
      <c r="SA8" s="75">
        <f t="shared" si="89"/>
        <v>0</v>
      </c>
      <c r="SC8" s="37" t="s">
        <v>11</v>
      </c>
      <c r="SD8" s="74">
        <v>346</v>
      </c>
      <c r="SE8" s="74">
        <v>261</v>
      </c>
      <c r="SF8" s="74">
        <v>52</v>
      </c>
      <c r="SG8" s="74">
        <v>33</v>
      </c>
      <c r="SH8" s="75">
        <f t="shared" si="90"/>
        <v>0.75433526011560692</v>
      </c>
      <c r="SI8" s="75">
        <f t="shared" si="91"/>
        <v>2.8901734104046506E-3</v>
      </c>
      <c r="SK8" s="37" t="s">
        <v>11</v>
      </c>
      <c r="SL8" s="74">
        <f>348-2</f>
        <v>346</v>
      </c>
      <c r="SM8" s="74">
        <v>261</v>
      </c>
      <c r="SN8" s="74">
        <v>52</v>
      </c>
      <c r="SO8" s="74">
        <f>35-2</f>
        <v>33</v>
      </c>
      <c r="SP8" s="75">
        <f t="shared" si="92"/>
        <v>0.75433526011560692</v>
      </c>
      <c r="SQ8" s="75" t="str">
        <f t="shared" si="93"/>
        <v>OK</v>
      </c>
      <c r="SS8" s="37" t="s">
        <v>258</v>
      </c>
      <c r="ST8" s="74">
        <v>347</v>
      </c>
      <c r="SU8" s="74">
        <v>259</v>
      </c>
      <c r="SV8" s="74">
        <v>56</v>
      </c>
      <c r="SW8" s="74">
        <v>32</v>
      </c>
      <c r="SX8" s="75">
        <f t="shared" si="94"/>
        <v>0.74639769452449567</v>
      </c>
      <c r="SY8" s="75" t="str">
        <f t="shared" si="95"/>
        <v>Fail:-1%</v>
      </c>
      <c r="TA8" s="37" t="s">
        <v>11</v>
      </c>
      <c r="TB8" s="74">
        <v>348</v>
      </c>
      <c r="TC8" s="74">
        <v>263</v>
      </c>
      <c r="TD8" s="74">
        <v>52</v>
      </c>
      <c r="TE8" s="74">
        <v>33</v>
      </c>
      <c r="TF8" s="75">
        <f t="shared" si="96"/>
        <v>0.75574712643678166</v>
      </c>
      <c r="TG8" s="75" t="str">
        <f t="shared" si="97"/>
        <v>Fail:0%</v>
      </c>
      <c r="TI8" s="37" t="s">
        <v>11</v>
      </c>
      <c r="TJ8" s="74">
        <v>348</v>
      </c>
      <c r="TK8" s="74">
        <v>262</v>
      </c>
      <c r="TL8" s="74">
        <v>52</v>
      </c>
      <c r="TM8" s="74">
        <v>34</v>
      </c>
      <c r="TN8" s="75">
        <v>0.75</v>
      </c>
      <c r="TO8" s="94" t="str">
        <f t="shared" si="98"/>
        <v>Fail:0%</v>
      </c>
      <c r="TP8" s="48" t="str">
        <f t="shared" si="120"/>
        <v>Fail:-1%</v>
      </c>
      <c r="TQ8" s="37" t="s">
        <v>11</v>
      </c>
      <c r="TR8" s="74">
        <v>348</v>
      </c>
      <c r="TS8" s="74">
        <v>262</v>
      </c>
      <c r="TT8" s="74">
        <v>52</v>
      </c>
      <c r="TU8" s="74">
        <v>34</v>
      </c>
      <c r="TV8" s="75">
        <v>0.75</v>
      </c>
      <c r="TW8" s="94" t="str">
        <f t="shared" si="99"/>
        <v>Fail:-1%</v>
      </c>
      <c r="TX8" s="48" t="str">
        <f t="shared" si="121"/>
        <v>OK</v>
      </c>
      <c r="TY8" s="37" t="s">
        <v>11</v>
      </c>
      <c r="TZ8" s="74">
        <v>348</v>
      </c>
      <c r="UA8" s="74">
        <v>262</v>
      </c>
      <c r="UB8" s="74">
        <v>52</v>
      </c>
      <c r="UC8" s="74">
        <v>34</v>
      </c>
      <c r="UD8" s="75">
        <v>0.75</v>
      </c>
      <c r="UE8" s="94" t="str">
        <f t="shared" si="0"/>
        <v>OK</v>
      </c>
      <c r="UF8" s="48" t="str">
        <f t="shared" si="1"/>
        <v>OK</v>
      </c>
      <c r="UG8" s="37" t="s">
        <v>11</v>
      </c>
      <c r="UH8" s="74">
        <v>348</v>
      </c>
      <c r="UI8" s="74">
        <v>262</v>
      </c>
      <c r="UJ8" s="74">
        <v>57</v>
      </c>
      <c r="UK8" s="74">
        <v>29</v>
      </c>
      <c r="UL8" s="75">
        <v>0.75</v>
      </c>
      <c r="UM8" s="94" t="str">
        <f t="shared" si="2"/>
        <v>Fail:0%</v>
      </c>
      <c r="UN8" s="48" t="str">
        <f t="shared" si="3"/>
        <v>Fail:0%</v>
      </c>
      <c r="UO8" s="107" t="s">
        <v>11</v>
      </c>
      <c r="UP8" s="74">
        <v>348</v>
      </c>
      <c r="UQ8" s="74">
        <v>265</v>
      </c>
      <c r="UR8" s="74">
        <v>57</v>
      </c>
      <c r="US8" s="74">
        <v>26</v>
      </c>
      <c r="UT8" s="75">
        <v>0.76</v>
      </c>
      <c r="UU8" s="94" t="str">
        <f t="shared" si="100"/>
        <v>Fail:1%</v>
      </c>
      <c r="UV8" s="48" t="str">
        <f t="shared" si="4"/>
        <v>Fail:1%</v>
      </c>
      <c r="UW8" s="37" t="s">
        <v>11</v>
      </c>
      <c r="UX8" s="74">
        <v>346</v>
      </c>
      <c r="UY8" s="74">
        <v>260</v>
      </c>
      <c r="UZ8" s="74">
        <v>56</v>
      </c>
      <c r="VA8" s="74">
        <v>30</v>
      </c>
      <c r="VB8" s="75">
        <v>0.75</v>
      </c>
      <c r="VC8" s="94" t="str">
        <f t="shared" si="5"/>
        <v>Fail:0%</v>
      </c>
      <c r="VD8" s="48" t="str">
        <f t="shared" si="6"/>
        <v>Fail:-1%</v>
      </c>
      <c r="VE8" s="107" t="s">
        <v>11</v>
      </c>
      <c r="VF8" s="74">
        <v>348</v>
      </c>
      <c r="VG8" s="74">
        <v>262</v>
      </c>
      <c r="VH8" s="74">
        <v>56</v>
      </c>
      <c r="VI8" s="74">
        <v>30</v>
      </c>
      <c r="VJ8" s="75">
        <v>0.75</v>
      </c>
      <c r="VK8" s="48" t="str">
        <f t="shared" si="101"/>
        <v>Fail:0%</v>
      </c>
      <c r="VL8" s="48" t="str">
        <f t="shared" si="7"/>
        <v>Fail:-2525%</v>
      </c>
      <c r="VM8" s="37" t="s">
        <v>11</v>
      </c>
      <c r="VN8" s="74">
        <v>346</v>
      </c>
      <c r="VO8" s="74">
        <v>260</v>
      </c>
      <c r="VP8" s="74">
        <v>56</v>
      </c>
      <c r="VQ8" s="74">
        <v>30</v>
      </c>
      <c r="VR8" s="75">
        <v>0.75</v>
      </c>
      <c r="VS8" s="94" t="str">
        <f t="shared" si="8"/>
        <v>OK</v>
      </c>
      <c r="VT8" s="48"/>
      <c r="VU8" s="107" t="s">
        <v>11</v>
      </c>
      <c r="VV8" s="74">
        <v>348</v>
      </c>
      <c r="VW8" s="74">
        <v>262</v>
      </c>
      <c r="VX8" s="74">
        <v>56</v>
      </c>
      <c r="VY8" s="74">
        <v>30</v>
      </c>
      <c r="VZ8" s="75">
        <v>0.75</v>
      </c>
      <c r="WA8" s="48" t="str">
        <f t="shared" si="102"/>
        <v>OK</v>
      </c>
      <c r="WB8" s="48"/>
      <c r="WC8" s="37" t="s">
        <v>11</v>
      </c>
      <c r="WD8" s="74">
        <v>348</v>
      </c>
      <c r="WE8" s="74">
        <v>262</v>
      </c>
      <c r="WF8" s="74">
        <v>57</v>
      </c>
      <c r="WG8" s="74">
        <v>29</v>
      </c>
      <c r="WH8" s="75">
        <v>0.75</v>
      </c>
      <c r="WI8" s="94" t="str">
        <f t="shared" si="9"/>
        <v>Fail:0%</v>
      </c>
      <c r="WJ8" s="48"/>
      <c r="WK8" s="37" t="s">
        <v>11</v>
      </c>
      <c r="WL8" s="74">
        <v>348</v>
      </c>
      <c r="WM8" s="74">
        <v>262</v>
      </c>
      <c r="WN8" s="74">
        <v>57</v>
      </c>
      <c r="WO8" s="74">
        <v>29</v>
      </c>
      <c r="WP8" s="75">
        <v>0.75</v>
      </c>
      <c r="WQ8" s="94" t="str">
        <f t="shared" si="10"/>
        <v>Fail:0%</v>
      </c>
      <c r="WR8" s="48"/>
      <c r="WS8" s="37" t="s">
        <v>11</v>
      </c>
      <c r="WT8" s="74">
        <v>346</v>
      </c>
      <c r="WU8" s="74">
        <v>260</v>
      </c>
      <c r="WV8" s="74">
        <v>56</v>
      </c>
      <c r="WW8" s="74">
        <v>30</v>
      </c>
      <c r="WX8" s="75">
        <v>0.75</v>
      </c>
      <c r="WY8" s="48" t="str">
        <f t="shared" si="103"/>
        <v>Fail:0%</v>
      </c>
      <c r="WZ8" s="48"/>
      <c r="XA8" s="107" t="s">
        <v>11</v>
      </c>
      <c r="XB8" s="74">
        <v>348</v>
      </c>
      <c r="XC8" s="74">
        <v>262</v>
      </c>
      <c r="XD8" s="74">
        <v>56</v>
      </c>
      <c r="XE8" s="74">
        <v>30</v>
      </c>
      <c r="XF8" s="75">
        <v>0.75</v>
      </c>
      <c r="XG8" s="48" t="str">
        <f t="shared" si="104"/>
        <v>Fail:0%</v>
      </c>
      <c r="XI8" s="37" t="s">
        <v>11</v>
      </c>
      <c r="XJ8" s="74">
        <v>346</v>
      </c>
      <c r="XK8" s="74">
        <v>260</v>
      </c>
      <c r="XL8" s="74">
        <v>56</v>
      </c>
      <c r="XM8" s="74">
        <v>30</v>
      </c>
      <c r="XN8" s="75">
        <v>0.75</v>
      </c>
      <c r="XO8" s="48" t="str">
        <f t="shared" si="105"/>
        <v>OK</v>
      </c>
      <c r="XP8" s="48"/>
      <c r="XQ8" s="107" t="s">
        <v>11</v>
      </c>
      <c r="XR8" s="74">
        <v>348</v>
      </c>
      <c r="XS8" s="74">
        <v>262</v>
      </c>
      <c r="XT8" s="74">
        <v>56</v>
      </c>
      <c r="XU8" s="74">
        <v>30</v>
      </c>
      <c r="XV8" s="75">
        <v>0.75</v>
      </c>
      <c r="XW8" s="48" t="str">
        <f t="shared" si="106"/>
        <v>OK</v>
      </c>
      <c r="XY8" s="37" t="s">
        <v>11</v>
      </c>
      <c r="XZ8" s="74">
        <v>346</v>
      </c>
      <c r="YA8" s="74">
        <v>260</v>
      </c>
      <c r="YB8" s="74">
        <v>56</v>
      </c>
      <c r="YC8" s="74">
        <v>30</v>
      </c>
      <c r="YD8" s="75">
        <v>0.75</v>
      </c>
      <c r="YE8" s="48" t="str">
        <f t="shared" si="107"/>
        <v>OK</v>
      </c>
      <c r="YF8" s="48"/>
      <c r="YG8" s="107" t="s">
        <v>11</v>
      </c>
      <c r="YH8" s="74">
        <v>348</v>
      </c>
      <c r="YI8" s="74">
        <v>262</v>
      </c>
      <c r="YJ8" s="74">
        <v>56</v>
      </c>
      <c r="YK8" s="74">
        <v>30</v>
      </c>
      <c r="YL8" s="75">
        <v>0.75</v>
      </c>
      <c r="YM8" s="48" t="str">
        <f t="shared" si="108"/>
        <v>OK</v>
      </c>
      <c r="YO8" s="37" t="s">
        <v>11</v>
      </c>
      <c r="YP8" s="74">
        <v>346</v>
      </c>
      <c r="YQ8" s="74">
        <v>260</v>
      </c>
      <c r="YR8" s="74">
        <v>56</v>
      </c>
      <c r="YS8" s="74">
        <v>30</v>
      </c>
      <c r="YT8" s="75">
        <v>0.75</v>
      </c>
      <c r="YU8" s="48" t="str">
        <f t="shared" si="109"/>
        <v>OK</v>
      </c>
      <c r="YV8" s="48"/>
      <c r="YW8" s="107" t="s">
        <v>11</v>
      </c>
      <c r="YX8" s="74">
        <v>348</v>
      </c>
      <c r="YY8" s="74">
        <v>262</v>
      </c>
      <c r="YZ8" s="74">
        <v>56</v>
      </c>
      <c r="ZA8" s="74">
        <v>30</v>
      </c>
      <c r="ZB8" s="75">
        <v>0.75</v>
      </c>
      <c r="ZC8" s="48" t="str">
        <f t="shared" si="110"/>
        <v>OK</v>
      </c>
      <c r="ZE8" s="37" t="s">
        <v>11</v>
      </c>
      <c r="ZF8" s="74">
        <v>346</v>
      </c>
      <c r="ZG8" s="74">
        <v>260</v>
      </c>
      <c r="ZH8" s="74">
        <v>56</v>
      </c>
      <c r="ZI8" s="74">
        <v>30</v>
      </c>
      <c r="ZJ8" s="75">
        <v>0.75</v>
      </c>
      <c r="ZK8" s="48" t="str">
        <f t="shared" si="111"/>
        <v>OK</v>
      </c>
      <c r="ZL8" s="48"/>
      <c r="ZM8" s="107" t="s">
        <v>11</v>
      </c>
      <c r="ZN8" s="74">
        <v>348</v>
      </c>
      <c r="ZO8" s="74">
        <v>262</v>
      </c>
      <c r="ZP8" s="74">
        <v>56</v>
      </c>
      <c r="ZQ8" s="74">
        <v>30</v>
      </c>
      <c r="ZR8" s="75">
        <v>0.75</v>
      </c>
      <c r="ZS8" s="48" t="str">
        <f t="shared" si="112"/>
        <v>OK</v>
      </c>
      <c r="ZU8" s="37" t="s">
        <v>11</v>
      </c>
      <c r="ZV8" s="74">
        <v>346</v>
      </c>
      <c r="ZW8" s="74">
        <v>260</v>
      </c>
      <c r="ZX8" s="74">
        <v>56</v>
      </c>
      <c r="ZY8" s="74">
        <v>30</v>
      </c>
      <c r="ZZ8" s="75">
        <v>0.75</v>
      </c>
      <c r="AAA8" s="48" t="str">
        <f t="shared" si="113"/>
        <v>OK</v>
      </c>
      <c r="AAB8" s="48"/>
      <c r="AAC8" s="107" t="s">
        <v>11</v>
      </c>
      <c r="AAD8" s="74">
        <v>348</v>
      </c>
      <c r="AAE8" s="74">
        <v>262</v>
      </c>
      <c r="AAF8" s="74">
        <v>56</v>
      </c>
      <c r="AAG8" s="74">
        <v>30</v>
      </c>
      <c r="AAH8" s="75">
        <v>0.75</v>
      </c>
      <c r="AAI8" s="48" t="str">
        <f t="shared" si="114"/>
        <v>OK</v>
      </c>
    </row>
    <row r="9" spans="1:711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11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2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13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14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15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16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17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18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19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20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21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22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23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24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25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2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2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2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29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30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31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32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3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3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35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36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37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38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39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40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118"/>
        <v>1</v>
      </c>
      <c r="JR9" s="67">
        <f t="shared" si="41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119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43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44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45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46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47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8"/>
        <v>1</v>
      </c>
      <c r="LW9" s="75">
        <f t="shared" si="49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50"/>
        <v>1</v>
      </c>
      <c r="ME9" s="75">
        <f t="shared" si="51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52"/>
        <v>1</v>
      </c>
      <c r="MM9" s="75">
        <f t="shared" si="53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54"/>
        <v>1</v>
      </c>
      <c r="MU9" s="75">
        <f t="shared" si="55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56"/>
        <v>1</v>
      </c>
      <c r="NC9" s="75">
        <f t="shared" si="57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8"/>
        <v>1</v>
      </c>
      <c r="NK9" s="75">
        <f t="shared" si="59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60"/>
        <v>1</v>
      </c>
      <c r="NS9" s="75">
        <f t="shared" si="61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62"/>
        <v>1</v>
      </c>
      <c r="OA9" s="75">
        <f t="shared" si="63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64"/>
        <v>1</v>
      </c>
      <c r="OI9" s="75">
        <f t="shared" si="65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66"/>
        <v>1</v>
      </c>
      <c r="OQ9" s="75">
        <f t="shared" si="67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8"/>
        <v>1</v>
      </c>
      <c r="OY9" s="75">
        <f t="shared" si="69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70"/>
        <v>1</v>
      </c>
      <c r="PG9" s="75">
        <f t="shared" si="71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72"/>
        <v>1</v>
      </c>
      <c r="PO9" s="75">
        <f t="shared" si="73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74"/>
        <v>1</v>
      </c>
      <c r="PW9" s="75">
        <f t="shared" si="75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76"/>
        <v>1</v>
      </c>
      <c r="QE9" s="75">
        <f t="shared" si="77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8"/>
        <v>1</v>
      </c>
      <c r="QM9" s="75">
        <f t="shared" si="79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80"/>
        <v>1</v>
      </c>
      <c r="QU9" s="75">
        <f t="shared" si="81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82"/>
        <v>1</v>
      </c>
      <c r="RC9" s="75">
        <f t="shared" si="83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84"/>
        <v>1</v>
      </c>
      <c r="RK9" s="75">
        <f t="shared" si="85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86"/>
        <v>1</v>
      </c>
      <c r="RS9" s="75">
        <f t="shared" si="87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88"/>
        <v>1</v>
      </c>
      <c r="SA9" s="75">
        <f t="shared" si="89"/>
        <v>0</v>
      </c>
      <c r="SC9" s="78" t="s">
        <v>12</v>
      </c>
      <c r="SD9" s="74">
        <v>538</v>
      </c>
      <c r="SE9" s="74">
        <v>538</v>
      </c>
      <c r="SF9" s="74">
        <v>0</v>
      </c>
      <c r="SG9" s="74">
        <v>0</v>
      </c>
      <c r="SH9" s="75">
        <f t="shared" si="90"/>
        <v>1</v>
      </c>
      <c r="SI9" s="75">
        <f t="shared" si="91"/>
        <v>0</v>
      </c>
      <c r="SK9" s="78" t="s">
        <v>12</v>
      </c>
      <c r="SL9" s="74">
        <f>594-56</f>
        <v>538</v>
      </c>
      <c r="SM9" s="74">
        <v>538</v>
      </c>
      <c r="SN9" s="74">
        <v>0</v>
      </c>
      <c r="SO9" s="74">
        <f>56-56</f>
        <v>0</v>
      </c>
      <c r="SP9" s="75">
        <f t="shared" si="92"/>
        <v>1</v>
      </c>
      <c r="SQ9" s="75" t="str">
        <f t="shared" si="93"/>
        <v>OK</v>
      </c>
      <c r="SS9" s="78" t="s">
        <v>259</v>
      </c>
      <c r="ST9" s="74">
        <v>594</v>
      </c>
      <c r="SU9" s="74">
        <v>555</v>
      </c>
      <c r="SV9" s="74">
        <v>38</v>
      </c>
      <c r="SW9" s="74">
        <v>1</v>
      </c>
      <c r="SX9" s="75">
        <f t="shared" si="94"/>
        <v>0.93434343434343436</v>
      </c>
      <c r="SY9" s="75" t="str">
        <f t="shared" si="95"/>
        <v>Fail:-7%</v>
      </c>
      <c r="TA9" s="78" t="s">
        <v>12</v>
      </c>
      <c r="TB9" s="74">
        <f>538+56</f>
        <v>594</v>
      </c>
      <c r="TC9" s="74">
        <f>538+17</f>
        <v>555</v>
      </c>
      <c r="TD9" s="74">
        <v>39</v>
      </c>
      <c r="TE9" s="74">
        <v>0</v>
      </c>
      <c r="TF9" s="75">
        <f t="shared" si="96"/>
        <v>0.93434343434343436</v>
      </c>
      <c r="TG9" s="75" t="str">
        <f t="shared" si="97"/>
        <v>Fail:-7%</v>
      </c>
      <c r="TI9" s="78" t="s">
        <v>12</v>
      </c>
      <c r="TJ9" s="74">
        <v>594</v>
      </c>
      <c r="TK9" s="74">
        <v>555</v>
      </c>
      <c r="TL9" s="74">
        <v>38</v>
      </c>
      <c r="TM9" s="74">
        <v>1</v>
      </c>
      <c r="TN9" s="75">
        <v>0.93</v>
      </c>
      <c r="TO9" s="48" t="str">
        <f t="shared" si="98"/>
        <v>OK</v>
      </c>
      <c r="TP9" s="48" t="str">
        <f t="shared" si="120"/>
        <v>Fail:0%</v>
      </c>
      <c r="TQ9" s="78" t="s">
        <v>12</v>
      </c>
      <c r="TR9" s="74">
        <v>594</v>
      </c>
      <c r="TS9" s="74">
        <v>555</v>
      </c>
      <c r="TT9" s="74">
        <v>38</v>
      </c>
      <c r="TU9" s="74">
        <v>1</v>
      </c>
      <c r="TV9" s="75">
        <v>0.93</v>
      </c>
      <c r="TW9" s="48" t="str">
        <f t="shared" si="99"/>
        <v>Fail:0%</v>
      </c>
      <c r="TX9" s="48" t="str">
        <f t="shared" si="121"/>
        <v>OK</v>
      </c>
      <c r="TY9" s="78" t="s">
        <v>12</v>
      </c>
      <c r="TZ9" s="74">
        <v>594</v>
      </c>
      <c r="UA9" s="74">
        <v>555</v>
      </c>
      <c r="UB9" s="74">
        <v>38</v>
      </c>
      <c r="UC9" s="74">
        <v>1</v>
      </c>
      <c r="UD9" s="75">
        <v>0.93</v>
      </c>
      <c r="UE9" s="48" t="str">
        <f t="shared" si="0"/>
        <v>OK</v>
      </c>
      <c r="UF9" s="48" t="str">
        <f t="shared" si="1"/>
        <v>OK</v>
      </c>
      <c r="UG9" s="78" t="s">
        <v>12</v>
      </c>
      <c r="UH9" s="74">
        <v>594</v>
      </c>
      <c r="UI9" s="74">
        <v>555</v>
      </c>
      <c r="UJ9" s="74">
        <v>39</v>
      </c>
      <c r="UK9" s="74">
        <v>0</v>
      </c>
      <c r="UL9" s="75">
        <v>0.93</v>
      </c>
      <c r="UM9" s="48" t="str">
        <f t="shared" si="2"/>
        <v>Fail:0%</v>
      </c>
      <c r="UN9" s="50" t="str">
        <f t="shared" si="3"/>
        <v>Fail:0%</v>
      </c>
      <c r="UO9" s="106" t="s">
        <v>12</v>
      </c>
      <c r="UP9" s="74">
        <v>594</v>
      </c>
      <c r="UQ9" s="74">
        <v>555</v>
      </c>
      <c r="UR9" s="74">
        <v>39</v>
      </c>
      <c r="US9" s="74">
        <v>0</v>
      </c>
      <c r="UT9" s="75">
        <v>0.93</v>
      </c>
      <c r="UU9" s="48" t="str">
        <f t="shared" si="100"/>
        <v>Fail:0%</v>
      </c>
      <c r="UV9" s="50" t="str">
        <f t="shared" si="4"/>
        <v>OK</v>
      </c>
      <c r="UW9" s="78" t="s">
        <v>12</v>
      </c>
      <c r="UX9" s="74">
        <v>538</v>
      </c>
      <c r="UY9" s="74">
        <v>538</v>
      </c>
      <c r="UZ9" s="74">
        <v>0</v>
      </c>
      <c r="VA9" s="74">
        <v>0</v>
      </c>
      <c r="VB9" s="75">
        <v>1</v>
      </c>
      <c r="VC9" s="48" t="str">
        <f t="shared" si="5"/>
        <v>Fail:7%</v>
      </c>
      <c r="VD9" s="50" t="str">
        <f t="shared" si="6"/>
        <v>Fail:7%</v>
      </c>
      <c r="VE9" s="106" t="s">
        <v>12</v>
      </c>
      <c r="VF9" s="74">
        <v>612</v>
      </c>
      <c r="VG9" s="74">
        <v>555</v>
      </c>
      <c r="VH9" s="74">
        <v>57</v>
      </c>
      <c r="VI9" s="74">
        <v>0</v>
      </c>
      <c r="VJ9" s="75">
        <v>0.91</v>
      </c>
      <c r="VK9" s="48" t="str">
        <f t="shared" si="101"/>
        <v>Fail:-2%</v>
      </c>
      <c r="VL9" s="50" t="str">
        <f t="shared" si="7"/>
        <v>Fail:91%</v>
      </c>
      <c r="VM9" s="78" t="s">
        <v>12</v>
      </c>
      <c r="VN9" s="74">
        <v>538</v>
      </c>
      <c r="VO9" s="74">
        <v>538</v>
      </c>
      <c r="VP9" s="74">
        <v>0</v>
      </c>
      <c r="VQ9" s="74">
        <v>0</v>
      </c>
      <c r="VR9" s="75">
        <v>1</v>
      </c>
      <c r="VS9" s="48" t="str">
        <f t="shared" si="8"/>
        <v>OK</v>
      </c>
      <c r="VT9" s="50"/>
      <c r="VU9" s="106" t="s">
        <v>12</v>
      </c>
      <c r="VV9" s="74">
        <v>594</v>
      </c>
      <c r="VW9" s="74">
        <v>555</v>
      </c>
      <c r="VX9" s="74">
        <v>39</v>
      </c>
      <c r="VY9" s="74">
        <v>0</v>
      </c>
      <c r="VZ9" s="75">
        <v>0.93</v>
      </c>
      <c r="WA9" s="48" t="str">
        <f t="shared" si="102"/>
        <v>Fail:2%</v>
      </c>
      <c r="WB9" s="50"/>
      <c r="WC9" s="78" t="s">
        <v>12</v>
      </c>
      <c r="WD9" s="74">
        <v>594</v>
      </c>
      <c r="WE9" s="74">
        <v>555</v>
      </c>
      <c r="WF9" s="74">
        <v>39</v>
      </c>
      <c r="WG9" s="74">
        <v>0</v>
      </c>
      <c r="WH9" s="75">
        <v>0.93</v>
      </c>
      <c r="WI9" s="48" t="str">
        <f t="shared" si="9"/>
        <v>Fail:-7%</v>
      </c>
      <c r="WJ9" s="50"/>
      <c r="WK9" s="78" t="s">
        <v>12</v>
      </c>
      <c r="WL9" s="74">
        <v>594</v>
      </c>
      <c r="WM9" s="74">
        <v>555</v>
      </c>
      <c r="WN9" s="74">
        <v>39</v>
      </c>
      <c r="WO9" s="74">
        <v>0</v>
      </c>
      <c r="WP9" s="75">
        <v>0.93</v>
      </c>
      <c r="WQ9" s="48" t="str">
        <f t="shared" si="10"/>
        <v>OK</v>
      </c>
      <c r="WR9" s="50"/>
      <c r="WS9" s="78" t="s">
        <v>12</v>
      </c>
      <c r="WT9" s="74">
        <v>538</v>
      </c>
      <c r="WU9" s="74">
        <v>538</v>
      </c>
      <c r="WV9" s="74">
        <v>0</v>
      </c>
      <c r="WW9" s="74">
        <v>0</v>
      </c>
      <c r="WX9" s="75">
        <v>1</v>
      </c>
      <c r="WY9" s="48" t="str">
        <f t="shared" si="103"/>
        <v>Fail:7%</v>
      </c>
      <c r="WZ9" s="50"/>
      <c r="XA9" s="106" t="s">
        <v>12</v>
      </c>
      <c r="XB9" s="74">
        <v>594</v>
      </c>
      <c r="XC9" s="74">
        <v>555</v>
      </c>
      <c r="XD9" s="74">
        <v>39</v>
      </c>
      <c r="XE9" s="74">
        <v>0</v>
      </c>
      <c r="XF9" s="75">
        <v>0.93</v>
      </c>
      <c r="XG9" s="48" t="str">
        <f t="shared" si="104"/>
        <v>OK</v>
      </c>
      <c r="XI9" s="78" t="s">
        <v>12</v>
      </c>
      <c r="XJ9" s="74">
        <v>538</v>
      </c>
      <c r="XK9" s="74">
        <v>538</v>
      </c>
      <c r="XL9" s="74">
        <v>0</v>
      </c>
      <c r="XM9" s="74">
        <v>0</v>
      </c>
      <c r="XN9" s="75">
        <v>1</v>
      </c>
      <c r="XO9" s="48" t="str">
        <f t="shared" si="105"/>
        <v>OK</v>
      </c>
      <c r="XP9" s="50"/>
      <c r="XQ9" s="106" t="s">
        <v>12</v>
      </c>
      <c r="XR9" s="74">
        <v>594</v>
      </c>
      <c r="XS9" s="74">
        <v>555</v>
      </c>
      <c r="XT9" s="74">
        <v>39</v>
      </c>
      <c r="XU9" s="74">
        <v>0</v>
      </c>
      <c r="XV9" s="75">
        <v>0.93</v>
      </c>
      <c r="XW9" s="48" t="str">
        <f t="shared" si="106"/>
        <v>OK</v>
      </c>
      <c r="XY9" s="78" t="s">
        <v>12</v>
      </c>
      <c r="XZ9" s="74">
        <v>538</v>
      </c>
      <c r="YA9" s="74">
        <v>538</v>
      </c>
      <c r="YB9" s="74">
        <v>0</v>
      </c>
      <c r="YC9" s="74">
        <v>0</v>
      </c>
      <c r="YD9" s="75">
        <v>1</v>
      </c>
      <c r="YE9" s="48" t="str">
        <f t="shared" si="107"/>
        <v>OK</v>
      </c>
      <c r="YF9" s="50"/>
      <c r="YG9" s="106" t="s">
        <v>12</v>
      </c>
      <c r="YH9" s="74">
        <v>594</v>
      </c>
      <c r="YI9" s="74">
        <v>555</v>
      </c>
      <c r="YJ9" s="74">
        <v>39</v>
      </c>
      <c r="YK9" s="74">
        <v>0</v>
      </c>
      <c r="YL9" s="75">
        <v>0.93</v>
      </c>
      <c r="YM9" s="48" t="str">
        <f t="shared" si="108"/>
        <v>OK</v>
      </c>
      <c r="YO9" s="78" t="s">
        <v>12</v>
      </c>
      <c r="YP9" s="74">
        <v>538</v>
      </c>
      <c r="YQ9" s="74">
        <v>538</v>
      </c>
      <c r="YR9" s="74">
        <v>0</v>
      </c>
      <c r="YS9" s="74">
        <v>0</v>
      </c>
      <c r="YT9" s="75">
        <v>1</v>
      </c>
      <c r="YU9" s="48" t="str">
        <f t="shared" si="109"/>
        <v>OK</v>
      </c>
      <c r="YV9" s="50"/>
      <c r="YW9" s="106" t="s">
        <v>12</v>
      </c>
      <c r="YX9" s="74">
        <v>594</v>
      </c>
      <c r="YY9" s="74">
        <v>555</v>
      </c>
      <c r="YZ9" s="74">
        <v>39</v>
      </c>
      <c r="ZA9" s="74">
        <v>0</v>
      </c>
      <c r="ZB9" s="75">
        <v>0.93</v>
      </c>
      <c r="ZC9" s="48" t="str">
        <f t="shared" si="110"/>
        <v>OK</v>
      </c>
      <c r="ZE9" s="78" t="s">
        <v>12</v>
      </c>
      <c r="ZF9" s="74">
        <v>538</v>
      </c>
      <c r="ZG9" s="74">
        <v>538</v>
      </c>
      <c r="ZH9" s="74">
        <v>0</v>
      </c>
      <c r="ZI9" s="74">
        <v>0</v>
      </c>
      <c r="ZJ9" s="75">
        <v>1</v>
      </c>
      <c r="ZK9" s="48" t="str">
        <f t="shared" si="111"/>
        <v>OK</v>
      </c>
      <c r="ZL9" s="50"/>
      <c r="ZM9" s="106" t="s">
        <v>12</v>
      </c>
      <c r="ZN9" s="74">
        <v>594</v>
      </c>
      <c r="ZO9" s="74">
        <v>555</v>
      </c>
      <c r="ZP9" s="74">
        <v>39</v>
      </c>
      <c r="ZQ9" s="74">
        <v>0</v>
      </c>
      <c r="ZR9" s="75">
        <v>0.93</v>
      </c>
      <c r="ZS9" s="48" t="str">
        <f t="shared" si="112"/>
        <v>OK</v>
      </c>
      <c r="ZU9" s="78" t="s">
        <v>12</v>
      </c>
      <c r="ZV9" s="74">
        <v>538</v>
      </c>
      <c r="ZW9" s="74">
        <v>538</v>
      </c>
      <c r="ZX9" s="74">
        <v>0</v>
      </c>
      <c r="ZY9" s="74">
        <v>0</v>
      </c>
      <c r="ZZ9" s="75">
        <v>1</v>
      </c>
      <c r="AAA9" s="48" t="str">
        <f t="shared" si="113"/>
        <v>OK</v>
      </c>
      <c r="AAB9" s="50"/>
      <c r="AAC9" s="106" t="s">
        <v>12</v>
      </c>
      <c r="AAD9" s="74">
        <v>594</v>
      </c>
      <c r="AAE9" s="74">
        <v>555</v>
      </c>
      <c r="AAF9" s="74">
        <v>39</v>
      </c>
      <c r="AAG9" s="74">
        <v>0</v>
      </c>
      <c r="AAH9" s="75">
        <v>0.93</v>
      </c>
      <c r="AAI9" s="48" t="str">
        <f t="shared" si="114"/>
        <v>OK</v>
      </c>
    </row>
    <row r="10" spans="1:71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11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2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13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14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15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16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17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18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19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20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21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22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23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24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25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2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2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2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2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30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115"/>
        <v>1</v>
      </c>
      <c r="FZ10" s="4">
        <f t="shared" si="31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116"/>
        <v>1</v>
      </c>
      <c r="GH10" s="4">
        <f t="shared" si="32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3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3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35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36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37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38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17"/>
        <v>1</v>
      </c>
      <c r="IL10" s="4">
        <f t="shared" si="39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40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118"/>
        <v>1</v>
      </c>
      <c r="JR10" s="67">
        <f t="shared" si="41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119"/>
        <v>1</v>
      </c>
      <c r="JZ10" s="75">
        <f t="shared" si="42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43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44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45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46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47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8"/>
        <v>1</v>
      </c>
      <c r="LW10" s="75">
        <f t="shared" si="49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50"/>
        <v>1</v>
      </c>
      <c r="ME10" s="75">
        <f t="shared" si="51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52"/>
        <v>1</v>
      </c>
      <c r="MM10" s="75">
        <f t="shared" si="53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54"/>
        <v>1</v>
      </c>
      <c r="MU10" s="75">
        <f t="shared" si="55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56"/>
        <v>1</v>
      </c>
      <c r="NC10" s="75">
        <f t="shared" si="57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8"/>
        <v>1</v>
      </c>
      <c r="NK10" s="75">
        <f t="shared" si="59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60"/>
        <v>1</v>
      </c>
      <c r="NS10" s="75">
        <f t="shared" si="61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62"/>
        <v>1</v>
      </c>
      <c r="OA10" s="75">
        <f t="shared" si="63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64"/>
        <v>1</v>
      </c>
      <c r="OI10" s="75">
        <f t="shared" si="65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66"/>
        <v>1</v>
      </c>
      <c r="OQ10" s="75">
        <f t="shared" si="67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8"/>
        <v>1</v>
      </c>
      <c r="OY10" s="75">
        <f t="shared" si="69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70"/>
        <v>1</v>
      </c>
      <c r="PG10" s="75">
        <f t="shared" si="71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72"/>
        <v>1</v>
      </c>
      <c r="PO10" s="75">
        <f t="shared" si="73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74"/>
        <v>1</v>
      </c>
      <c r="PW10" s="75">
        <f t="shared" si="75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76"/>
        <v>1</v>
      </c>
      <c r="QE10" s="75">
        <f t="shared" si="77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8"/>
        <v>1</v>
      </c>
      <c r="QM10" s="75">
        <f t="shared" si="79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80"/>
        <v>1</v>
      </c>
      <c r="QU10" s="75">
        <f t="shared" si="81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82"/>
        <v>1</v>
      </c>
      <c r="RC10" s="75">
        <f t="shared" si="83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84"/>
        <v>1</v>
      </c>
      <c r="RK10" s="75">
        <f t="shared" si="85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86"/>
        <v>1</v>
      </c>
      <c r="RS10" s="75">
        <f t="shared" si="87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88"/>
        <v>1</v>
      </c>
      <c r="SA10" s="75">
        <f t="shared" si="89"/>
        <v>0</v>
      </c>
      <c r="SC10" s="74" t="s">
        <v>13</v>
      </c>
      <c r="SD10" s="74">
        <v>3</v>
      </c>
      <c r="SE10" s="74">
        <v>3</v>
      </c>
      <c r="SF10" s="74">
        <v>0</v>
      </c>
      <c r="SG10" s="74">
        <v>0</v>
      </c>
      <c r="SH10" s="75">
        <f t="shared" si="90"/>
        <v>1</v>
      </c>
      <c r="SI10" s="75">
        <f t="shared" si="91"/>
        <v>0</v>
      </c>
      <c r="SK10" s="74" t="s">
        <v>13</v>
      </c>
      <c r="SL10" s="74">
        <v>3</v>
      </c>
      <c r="SM10" s="74">
        <v>3</v>
      </c>
      <c r="SN10" s="74">
        <v>0</v>
      </c>
      <c r="SO10" s="74">
        <v>0</v>
      </c>
      <c r="SP10" s="75">
        <f t="shared" si="92"/>
        <v>1</v>
      </c>
      <c r="SQ10" s="75" t="str">
        <f t="shared" si="93"/>
        <v>OK</v>
      </c>
      <c r="SS10" s="74" t="s">
        <v>260</v>
      </c>
      <c r="ST10" s="74">
        <v>3</v>
      </c>
      <c r="SU10" s="74">
        <v>3</v>
      </c>
      <c r="SV10" s="74">
        <v>0</v>
      </c>
      <c r="SW10" s="74">
        <v>0</v>
      </c>
      <c r="SX10" s="75">
        <f t="shared" si="94"/>
        <v>1</v>
      </c>
      <c r="SY10" s="75" t="str">
        <f t="shared" si="95"/>
        <v>OK</v>
      </c>
      <c r="TA10" s="74" t="s">
        <v>13</v>
      </c>
      <c r="TB10" s="74">
        <v>3</v>
      </c>
      <c r="TC10" s="74">
        <v>3</v>
      </c>
      <c r="TD10" s="74">
        <v>0</v>
      </c>
      <c r="TE10" s="74">
        <v>0</v>
      </c>
      <c r="TF10" s="75">
        <f t="shared" si="96"/>
        <v>1</v>
      </c>
      <c r="TG10" s="75" t="str">
        <f t="shared" si="97"/>
        <v>OK</v>
      </c>
      <c r="TI10" s="74" t="s">
        <v>13</v>
      </c>
      <c r="TJ10" s="74">
        <v>3</v>
      </c>
      <c r="TK10" s="74">
        <v>3</v>
      </c>
      <c r="TL10" s="74">
        <v>0</v>
      </c>
      <c r="TM10" s="74">
        <v>0</v>
      </c>
      <c r="TN10" s="75">
        <v>1</v>
      </c>
      <c r="TO10" s="48" t="str">
        <f t="shared" si="98"/>
        <v>OK</v>
      </c>
      <c r="TP10" s="48" t="str">
        <f t="shared" si="120"/>
        <v>OK</v>
      </c>
      <c r="TQ10" s="74" t="s">
        <v>13</v>
      </c>
      <c r="TR10" s="74">
        <v>3</v>
      </c>
      <c r="TS10" s="74">
        <v>3</v>
      </c>
      <c r="TT10" s="74">
        <v>0</v>
      </c>
      <c r="TU10" s="74">
        <v>0</v>
      </c>
      <c r="TV10" s="75">
        <v>1</v>
      </c>
      <c r="TW10" s="48" t="str">
        <f t="shared" si="99"/>
        <v>OK</v>
      </c>
      <c r="TX10" s="48" t="str">
        <f t="shared" si="121"/>
        <v>OK</v>
      </c>
      <c r="TY10" s="74" t="s">
        <v>13</v>
      </c>
      <c r="TZ10" s="74">
        <v>3</v>
      </c>
      <c r="UA10" s="74">
        <v>3</v>
      </c>
      <c r="UB10" s="74">
        <v>0</v>
      </c>
      <c r="UC10" s="74">
        <v>0</v>
      </c>
      <c r="UD10" s="75">
        <v>1</v>
      </c>
      <c r="UE10" s="48" t="str">
        <f t="shared" si="0"/>
        <v>OK</v>
      </c>
      <c r="UF10" s="48" t="str">
        <f t="shared" si="1"/>
        <v>OK</v>
      </c>
      <c r="UG10" s="74" t="s">
        <v>13</v>
      </c>
      <c r="UH10" s="74">
        <v>3</v>
      </c>
      <c r="UI10" s="74">
        <v>3</v>
      </c>
      <c r="UJ10" s="74">
        <v>0</v>
      </c>
      <c r="UK10" s="74">
        <v>0</v>
      </c>
      <c r="UL10" s="75">
        <v>1</v>
      </c>
      <c r="UM10" s="48" t="str">
        <f t="shared" si="2"/>
        <v>OK</v>
      </c>
      <c r="UN10" s="48" t="str">
        <f t="shared" si="3"/>
        <v>OK</v>
      </c>
      <c r="UO10" s="74" t="s">
        <v>13</v>
      </c>
      <c r="UP10" s="74">
        <v>3</v>
      </c>
      <c r="UQ10" s="74">
        <v>3</v>
      </c>
      <c r="UR10" s="74">
        <v>0</v>
      </c>
      <c r="US10" s="74">
        <v>0</v>
      </c>
      <c r="UT10" s="75">
        <v>1</v>
      </c>
      <c r="UU10" s="48" t="str">
        <f t="shared" si="100"/>
        <v>OK</v>
      </c>
      <c r="UV10" s="48" t="str">
        <f t="shared" si="4"/>
        <v>OK</v>
      </c>
      <c r="UW10" s="74" t="s">
        <v>13</v>
      </c>
      <c r="UX10" s="74">
        <v>3</v>
      </c>
      <c r="UY10" s="74">
        <v>3</v>
      </c>
      <c r="UZ10" s="74">
        <v>0</v>
      </c>
      <c r="VA10" s="74">
        <v>0</v>
      </c>
      <c r="VB10" s="75">
        <v>1</v>
      </c>
      <c r="VC10" s="48" t="str">
        <f t="shared" si="5"/>
        <v>OK</v>
      </c>
      <c r="VD10" s="48" t="str">
        <f t="shared" si="6"/>
        <v>OK</v>
      </c>
      <c r="VE10" s="74" t="s">
        <v>13</v>
      </c>
      <c r="VF10" s="74">
        <v>3</v>
      </c>
      <c r="VG10" s="74">
        <v>3</v>
      </c>
      <c r="VH10" s="74">
        <v>0</v>
      </c>
      <c r="VI10" s="74">
        <v>0</v>
      </c>
      <c r="VJ10" s="75">
        <v>1</v>
      </c>
      <c r="VK10" s="48" t="str">
        <f t="shared" si="101"/>
        <v>OK</v>
      </c>
      <c r="VL10" s="48" t="str">
        <f t="shared" si="7"/>
        <v>Fail:100%</v>
      </c>
      <c r="VM10" s="74" t="s">
        <v>13</v>
      </c>
      <c r="VN10" s="74">
        <v>3</v>
      </c>
      <c r="VO10" s="74">
        <v>3</v>
      </c>
      <c r="VP10" s="74">
        <v>0</v>
      </c>
      <c r="VQ10" s="74">
        <v>0</v>
      </c>
      <c r="VR10" s="75">
        <v>1</v>
      </c>
      <c r="VS10" s="48" t="str">
        <f t="shared" si="8"/>
        <v>OK</v>
      </c>
      <c r="VT10" s="48"/>
      <c r="VU10" s="74" t="s">
        <v>13</v>
      </c>
      <c r="VV10" s="74">
        <v>3</v>
      </c>
      <c r="VW10" s="74">
        <v>3</v>
      </c>
      <c r="VX10" s="74">
        <v>0</v>
      </c>
      <c r="VY10" s="74">
        <v>0</v>
      </c>
      <c r="VZ10" s="75">
        <v>1</v>
      </c>
      <c r="WA10" s="48" t="str">
        <f t="shared" si="102"/>
        <v>OK</v>
      </c>
      <c r="WB10" s="48"/>
      <c r="WC10" s="74" t="s">
        <v>13</v>
      </c>
      <c r="WD10" s="74">
        <v>3</v>
      </c>
      <c r="WE10" s="74">
        <v>3</v>
      </c>
      <c r="WF10" s="74">
        <v>0</v>
      </c>
      <c r="WG10" s="74">
        <v>0</v>
      </c>
      <c r="WH10" s="75">
        <v>1</v>
      </c>
      <c r="WI10" s="48" t="str">
        <f t="shared" si="9"/>
        <v>OK</v>
      </c>
      <c r="WJ10" s="48"/>
      <c r="WK10" s="74" t="s">
        <v>13</v>
      </c>
      <c r="WL10" s="74">
        <v>3</v>
      </c>
      <c r="WM10" s="74">
        <v>3</v>
      </c>
      <c r="WN10" s="74">
        <v>0</v>
      </c>
      <c r="WO10" s="74">
        <v>0</v>
      </c>
      <c r="WP10" s="75">
        <v>1</v>
      </c>
      <c r="WQ10" s="48" t="str">
        <f t="shared" si="10"/>
        <v>OK</v>
      </c>
      <c r="WR10" s="48"/>
      <c r="WS10" s="74" t="s">
        <v>13</v>
      </c>
      <c r="WT10" s="74">
        <v>3</v>
      </c>
      <c r="WU10" s="74">
        <v>3</v>
      </c>
      <c r="WV10" s="74">
        <v>0</v>
      </c>
      <c r="WW10" s="74">
        <v>0</v>
      </c>
      <c r="WX10" s="75">
        <v>1</v>
      </c>
      <c r="WY10" s="48" t="str">
        <f t="shared" si="103"/>
        <v>OK</v>
      </c>
      <c r="WZ10" s="48"/>
      <c r="XA10" s="74" t="s">
        <v>13</v>
      </c>
      <c r="XB10" s="74">
        <v>3</v>
      </c>
      <c r="XC10" s="74">
        <v>3</v>
      </c>
      <c r="XD10" s="74">
        <v>0</v>
      </c>
      <c r="XE10" s="74">
        <v>0</v>
      </c>
      <c r="XF10" s="75">
        <v>1</v>
      </c>
      <c r="XG10" s="48" t="str">
        <f t="shared" si="104"/>
        <v>OK</v>
      </c>
      <c r="XI10" s="74" t="s">
        <v>13</v>
      </c>
      <c r="XJ10" s="74">
        <v>3</v>
      </c>
      <c r="XK10" s="74">
        <v>3</v>
      </c>
      <c r="XL10" s="74">
        <v>0</v>
      </c>
      <c r="XM10" s="74">
        <v>0</v>
      </c>
      <c r="XN10" s="75">
        <v>1</v>
      </c>
      <c r="XO10" s="48" t="str">
        <f t="shared" si="105"/>
        <v>OK</v>
      </c>
      <c r="XP10" s="48"/>
      <c r="XQ10" s="74" t="s">
        <v>13</v>
      </c>
      <c r="XR10" s="74">
        <v>3</v>
      </c>
      <c r="XS10" s="74">
        <v>3</v>
      </c>
      <c r="XT10" s="74">
        <v>0</v>
      </c>
      <c r="XU10" s="74">
        <v>0</v>
      </c>
      <c r="XV10" s="75">
        <v>1</v>
      </c>
      <c r="XW10" s="48" t="str">
        <f t="shared" si="106"/>
        <v>OK</v>
      </c>
      <c r="XY10" s="74" t="s">
        <v>13</v>
      </c>
      <c r="XZ10" s="74">
        <v>3</v>
      </c>
      <c r="YA10" s="74">
        <v>3</v>
      </c>
      <c r="YB10" s="74">
        <v>0</v>
      </c>
      <c r="YC10" s="74">
        <v>0</v>
      </c>
      <c r="YD10" s="75">
        <v>1</v>
      </c>
      <c r="YE10" s="48" t="str">
        <f t="shared" si="107"/>
        <v>OK</v>
      </c>
      <c r="YF10" s="48"/>
      <c r="YG10" s="74" t="s">
        <v>13</v>
      </c>
      <c r="YH10" s="74">
        <v>3</v>
      </c>
      <c r="YI10" s="74">
        <v>3</v>
      </c>
      <c r="YJ10" s="74">
        <v>0</v>
      </c>
      <c r="YK10" s="74">
        <v>0</v>
      </c>
      <c r="YL10" s="75">
        <v>1</v>
      </c>
      <c r="YM10" s="48" t="str">
        <f t="shared" si="108"/>
        <v>OK</v>
      </c>
      <c r="YO10" s="74" t="s">
        <v>13</v>
      </c>
      <c r="YP10" s="74">
        <v>3</v>
      </c>
      <c r="YQ10" s="74">
        <v>3</v>
      </c>
      <c r="YR10" s="74">
        <v>0</v>
      </c>
      <c r="YS10" s="74">
        <v>0</v>
      </c>
      <c r="YT10" s="75">
        <v>1</v>
      </c>
      <c r="YU10" s="48" t="str">
        <f t="shared" si="109"/>
        <v>OK</v>
      </c>
      <c r="YV10" s="48"/>
      <c r="YW10" s="74" t="s">
        <v>13</v>
      </c>
      <c r="YX10" s="74">
        <v>3</v>
      </c>
      <c r="YY10" s="74">
        <v>3</v>
      </c>
      <c r="YZ10" s="74">
        <v>0</v>
      </c>
      <c r="ZA10" s="74">
        <v>0</v>
      </c>
      <c r="ZB10" s="75">
        <v>1</v>
      </c>
      <c r="ZC10" s="48" t="str">
        <f t="shared" si="110"/>
        <v>OK</v>
      </c>
      <c r="ZE10" s="74" t="s">
        <v>13</v>
      </c>
      <c r="ZF10" s="74">
        <v>3</v>
      </c>
      <c r="ZG10" s="74">
        <v>3</v>
      </c>
      <c r="ZH10" s="74">
        <v>0</v>
      </c>
      <c r="ZI10" s="74">
        <v>0</v>
      </c>
      <c r="ZJ10" s="75">
        <v>1</v>
      </c>
      <c r="ZK10" s="48" t="str">
        <f t="shared" si="111"/>
        <v>OK</v>
      </c>
      <c r="ZL10" s="48"/>
      <c r="ZM10" s="74" t="s">
        <v>13</v>
      </c>
      <c r="ZN10" s="74">
        <v>3</v>
      </c>
      <c r="ZO10" s="74">
        <v>3</v>
      </c>
      <c r="ZP10" s="74">
        <v>0</v>
      </c>
      <c r="ZQ10" s="74">
        <v>0</v>
      </c>
      <c r="ZR10" s="75">
        <v>1</v>
      </c>
      <c r="ZS10" s="48" t="str">
        <f t="shared" si="112"/>
        <v>OK</v>
      </c>
      <c r="ZU10" s="74" t="s">
        <v>13</v>
      </c>
      <c r="ZV10" s="74">
        <v>3</v>
      </c>
      <c r="ZW10" s="74">
        <v>3</v>
      </c>
      <c r="ZX10" s="74">
        <v>0</v>
      </c>
      <c r="ZY10" s="74">
        <v>0</v>
      </c>
      <c r="ZZ10" s="75">
        <v>1</v>
      </c>
      <c r="AAA10" s="48" t="str">
        <f t="shared" si="113"/>
        <v>OK</v>
      </c>
      <c r="AAB10" s="48"/>
      <c r="AAC10" s="74" t="s">
        <v>13</v>
      </c>
      <c r="AAD10" s="74">
        <v>3</v>
      </c>
      <c r="AAE10" s="74">
        <v>3</v>
      </c>
      <c r="AAF10" s="74">
        <v>0</v>
      </c>
      <c r="AAG10" s="74">
        <v>0</v>
      </c>
      <c r="AAH10" s="75">
        <v>1</v>
      </c>
      <c r="AAI10" s="48" t="str">
        <f t="shared" si="114"/>
        <v>OK</v>
      </c>
    </row>
    <row r="11" spans="1:71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11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2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13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14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15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16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17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18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19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20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21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22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23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24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25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>
        <f>FA82-ES11</f>
        <v>0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30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115"/>
        <v>0.98701298701298701</v>
      </c>
      <c r="FZ11" s="4">
        <f t="shared" si="31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116"/>
        <v>0.98701298701298701</v>
      </c>
      <c r="GH11" s="4">
        <f t="shared" si="32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>GL11/GK11</f>
        <v>0.98701298701298701</v>
      </c>
      <c r="GP11" s="4">
        <f t="shared" si="33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>GT11/GS11</f>
        <v>0.98701298701298701</v>
      </c>
      <c r="GX11" s="4">
        <f t="shared" si="34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>HB11/HA11</f>
        <v>0.98701298701298701</v>
      </c>
      <c r="HF11" s="4">
        <f t="shared" si="35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>HJ11/HI11</f>
        <v>0.98701298701298701</v>
      </c>
      <c r="HN11" s="4">
        <f t="shared" si="36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>HR11/HQ11</f>
        <v>0.98701298701298701</v>
      </c>
      <c r="HV11" s="4">
        <f t="shared" si="37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>HZ11/HY11</f>
        <v>0.98701298701298701</v>
      </c>
      <c r="ID11" s="4">
        <f t="shared" si="38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117"/>
        <v>0.98701298701298701</v>
      </c>
      <c r="IL11" s="4">
        <f t="shared" si="39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40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41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42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43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44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45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47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48"/>
        <v>0.98701298701298701</v>
      </c>
      <c r="LW11" s="75">
        <f t="shared" si="49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50"/>
        <v>0.98701298701298701</v>
      </c>
      <c r="ME11" s="75">
        <f t="shared" si="51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52"/>
        <v>0.98701298701298701</v>
      </c>
      <c r="MM11" s="75">
        <f t="shared" si="53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54"/>
        <v>0.98701298701298701</v>
      </c>
      <c r="MU11" s="75">
        <f t="shared" si="55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56"/>
        <v>0.98701298701298701</v>
      </c>
      <c r="NC11" s="75">
        <f t="shared" si="57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58"/>
        <v>0.98701298701298701</v>
      </c>
      <c r="NK11" s="75">
        <f t="shared" si="59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60"/>
        <v>0.98701298701298701</v>
      </c>
      <c r="NS11" s="75">
        <f t="shared" si="61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62"/>
        <v>0.98701298701298701</v>
      </c>
      <c r="OA11" s="75">
        <f t="shared" si="63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64"/>
        <v>0.98701298701298701</v>
      </c>
      <c r="OI11" s="75">
        <f t="shared" si="65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66"/>
        <v>0.98701298701298701</v>
      </c>
      <c r="OQ11" s="75">
        <f t="shared" si="67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68"/>
        <v>0.98701298701298701</v>
      </c>
      <c r="OY11" s="75">
        <f t="shared" si="69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70"/>
        <v>0.98716452742123684</v>
      </c>
      <c r="PG11" s="75">
        <f t="shared" si="71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72"/>
        <v>0.98716452742123684</v>
      </c>
      <c r="PO11" s="75">
        <f t="shared" si="73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74"/>
        <v>0.98716452742123684</v>
      </c>
      <c r="PW11" s="75">
        <f t="shared" si="75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76"/>
        <v>0.98716452742123684</v>
      </c>
      <c r="QE11" s="75">
        <f t="shared" si="77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78"/>
        <v>0.98716452742123684</v>
      </c>
      <c r="QM11" s="75">
        <f t="shared" si="79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80"/>
        <v>0.98716452742123684</v>
      </c>
      <c r="QU11" s="75">
        <f t="shared" si="81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82"/>
        <v>0.98716452742123684</v>
      </c>
      <c r="RC11" s="75">
        <f t="shared" si="83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84"/>
        <v>0.88331388564760793</v>
      </c>
      <c r="RK11" s="75">
        <f t="shared" si="85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86"/>
        <v>0.88331388564760793</v>
      </c>
      <c r="RS11" s="75">
        <f t="shared" si="87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88"/>
        <v>0.88331388564760793</v>
      </c>
      <c r="SA11" s="75">
        <f t="shared" si="89"/>
        <v>0</v>
      </c>
      <c r="SC11" s="78" t="s">
        <v>14</v>
      </c>
      <c r="SD11" s="6">
        <v>857</v>
      </c>
      <c r="SE11" s="6">
        <v>846</v>
      </c>
      <c r="SF11" s="6">
        <v>11</v>
      </c>
      <c r="SG11" s="6">
        <v>0</v>
      </c>
      <c r="SH11" s="75">
        <f t="shared" si="90"/>
        <v>0.98716452742123684</v>
      </c>
      <c r="SI11" s="75">
        <f t="shared" si="91"/>
        <v>0.1038506417736289</v>
      </c>
      <c r="SK11" s="78" t="s">
        <v>14</v>
      </c>
      <c r="SL11" s="6">
        <f>863-6</f>
        <v>857</v>
      </c>
      <c r="SM11" s="6">
        <v>846</v>
      </c>
      <c r="SN11" s="6">
        <v>11</v>
      </c>
      <c r="SO11" s="6">
        <f>6-6</f>
        <v>0</v>
      </c>
      <c r="SP11" s="75">
        <f t="shared" si="92"/>
        <v>0.98716452742123684</v>
      </c>
      <c r="SQ11" s="75" t="str">
        <f t="shared" si="93"/>
        <v>OK</v>
      </c>
      <c r="SS11" s="78" t="s">
        <v>261</v>
      </c>
      <c r="ST11" s="6">
        <v>853</v>
      </c>
      <c r="SU11" s="6">
        <v>842</v>
      </c>
      <c r="SV11" s="6">
        <v>11</v>
      </c>
      <c r="SW11" s="6">
        <v>0</v>
      </c>
      <c r="SX11" s="75">
        <f t="shared" si="94"/>
        <v>0.98710433763188743</v>
      </c>
      <c r="SY11" s="75" t="str">
        <f t="shared" si="95"/>
        <v>Fail:0%</v>
      </c>
      <c r="TA11" s="78" t="s">
        <v>14</v>
      </c>
      <c r="TB11" s="6">
        <v>863</v>
      </c>
      <c r="TC11" s="6">
        <v>847</v>
      </c>
      <c r="TD11" s="6">
        <v>16</v>
      </c>
      <c r="TE11" s="6">
        <v>0</v>
      </c>
      <c r="TF11" s="75">
        <f t="shared" si="96"/>
        <v>0.98146002317497105</v>
      </c>
      <c r="TG11" s="75" t="str">
        <f t="shared" si="97"/>
        <v>Fail:-1%</v>
      </c>
      <c r="TI11" s="78" t="s">
        <v>14</v>
      </c>
      <c r="TJ11" s="6">
        <v>863</v>
      </c>
      <c r="TK11" s="6">
        <v>847</v>
      </c>
      <c r="TL11" s="6">
        <v>15</v>
      </c>
      <c r="TM11" s="6">
        <v>1</v>
      </c>
      <c r="TN11" s="75">
        <v>0.98</v>
      </c>
      <c r="TO11" s="94" t="str">
        <f t="shared" si="98"/>
        <v>Fail:-1%</v>
      </c>
      <c r="TP11" s="48" t="str">
        <f t="shared" si="120"/>
        <v>Fail:0%</v>
      </c>
      <c r="TQ11" s="78" t="s">
        <v>14</v>
      </c>
      <c r="TR11" s="6">
        <v>863</v>
      </c>
      <c r="TS11" s="6">
        <v>847</v>
      </c>
      <c r="TT11" s="6">
        <v>16</v>
      </c>
      <c r="TU11" s="6">
        <v>0</v>
      </c>
      <c r="TV11" s="75">
        <v>0.98</v>
      </c>
      <c r="TW11" s="94" t="str">
        <f t="shared" si="99"/>
        <v>OK</v>
      </c>
      <c r="TX11" s="48" t="str">
        <f t="shared" si="121"/>
        <v>Fail:0%</v>
      </c>
      <c r="TY11" s="78" t="s">
        <v>14</v>
      </c>
      <c r="TZ11" s="6">
        <v>863</v>
      </c>
      <c r="UA11" s="6">
        <v>847</v>
      </c>
      <c r="UB11" s="6">
        <v>15</v>
      </c>
      <c r="UC11" s="6">
        <v>1</v>
      </c>
      <c r="UD11" s="75">
        <v>0.98</v>
      </c>
      <c r="UE11" s="94" t="str">
        <f t="shared" si="0"/>
        <v>OK</v>
      </c>
      <c r="UF11" s="48" t="str">
        <f t="shared" si="1"/>
        <v>Fail:0%</v>
      </c>
      <c r="UG11" s="78" t="s">
        <v>14</v>
      </c>
      <c r="UH11" s="6">
        <v>863</v>
      </c>
      <c r="UI11" s="6">
        <v>847</v>
      </c>
      <c r="UJ11" s="6">
        <v>16</v>
      </c>
      <c r="UK11" s="6">
        <v>0</v>
      </c>
      <c r="UL11" s="75">
        <v>0.98</v>
      </c>
      <c r="UM11" s="94" t="str">
        <f t="shared" si="2"/>
        <v>OK</v>
      </c>
      <c r="UN11" s="48" t="str">
        <f t="shared" si="3"/>
        <v>Fail:0%</v>
      </c>
      <c r="UO11" s="106" t="s">
        <v>14</v>
      </c>
      <c r="UP11" s="102">
        <v>863</v>
      </c>
      <c r="UQ11" s="102">
        <v>847</v>
      </c>
      <c r="UR11" s="102">
        <v>16</v>
      </c>
      <c r="US11" s="102">
        <v>0</v>
      </c>
      <c r="UT11" s="103">
        <v>0.98</v>
      </c>
      <c r="UU11" s="104" t="str">
        <f>IF(EXACT(TZ11,UP12),IF(EXACT(UA11,UQ12),IF(EXACT(UB11,UR12),IF(EXACT(UC11,US12),"OK",CONCATENATE("Fail:",ROUND(UT12-UD11,2)*100,"%")),CONCATENATE("Fail:",ROUND(UT12-UD11,2)*100,"%")),CONCATENATE("Fail:",ROUND(UT12-UD11,2)*100,"%")),CONCATENATE("Fail:",ROUND(UT12-UD11,2)*100,"%"))</f>
        <v>Fail:-19%</v>
      </c>
      <c r="UV11" s="103" t="str">
        <f t="shared" si="4"/>
        <v>OK</v>
      </c>
      <c r="UW11" s="78" t="s">
        <v>14</v>
      </c>
      <c r="UX11" s="6">
        <v>857</v>
      </c>
      <c r="UY11" s="6">
        <v>845</v>
      </c>
      <c r="UZ11" s="6">
        <v>12</v>
      </c>
      <c r="VA11" s="6">
        <v>0</v>
      </c>
      <c r="VB11" s="75">
        <v>0.99</v>
      </c>
      <c r="VC11" s="94" t="str">
        <f t="shared" si="5"/>
        <v>Fail:1%</v>
      </c>
      <c r="VD11" s="48" t="str">
        <f t="shared" si="6"/>
        <v>Fail:1%</v>
      </c>
      <c r="VE11" s="106" t="s">
        <v>14</v>
      </c>
      <c r="VF11" s="102">
        <v>863</v>
      </c>
      <c r="VG11" s="102">
        <v>845</v>
      </c>
      <c r="VH11" s="102">
        <v>18</v>
      </c>
      <c r="VI11" s="102">
        <v>0</v>
      </c>
      <c r="VJ11" s="103">
        <v>0.98</v>
      </c>
      <c r="VK11" s="48" t="str">
        <f t="shared" si="101"/>
        <v>Fail:0%</v>
      </c>
      <c r="VL11" s="103" t="str">
        <f t="shared" si="7"/>
        <v>Fail:98%</v>
      </c>
      <c r="VM11" s="78" t="s">
        <v>14</v>
      </c>
      <c r="VN11" s="6">
        <v>857</v>
      </c>
      <c r="VO11" s="6">
        <v>845</v>
      </c>
      <c r="VP11" s="6">
        <v>12</v>
      </c>
      <c r="VQ11" s="6">
        <v>0</v>
      </c>
      <c r="VR11" s="75">
        <v>0.99</v>
      </c>
      <c r="VS11" s="94" t="str">
        <f t="shared" si="8"/>
        <v>OK</v>
      </c>
      <c r="VT11" s="48"/>
      <c r="VU11" s="106" t="s">
        <v>14</v>
      </c>
      <c r="VV11" s="102">
        <v>863</v>
      </c>
      <c r="VW11" s="102">
        <v>845</v>
      </c>
      <c r="VX11" s="102">
        <v>17</v>
      </c>
      <c r="VY11" s="102">
        <v>1</v>
      </c>
      <c r="VZ11" s="103">
        <v>0.98</v>
      </c>
      <c r="WA11" s="48" t="str">
        <f t="shared" si="102"/>
        <v>Fail:0%</v>
      </c>
      <c r="WB11" s="103"/>
      <c r="WC11" s="78" t="s">
        <v>14</v>
      </c>
      <c r="WD11" s="6">
        <v>863</v>
      </c>
      <c r="WE11" s="6">
        <v>847</v>
      </c>
      <c r="WF11" s="6">
        <v>16</v>
      </c>
      <c r="WG11" s="6">
        <v>0</v>
      </c>
      <c r="WH11" s="75">
        <v>0.98</v>
      </c>
      <c r="WI11" s="94" t="str">
        <f t="shared" si="9"/>
        <v>Fail:-1%</v>
      </c>
      <c r="WJ11" s="103"/>
      <c r="WK11" s="78" t="s">
        <v>14</v>
      </c>
      <c r="WL11" s="6">
        <v>863</v>
      </c>
      <c r="WM11" s="6">
        <v>847</v>
      </c>
      <c r="WN11" s="6">
        <v>16</v>
      </c>
      <c r="WO11" s="6">
        <v>0</v>
      </c>
      <c r="WP11" s="75">
        <v>0.98</v>
      </c>
      <c r="WQ11" s="94" t="str">
        <f t="shared" si="10"/>
        <v>Fail:0%</v>
      </c>
      <c r="WR11" s="103"/>
      <c r="WS11" s="78" t="s">
        <v>14</v>
      </c>
      <c r="WT11" s="6">
        <v>857</v>
      </c>
      <c r="WU11" s="6">
        <v>846</v>
      </c>
      <c r="WV11" s="6">
        <v>11</v>
      </c>
      <c r="WW11" s="6">
        <v>0</v>
      </c>
      <c r="WX11" s="75">
        <v>0.99</v>
      </c>
      <c r="WY11" s="48" t="str">
        <f t="shared" si="103"/>
        <v>Fail:1%</v>
      </c>
      <c r="WZ11" s="48"/>
      <c r="XA11" s="106" t="s">
        <v>14</v>
      </c>
      <c r="XB11" s="102">
        <v>863</v>
      </c>
      <c r="XC11" s="102">
        <v>846</v>
      </c>
      <c r="XD11" s="102">
        <v>17</v>
      </c>
      <c r="XE11" s="102">
        <v>0</v>
      </c>
      <c r="XF11" s="103">
        <v>0.98</v>
      </c>
      <c r="XG11" s="48" t="str">
        <f t="shared" si="104"/>
        <v>Fail:0%</v>
      </c>
      <c r="XI11" s="78" t="s">
        <v>14</v>
      </c>
      <c r="XJ11" s="6">
        <v>857</v>
      </c>
      <c r="XK11" s="6">
        <v>845</v>
      </c>
      <c r="XL11" s="6">
        <v>12</v>
      </c>
      <c r="XM11" s="6">
        <v>0</v>
      </c>
      <c r="XN11" s="75">
        <v>0.99</v>
      </c>
      <c r="XO11" s="48" t="str">
        <f t="shared" si="105"/>
        <v>Fail:0%</v>
      </c>
      <c r="XP11" s="48"/>
      <c r="XQ11" s="106" t="s">
        <v>14</v>
      </c>
      <c r="XR11" s="102">
        <v>863</v>
      </c>
      <c r="XS11" s="102">
        <v>845</v>
      </c>
      <c r="XT11" s="102">
        <v>18</v>
      </c>
      <c r="XU11" s="102">
        <v>0</v>
      </c>
      <c r="XV11" s="103">
        <v>0.98</v>
      </c>
      <c r="XW11" s="48" t="str">
        <f t="shared" si="106"/>
        <v>Fail:0%</v>
      </c>
      <c r="XY11" s="78" t="s">
        <v>14</v>
      </c>
      <c r="XZ11" s="6">
        <v>857</v>
      </c>
      <c r="YA11" s="6">
        <v>845</v>
      </c>
      <c r="YB11" s="6">
        <v>12</v>
      </c>
      <c r="YC11" s="6">
        <v>0</v>
      </c>
      <c r="YD11" s="75">
        <v>0.99</v>
      </c>
      <c r="YE11" s="48" t="str">
        <f t="shared" si="107"/>
        <v>OK</v>
      </c>
      <c r="YF11" s="48"/>
      <c r="YG11" s="106" t="s">
        <v>14</v>
      </c>
      <c r="YH11" s="102">
        <v>863</v>
      </c>
      <c r="YI11" s="102">
        <v>845</v>
      </c>
      <c r="YJ11" s="102">
        <v>18</v>
      </c>
      <c r="YK11" s="102">
        <v>0</v>
      </c>
      <c r="YL11" s="103">
        <v>0.98</v>
      </c>
      <c r="YM11" s="48" t="str">
        <f t="shared" si="108"/>
        <v>OK</v>
      </c>
      <c r="YO11" s="78" t="s">
        <v>14</v>
      </c>
      <c r="YP11" s="6">
        <v>857</v>
      </c>
      <c r="YQ11" s="6">
        <v>845</v>
      </c>
      <c r="YR11" s="6">
        <v>12</v>
      </c>
      <c r="YS11" s="6">
        <v>0</v>
      </c>
      <c r="YT11" s="75">
        <v>0.99</v>
      </c>
      <c r="YU11" s="48" t="str">
        <f t="shared" si="109"/>
        <v>OK</v>
      </c>
      <c r="YV11" s="48"/>
      <c r="YW11" s="106" t="s">
        <v>14</v>
      </c>
      <c r="YX11" s="102">
        <v>863</v>
      </c>
      <c r="YY11" s="102">
        <v>845</v>
      </c>
      <c r="YZ11" s="102">
        <v>18</v>
      </c>
      <c r="ZA11" s="102">
        <v>0</v>
      </c>
      <c r="ZB11" s="103">
        <v>0.98</v>
      </c>
      <c r="ZC11" s="48" t="str">
        <f t="shared" si="110"/>
        <v>OK</v>
      </c>
      <c r="ZE11" s="78" t="s">
        <v>14</v>
      </c>
      <c r="ZF11" s="6">
        <v>857</v>
      </c>
      <c r="ZG11" s="6">
        <v>845</v>
      </c>
      <c r="ZH11" s="6">
        <v>12</v>
      </c>
      <c r="ZI11" s="6">
        <v>0</v>
      </c>
      <c r="ZJ11" s="75">
        <v>0.99</v>
      </c>
      <c r="ZK11" s="48" t="str">
        <f t="shared" si="111"/>
        <v>OK</v>
      </c>
      <c r="ZL11" s="48"/>
      <c r="ZM11" s="106" t="s">
        <v>14</v>
      </c>
      <c r="ZN11" s="102">
        <v>863</v>
      </c>
      <c r="ZO11" s="102">
        <v>845</v>
      </c>
      <c r="ZP11" s="102">
        <v>18</v>
      </c>
      <c r="ZQ11" s="102">
        <v>0</v>
      </c>
      <c r="ZR11" s="103">
        <v>0.98</v>
      </c>
      <c r="ZS11" s="48" t="str">
        <f t="shared" si="112"/>
        <v>OK</v>
      </c>
      <c r="ZU11" s="78" t="s">
        <v>14</v>
      </c>
      <c r="ZV11" s="6">
        <v>857</v>
      </c>
      <c r="ZW11" s="6">
        <v>845</v>
      </c>
      <c r="ZX11" s="6">
        <v>12</v>
      </c>
      <c r="ZY11" s="6">
        <v>0</v>
      </c>
      <c r="ZZ11" s="75">
        <v>0.99</v>
      </c>
      <c r="AAA11" s="48" t="str">
        <f t="shared" si="113"/>
        <v>OK</v>
      </c>
      <c r="AAB11" s="48"/>
      <c r="AAC11" s="106" t="s">
        <v>14</v>
      </c>
      <c r="AAD11" s="102">
        <v>863</v>
      </c>
      <c r="AAE11" s="102">
        <v>845</v>
      </c>
      <c r="AAF11" s="102">
        <v>18</v>
      </c>
      <c r="AAG11" s="102">
        <v>0</v>
      </c>
      <c r="AAH11" s="103">
        <v>0.98</v>
      </c>
      <c r="AAI11" s="48" t="str">
        <f t="shared" si="114"/>
        <v>OK</v>
      </c>
    </row>
    <row r="12" spans="1:71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11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2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13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14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15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16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17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18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19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20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21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22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23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24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25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30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115"/>
        <v>1</v>
      </c>
      <c r="FZ12" s="4">
        <f t="shared" si="31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116"/>
        <v>1</v>
      </c>
      <c r="GH12" s="4">
        <f t="shared" si="32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4">
        <f t="shared" si="3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4">
        <f t="shared" si="3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4">
        <f t="shared" si="35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4">
        <f t="shared" si="36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37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4">
        <f t="shared" si="38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17"/>
        <v>1</v>
      </c>
      <c r="IL12" s="4">
        <f t="shared" si="39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>JF12/JE12</f>
        <v>1</v>
      </c>
      <c r="JJ12" s="67">
        <f t="shared" si="40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118"/>
        <v>1</v>
      </c>
      <c r="JR12" s="67">
        <f t="shared" si="41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>JV12/JU12</f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>KD12/KC12</f>
        <v>1</v>
      </c>
      <c r="KH12" s="75">
        <f t="shared" si="43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>KL12/KK12</f>
        <v>1</v>
      </c>
      <c r="KP12" s="75">
        <f t="shared" si="44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>KT12/KS12</f>
        <v>1</v>
      </c>
      <c r="KX12" s="75">
        <f t="shared" si="45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>LB12/LA12</f>
        <v>1</v>
      </c>
      <c r="LF12" s="75">
        <f t="shared" si="46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>LK12/LJ12</f>
        <v>1</v>
      </c>
      <c r="LO12" s="75">
        <f t="shared" si="47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8"/>
        <v>1</v>
      </c>
      <c r="LW12" s="75">
        <f t="shared" si="49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50"/>
        <v>1</v>
      </c>
      <c r="ME12" s="75">
        <f t="shared" si="51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52"/>
        <v>1</v>
      </c>
      <c r="MM12" s="75">
        <f t="shared" si="53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54"/>
        <v>1</v>
      </c>
      <c r="MU12" s="75">
        <f t="shared" si="55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56"/>
        <v>1</v>
      </c>
      <c r="NC12" s="75">
        <f t="shared" si="57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8"/>
        <v>1</v>
      </c>
      <c r="NK12" s="75">
        <f t="shared" si="59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60"/>
        <v>1</v>
      </c>
      <c r="NS12" s="75">
        <f t="shared" si="61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62"/>
        <v>1</v>
      </c>
      <c r="OA12" s="75">
        <f t="shared" si="63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64"/>
        <v>1</v>
      </c>
      <c r="OI12" s="75">
        <f t="shared" si="65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66"/>
        <v>1</v>
      </c>
      <c r="OQ12" s="75">
        <f t="shared" si="67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8"/>
        <v>1</v>
      </c>
      <c r="OY12" s="75">
        <f t="shared" si="69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70"/>
        <v>1</v>
      </c>
      <c r="PG12" s="75">
        <f t="shared" si="71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72"/>
        <v>1</v>
      </c>
      <c r="PO12" s="75">
        <f t="shared" si="73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74"/>
        <v>1</v>
      </c>
      <c r="PW12" s="75">
        <f t="shared" si="75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76"/>
        <v>1</v>
      </c>
      <c r="QE12" s="75">
        <f t="shared" si="77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8"/>
        <v>1</v>
      </c>
      <c r="QM12" s="75">
        <f t="shared" si="79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80"/>
        <v>1</v>
      </c>
      <c r="QU12" s="75">
        <f t="shared" si="81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82"/>
        <v>1</v>
      </c>
      <c r="RC12" s="75">
        <f t="shared" si="83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84"/>
        <v>1</v>
      </c>
      <c r="RK12" s="75">
        <f t="shared" si="85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86"/>
        <v>1</v>
      </c>
      <c r="RS12" s="75">
        <f t="shared" si="87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88"/>
        <v>1</v>
      </c>
      <c r="SA12" s="75">
        <f t="shared" si="89"/>
        <v>0</v>
      </c>
      <c r="SC12" s="78" t="s">
        <v>15</v>
      </c>
      <c r="SD12" s="74">
        <v>46</v>
      </c>
      <c r="SE12" s="74">
        <v>46</v>
      </c>
      <c r="SF12" s="74">
        <v>0</v>
      </c>
      <c r="SG12" s="74">
        <v>0</v>
      </c>
      <c r="SH12" s="75">
        <f t="shared" si="90"/>
        <v>1</v>
      </c>
      <c r="SI12" s="75">
        <f t="shared" si="91"/>
        <v>0</v>
      </c>
      <c r="SK12" s="78" t="s">
        <v>15</v>
      </c>
      <c r="SL12" s="74">
        <f>71-25</f>
        <v>46</v>
      </c>
      <c r="SM12" s="74">
        <v>46</v>
      </c>
      <c r="SN12" s="74">
        <v>0</v>
      </c>
      <c r="SO12" s="74">
        <f>25-25</f>
        <v>0</v>
      </c>
      <c r="SP12" s="75">
        <f t="shared" si="92"/>
        <v>1</v>
      </c>
      <c r="SQ12" s="75" t="str">
        <f t="shared" si="93"/>
        <v>OK</v>
      </c>
      <c r="SS12" s="78" t="s">
        <v>262</v>
      </c>
      <c r="ST12" s="74">
        <v>61</v>
      </c>
      <c r="SU12" s="74">
        <v>57</v>
      </c>
      <c r="SV12" s="74">
        <v>3</v>
      </c>
      <c r="SW12" s="74">
        <v>1</v>
      </c>
      <c r="SX12" s="75">
        <f t="shared" si="94"/>
        <v>0.93442622950819676</v>
      </c>
      <c r="SY12" s="75" t="str">
        <f t="shared" si="95"/>
        <v>Fail:-7%</v>
      </c>
      <c r="TA12" s="78" t="s">
        <v>15</v>
      </c>
      <c r="TB12" s="74">
        <v>73</v>
      </c>
      <c r="TC12" s="74">
        <v>59</v>
      </c>
      <c r="TD12" s="74">
        <v>14</v>
      </c>
      <c r="TE12" s="74">
        <v>0</v>
      </c>
      <c r="TF12" s="75">
        <f t="shared" si="96"/>
        <v>0.80821917808219179</v>
      </c>
      <c r="TG12" s="75" t="str">
        <f t="shared" si="97"/>
        <v>Fail:-19%</v>
      </c>
      <c r="TI12" s="78" t="s">
        <v>15</v>
      </c>
      <c r="TJ12" s="74">
        <v>73</v>
      </c>
      <c r="TK12" s="74">
        <v>58</v>
      </c>
      <c r="TL12" s="74">
        <v>14</v>
      </c>
      <c r="TM12" s="74">
        <v>1</v>
      </c>
      <c r="TN12" s="75">
        <v>0.79</v>
      </c>
      <c r="TO12" s="94" t="str">
        <f t="shared" si="98"/>
        <v>Fail:-14%</v>
      </c>
      <c r="TP12" s="48" t="str">
        <f t="shared" si="120"/>
        <v>Fail:-2%</v>
      </c>
      <c r="TQ12" s="78" t="s">
        <v>15</v>
      </c>
      <c r="TR12" s="74">
        <v>73</v>
      </c>
      <c r="TS12" s="74">
        <v>58</v>
      </c>
      <c r="TT12" s="74">
        <v>15</v>
      </c>
      <c r="TU12" s="74">
        <v>0</v>
      </c>
      <c r="TV12" s="75">
        <v>0.79</v>
      </c>
      <c r="TW12" s="94" t="str">
        <f t="shared" si="99"/>
        <v>Fail:-2%</v>
      </c>
      <c r="TX12" s="48" t="str">
        <f t="shared" si="121"/>
        <v>Fail:0%</v>
      </c>
      <c r="TY12" s="78" t="s">
        <v>15</v>
      </c>
      <c r="TZ12" s="74">
        <v>73</v>
      </c>
      <c r="UA12" s="74">
        <v>58</v>
      </c>
      <c r="UB12" s="74">
        <v>14</v>
      </c>
      <c r="UC12" s="74">
        <v>1</v>
      </c>
      <c r="UD12" s="75">
        <v>0.79</v>
      </c>
      <c r="UE12" s="94" t="str">
        <f t="shared" si="0"/>
        <v>OK</v>
      </c>
      <c r="UF12" s="48" t="str">
        <f t="shared" si="1"/>
        <v>Fail:0%</v>
      </c>
      <c r="UG12" s="78" t="s">
        <v>15</v>
      </c>
      <c r="UH12" s="74">
        <v>73</v>
      </c>
      <c r="UI12" s="74">
        <v>58</v>
      </c>
      <c r="UJ12" s="74">
        <v>15</v>
      </c>
      <c r="UK12" s="74">
        <v>0</v>
      </c>
      <c r="UL12" s="75">
        <v>0.79</v>
      </c>
      <c r="UM12" s="94" t="str">
        <f t="shared" si="2"/>
        <v>OK</v>
      </c>
      <c r="UN12" s="48" t="str">
        <f t="shared" si="3"/>
        <v>Fail:0%</v>
      </c>
      <c r="UO12" s="106" t="s">
        <v>15</v>
      </c>
      <c r="UP12" s="6">
        <v>73</v>
      </c>
      <c r="UQ12" s="6">
        <v>58</v>
      </c>
      <c r="UR12" s="6">
        <v>15</v>
      </c>
      <c r="US12" s="6">
        <v>0</v>
      </c>
      <c r="UT12" s="75">
        <v>0.79</v>
      </c>
      <c r="UU12" s="94" t="str">
        <f t="shared" ref="UU12:UU28" si="122">IF(EXACT(TZ12,UP15),IF(EXACT(UA12,UQ15),IF(EXACT(UB12,UR15),IF(EXACT(UC12,US15),"OK",CONCATENATE("Fail:",ROUND(UT15-UD12,2)*100,"%")),CONCATENATE("Fail:",ROUND(UT15-UD12,2)*100,"%")),CONCATENATE("Fail:",ROUND(UT15-UD12,2)*100,"%")),CONCATENATE("Fail:",ROUND(UT15-UD12,2)*100,"%"))</f>
        <v>Fail:21%</v>
      </c>
      <c r="UV12" s="50" t="str">
        <f t="shared" si="4"/>
        <v>OK</v>
      </c>
      <c r="UW12" s="78" t="s">
        <v>15</v>
      </c>
      <c r="UX12" s="74">
        <v>46</v>
      </c>
      <c r="UY12" s="74">
        <v>46</v>
      </c>
      <c r="UZ12" s="74">
        <v>0</v>
      </c>
      <c r="VA12" s="74">
        <v>0</v>
      </c>
      <c r="VB12" s="75">
        <v>1</v>
      </c>
      <c r="VC12" s="94" t="str">
        <f t="shared" si="5"/>
        <v>Fail:21%</v>
      </c>
      <c r="VD12" s="48" t="str">
        <f t="shared" si="6"/>
        <v>Fail:21%</v>
      </c>
      <c r="VE12" s="106" t="s">
        <v>15</v>
      </c>
      <c r="VF12" s="6">
        <v>90</v>
      </c>
      <c r="VG12" s="6">
        <v>58</v>
      </c>
      <c r="VH12" s="6">
        <v>32</v>
      </c>
      <c r="VI12" s="6">
        <v>0</v>
      </c>
      <c r="VJ12" s="75">
        <v>0.64</v>
      </c>
      <c r="VK12" s="48" t="str">
        <f t="shared" si="101"/>
        <v>Fail:-15%</v>
      </c>
      <c r="VL12" s="50" t="str">
        <f t="shared" si="7"/>
        <v>Fail:64%</v>
      </c>
      <c r="VM12" s="78" t="s">
        <v>15</v>
      </c>
      <c r="VN12" s="74">
        <v>46</v>
      </c>
      <c r="VO12" s="74">
        <v>46</v>
      </c>
      <c r="VP12" s="74">
        <v>0</v>
      </c>
      <c r="VQ12" s="74">
        <v>0</v>
      </c>
      <c r="VR12" s="75">
        <v>1</v>
      </c>
      <c r="VS12" s="94" t="str">
        <f t="shared" si="8"/>
        <v>OK</v>
      </c>
      <c r="VT12" s="48"/>
      <c r="VU12" s="106" t="s">
        <v>15</v>
      </c>
      <c r="VV12" s="6">
        <v>90</v>
      </c>
      <c r="VW12" s="6">
        <v>59</v>
      </c>
      <c r="VX12" s="6">
        <v>14</v>
      </c>
      <c r="VY12" s="6">
        <v>17</v>
      </c>
      <c r="VZ12" s="75">
        <v>0.66</v>
      </c>
      <c r="WA12" s="48" t="str">
        <f t="shared" si="102"/>
        <v>Fail:2%</v>
      </c>
      <c r="WB12" s="50"/>
      <c r="WC12" s="78" t="s">
        <v>15</v>
      </c>
      <c r="WD12" s="74">
        <v>73</v>
      </c>
      <c r="WE12" s="74">
        <v>58</v>
      </c>
      <c r="WF12" s="74">
        <v>15</v>
      </c>
      <c r="WG12" s="74">
        <v>0</v>
      </c>
      <c r="WH12" s="75">
        <v>0.79</v>
      </c>
      <c r="WI12" s="94" t="str">
        <f t="shared" si="9"/>
        <v>Fail:-21%</v>
      </c>
      <c r="WJ12" s="50"/>
      <c r="WK12" s="78" t="s">
        <v>15</v>
      </c>
      <c r="WL12" s="74">
        <v>73</v>
      </c>
      <c r="WM12" s="74">
        <v>58</v>
      </c>
      <c r="WN12" s="74">
        <v>15</v>
      </c>
      <c r="WO12" s="74">
        <v>0</v>
      </c>
      <c r="WP12" s="75">
        <v>0.79</v>
      </c>
      <c r="WQ12" s="94" t="str">
        <f t="shared" si="10"/>
        <v>Fail:13%</v>
      </c>
      <c r="WR12" s="50"/>
      <c r="WS12" s="78" t="s">
        <v>15</v>
      </c>
      <c r="WT12" s="74">
        <v>46</v>
      </c>
      <c r="WU12" s="74">
        <v>46</v>
      </c>
      <c r="WV12" s="74">
        <v>0</v>
      </c>
      <c r="WW12" s="74">
        <v>0</v>
      </c>
      <c r="WX12" s="75">
        <v>1</v>
      </c>
      <c r="WY12" s="48" t="str">
        <f t="shared" si="103"/>
        <v>Fail:21%</v>
      </c>
      <c r="WZ12" s="48"/>
      <c r="XA12" s="106" t="s">
        <v>15</v>
      </c>
      <c r="XB12" s="6">
        <v>73</v>
      </c>
      <c r="XC12" s="6">
        <v>59</v>
      </c>
      <c r="XD12" s="6">
        <v>14</v>
      </c>
      <c r="XE12" s="6">
        <v>0</v>
      </c>
      <c r="XF12" s="75">
        <v>0.81</v>
      </c>
      <c r="XG12" s="48" t="str">
        <f t="shared" si="104"/>
        <v>Fail:2%</v>
      </c>
      <c r="XI12" s="78" t="s">
        <v>15</v>
      </c>
      <c r="XJ12" s="74">
        <v>46</v>
      </c>
      <c r="XK12" s="74">
        <v>46</v>
      </c>
      <c r="XL12" s="74">
        <v>0</v>
      </c>
      <c r="XM12" s="74">
        <v>0</v>
      </c>
      <c r="XN12" s="75">
        <v>1</v>
      </c>
      <c r="XO12" s="48" t="str">
        <f t="shared" si="105"/>
        <v>OK</v>
      </c>
      <c r="XP12" s="48"/>
      <c r="XQ12" s="106" t="s">
        <v>15</v>
      </c>
      <c r="XR12" s="6">
        <v>73</v>
      </c>
      <c r="XS12" s="6">
        <v>59</v>
      </c>
      <c r="XT12" s="6">
        <v>14</v>
      </c>
      <c r="XU12" s="6">
        <v>0</v>
      </c>
      <c r="XV12" s="75">
        <v>0.81</v>
      </c>
      <c r="XW12" s="48" t="str">
        <f t="shared" si="106"/>
        <v>OK</v>
      </c>
      <c r="XY12" s="78" t="s">
        <v>15</v>
      </c>
      <c r="XZ12" s="74">
        <v>46</v>
      </c>
      <c r="YA12" s="74">
        <v>46</v>
      </c>
      <c r="YB12" s="74">
        <v>0</v>
      </c>
      <c r="YC12" s="74">
        <v>0</v>
      </c>
      <c r="YD12" s="75">
        <v>1</v>
      </c>
      <c r="YE12" s="48" t="str">
        <f t="shared" si="107"/>
        <v>OK</v>
      </c>
      <c r="YF12" s="48"/>
      <c r="YG12" s="106" t="s">
        <v>15</v>
      </c>
      <c r="YH12" s="6">
        <v>73</v>
      </c>
      <c r="YI12" s="6">
        <v>59</v>
      </c>
      <c r="YJ12" s="6">
        <v>14</v>
      </c>
      <c r="YK12" s="6">
        <v>0</v>
      </c>
      <c r="YL12" s="75">
        <v>0.81</v>
      </c>
      <c r="YM12" s="48" t="str">
        <f t="shared" si="108"/>
        <v>OK</v>
      </c>
      <c r="YO12" s="78" t="s">
        <v>15</v>
      </c>
      <c r="YP12" s="74">
        <v>46</v>
      </c>
      <c r="YQ12" s="74">
        <v>46</v>
      </c>
      <c r="YR12" s="74">
        <v>0</v>
      </c>
      <c r="YS12" s="74">
        <v>0</v>
      </c>
      <c r="YT12" s="75">
        <v>1</v>
      </c>
      <c r="YU12" s="48" t="str">
        <f t="shared" si="109"/>
        <v>OK</v>
      </c>
      <c r="YV12" s="48"/>
      <c r="YW12" s="106" t="s">
        <v>15</v>
      </c>
      <c r="YX12" s="6">
        <v>73</v>
      </c>
      <c r="YY12" s="6">
        <v>59</v>
      </c>
      <c r="YZ12" s="6">
        <v>14</v>
      </c>
      <c r="ZA12" s="6">
        <v>0</v>
      </c>
      <c r="ZB12" s="75">
        <v>0.81</v>
      </c>
      <c r="ZC12" s="48" t="str">
        <f t="shared" si="110"/>
        <v>OK</v>
      </c>
      <c r="ZE12" s="78" t="s">
        <v>15</v>
      </c>
      <c r="ZF12" s="74">
        <v>46</v>
      </c>
      <c r="ZG12" s="74">
        <v>46</v>
      </c>
      <c r="ZH12" s="74">
        <v>0</v>
      </c>
      <c r="ZI12" s="74">
        <v>0</v>
      </c>
      <c r="ZJ12" s="75">
        <v>1</v>
      </c>
      <c r="ZK12" s="48" t="str">
        <f t="shared" si="111"/>
        <v>OK</v>
      </c>
      <c r="ZL12" s="48"/>
      <c r="ZM12" s="106" t="s">
        <v>15</v>
      </c>
      <c r="ZN12" s="6">
        <v>73</v>
      </c>
      <c r="ZO12" s="6">
        <v>59</v>
      </c>
      <c r="ZP12" s="6">
        <v>14</v>
      </c>
      <c r="ZQ12" s="6">
        <v>0</v>
      </c>
      <c r="ZR12" s="75">
        <v>0.81</v>
      </c>
      <c r="ZS12" s="48" t="str">
        <f t="shared" si="112"/>
        <v>OK</v>
      </c>
      <c r="ZU12" s="78" t="s">
        <v>15</v>
      </c>
      <c r="ZV12" s="74">
        <v>46</v>
      </c>
      <c r="ZW12" s="74">
        <v>46</v>
      </c>
      <c r="ZX12" s="74">
        <v>0</v>
      </c>
      <c r="ZY12" s="74">
        <v>0</v>
      </c>
      <c r="ZZ12" s="75">
        <v>1</v>
      </c>
      <c r="AAA12" s="48" t="str">
        <f t="shared" si="113"/>
        <v>OK</v>
      </c>
      <c r="AAB12" s="48"/>
      <c r="AAC12" s="106" t="s">
        <v>15</v>
      </c>
      <c r="AAD12" s="6">
        <v>73</v>
      </c>
      <c r="AAE12" s="6">
        <v>59</v>
      </c>
      <c r="AAF12" s="6">
        <v>14</v>
      </c>
      <c r="AAG12" s="6">
        <v>0</v>
      </c>
      <c r="AAH12" s="75">
        <v>0.81</v>
      </c>
      <c r="AAI12" s="48" t="str">
        <f t="shared" si="114"/>
        <v>OK</v>
      </c>
    </row>
    <row r="13" spans="1:71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11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2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13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14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15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16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17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18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19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20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21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22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23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24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25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2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2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2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2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30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115"/>
        <v>1</v>
      </c>
      <c r="FZ13" s="4">
        <f t="shared" si="31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116"/>
        <v>1</v>
      </c>
      <c r="GH13" s="4">
        <f t="shared" si="32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3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3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35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36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37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38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17"/>
        <v>1</v>
      </c>
      <c r="IL13" s="4">
        <f t="shared" si="39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40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118"/>
        <v>1</v>
      </c>
      <c r="JR13" s="67">
        <f t="shared" si="41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119"/>
        <v>1</v>
      </c>
      <c r="JZ13" s="75">
        <f t="shared" si="42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43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44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45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46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47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8"/>
        <v>1</v>
      </c>
      <c r="LW13" s="75">
        <f t="shared" si="49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50"/>
        <v>1</v>
      </c>
      <c r="ME13" s="75">
        <f t="shared" si="51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52"/>
        <v>1</v>
      </c>
      <c r="MM13" s="75">
        <f t="shared" si="53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54"/>
        <v>1</v>
      </c>
      <c r="MU13" s="75">
        <f t="shared" si="55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56"/>
        <v>1</v>
      </c>
      <c r="NC13" s="75">
        <f t="shared" si="57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8"/>
        <v>1</v>
      </c>
      <c r="NK13" s="75">
        <f t="shared" si="59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60"/>
        <v>1</v>
      </c>
      <c r="NS13" s="75">
        <f t="shared" si="61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62"/>
        <v>1</v>
      </c>
      <c r="OA13" s="75">
        <f t="shared" si="63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64"/>
        <v>1</v>
      </c>
      <c r="OI13" s="75">
        <f t="shared" si="65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66"/>
        <v>1</v>
      </c>
      <c r="OQ13" s="75">
        <f t="shared" si="67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8"/>
        <v>1</v>
      </c>
      <c r="OY13" s="75">
        <f t="shared" si="69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70"/>
        <v>1</v>
      </c>
      <c r="PG13" s="75">
        <f t="shared" si="71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72"/>
        <v>1</v>
      </c>
      <c r="PO13" s="75">
        <f t="shared" si="73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74"/>
        <v>1</v>
      </c>
      <c r="PW13" s="75">
        <f t="shared" si="75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76"/>
        <v>1</v>
      </c>
      <c r="QE13" s="75">
        <f t="shared" si="77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8"/>
        <v>1</v>
      </c>
      <c r="QM13" s="75">
        <f t="shared" si="79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80"/>
        <v>1</v>
      </c>
      <c r="QU13" s="75">
        <f t="shared" si="81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82"/>
        <v>1</v>
      </c>
      <c r="RC13" s="75">
        <f t="shared" si="83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84"/>
        <v>1</v>
      </c>
      <c r="RK13" s="75">
        <f t="shared" si="85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86"/>
        <v>1</v>
      </c>
      <c r="RS13" s="75">
        <f t="shared" si="87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88"/>
        <v>1</v>
      </c>
      <c r="SA13" s="75">
        <f t="shared" si="89"/>
        <v>0</v>
      </c>
      <c r="SC13" s="74" t="s">
        <v>16</v>
      </c>
      <c r="SD13" s="74">
        <v>10</v>
      </c>
      <c r="SE13" s="74">
        <v>10</v>
      </c>
      <c r="SF13" s="74">
        <v>0</v>
      </c>
      <c r="SG13" s="74">
        <v>0</v>
      </c>
      <c r="SH13" s="75">
        <f t="shared" si="90"/>
        <v>1</v>
      </c>
      <c r="SI13" s="75">
        <f t="shared" si="91"/>
        <v>0</v>
      </c>
      <c r="SK13" s="74" t="s">
        <v>16</v>
      </c>
      <c r="SL13" s="74">
        <v>10</v>
      </c>
      <c r="SM13" s="74">
        <v>10</v>
      </c>
      <c r="SN13" s="74">
        <v>0</v>
      </c>
      <c r="SO13" s="74">
        <v>0</v>
      </c>
      <c r="SP13" s="75">
        <f t="shared" si="92"/>
        <v>1</v>
      </c>
      <c r="SQ13" s="75" t="str">
        <f t="shared" si="93"/>
        <v>OK</v>
      </c>
      <c r="SS13" s="74" t="s">
        <v>263</v>
      </c>
      <c r="ST13" s="74">
        <v>10</v>
      </c>
      <c r="SU13" s="74">
        <v>10</v>
      </c>
      <c r="SV13" s="74">
        <v>0</v>
      </c>
      <c r="SW13" s="74">
        <v>0</v>
      </c>
      <c r="SX13" s="75">
        <f t="shared" si="94"/>
        <v>1</v>
      </c>
      <c r="SY13" s="75" t="str">
        <f t="shared" si="95"/>
        <v>OK</v>
      </c>
      <c r="TA13" s="74" t="s">
        <v>16</v>
      </c>
      <c r="TB13" s="74">
        <v>10</v>
      </c>
      <c r="TC13" s="74">
        <v>10</v>
      </c>
      <c r="TD13" s="74">
        <v>0</v>
      </c>
      <c r="TE13" s="74">
        <v>0</v>
      </c>
      <c r="TF13" s="75">
        <f t="shared" si="96"/>
        <v>1</v>
      </c>
      <c r="TG13" s="75" t="str">
        <f t="shared" si="97"/>
        <v>OK</v>
      </c>
      <c r="TI13" s="74" t="s">
        <v>16</v>
      </c>
      <c r="TJ13" s="74">
        <v>10</v>
      </c>
      <c r="TK13" s="74">
        <v>10</v>
      </c>
      <c r="TL13" s="74">
        <v>0</v>
      </c>
      <c r="TM13" s="74">
        <v>0</v>
      </c>
      <c r="TN13" s="75">
        <v>1</v>
      </c>
      <c r="TO13" s="48" t="str">
        <f t="shared" si="98"/>
        <v>OK</v>
      </c>
      <c r="TP13" s="48" t="str">
        <f t="shared" si="120"/>
        <v>OK</v>
      </c>
      <c r="TQ13" s="74" t="s">
        <v>16</v>
      </c>
      <c r="TR13" s="74">
        <v>10</v>
      </c>
      <c r="TS13" s="74">
        <v>10</v>
      </c>
      <c r="TT13" s="74">
        <v>0</v>
      </c>
      <c r="TU13" s="74">
        <v>0</v>
      </c>
      <c r="TV13" s="75">
        <v>1</v>
      </c>
      <c r="TW13" s="48" t="str">
        <f t="shared" si="99"/>
        <v>OK</v>
      </c>
      <c r="TX13" s="48" t="str">
        <f t="shared" si="121"/>
        <v>OK</v>
      </c>
      <c r="TY13" s="74" t="s">
        <v>16</v>
      </c>
      <c r="TZ13" s="74">
        <v>10</v>
      </c>
      <c r="UA13" s="74">
        <v>10</v>
      </c>
      <c r="UB13" s="74">
        <v>0</v>
      </c>
      <c r="UC13" s="74">
        <v>0</v>
      </c>
      <c r="UD13" s="75">
        <v>1</v>
      </c>
      <c r="UE13" s="48" t="str">
        <f t="shared" si="0"/>
        <v>OK</v>
      </c>
      <c r="UF13" s="48" t="str">
        <f t="shared" ref="UF13:UF73" si="123">IF(EXACT(TR13,TZ13),IF(EXACT(TS13,UA13),IF(EXACT(TT13,UB13),IF(EXACT(TU13,UC13),"OK",CONCATENATE("Fail:",ROUND(UD13-TV13,2)*100,"%")),CONCATENATE("Fail:",ROUND(UD13-TV13,2)*100,"%")),CONCATENATE("Fail:",ROUND(UD13-TV13,2)*100,"%")),CONCATENATE("Fail:",ROUND(UD13-TV13,2)*100,"%"))</f>
        <v>OK</v>
      </c>
      <c r="UG13" s="74" t="s">
        <v>16</v>
      </c>
      <c r="UH13" s="74">
        <v>10</v>
      </c>
      <c r="UI13" s="74">
        <v>10</v>
      </c>
      <c r="UJ13" s="74">
        <v>0</v>
      </c>
      <c r="UK13" s="74">
        <v>0</v>
      </c>
      <c r="UL13" s="75">
        <v>1</v>
      </c>
      <c r="UM13" s="48" t="str">
        <f t="shared" si="2"/>
        <v>OK</v>
      </c>
      <c r="UN13" s="48" t="str">
        <f t="shared" ref="UN13:UN73" si="124">IF(EXACT(TZ13,UH13),IF(EXACT(UA13,UI13),IF(EXACT(UB13,UJ13),IF(EXACT(UC13,UK13),"OK",CONCATENATE("Fail:",ROUND(UL13-UD13,2)*100,"%")),CONCATENATE("Fail:",ROUND(UL13-UD13,2)*100,"%")),CONCATENATE("Fail:",ROUND(UL13-UD13,2)*100,"%")),CONCATENATE("Fail:",ROUND(UL13-UD13,2)*100,"%"))</f>
        <v>OK</v>
      </c>
      <c r="UO13" s="74" t="s">
        <v>16</v>
      </c>
      <c r="UP13" s="105">
        <v>10</v>
      </c>
      <c r="UQ13" s="105">
        <v>10</v>
      </c>
      <c r="UR13" s="105">
        <v>0</v>
      </c>
      <c r="US13" s="105">
        <v>0</v>
      </c>
      <c r="UT13" s="103">
        <v>1</v>
      </c>
      <c r="UU13" s="103" t="str">
        <f t="shared" si="122"/>
        <v>Fail:0%</v>
      </c>
      <c r="UV13" s="103" t="str">
        <f t="shared" si="4"/>
        <v>OK</v>
      </c>
      <c r="UW13" s="74" t="s">
        <v>16</v>
      </c>
      <c r="UX13" s="74">
        <v>10</v>
      </c>
      <c r="UY13" s="74">
        <v>10</v>
      </c>
      <c r="UZ13" s="74">
        <v>0</v>
      </c>
      <c r="VA13" s="74">
        <v>0</v>
      </c>
      <c r="VB13" s="75">
        <v>1</v>
      </c>
      <c r="VC13" s="48" t="str">
        <f t="shared" si="5"/>
        <v>OK</v>
      </c>
      <c r="VD13" s="48" t="str">
        <f t="shared" si="6"/>
        <v>OK</v>
      </c>
      <c r="VE13" s="74" t="s">
        <v>16</v>
      </c>
      <c r="VF13" s="105">
        <v>10</v>
      </c>
      <c r="VG13" s="105">
        <v>10</v>
      </c>
      <c r="VH13" s="105">
        <v>0</v>
      </c>
      <c r="VI13" s="105">
        <v>0</v>
      </c>
      <c r="VJ13" s="103">
        <v>1</v>
      </c>
      <c r="VK13" s="48" t="str">
        <f t="shared" si="101"/>
        <v>OK</v>
      </c>
      <c r="VL13" s="103" t="str">
        <f t="shared" si="7"/>
        <v>Fail:100%</v>
      </c>
      <c r="VM13" s="74" t="s">
        <v>16</v>
      </c>
      <c r="VN13" s="74">
        <v>10</v>
      </c>
      <c r="VO13" s="74">
        <v>10</v>
      </c>
      <c r="VP13" s="74">
        <v>0</v>
      </c>
      <c r="VQ13" s="74">
        <v>0</v>
      </c>
      <c r="VR13" s="75">
        <v>1</v>
      </c>
      <c r="VS13" s="48" t="str">
        <f t="shared" si="8"/>
        <v>OK</v>
      </c>
      <c r="VT13" s="48"/>
      <c r="VU13" s="74" t="s">
        <v>16</v>
      </c>
      <c r="VV13" s="105">
        <v>10</v>
      </c>
      <c r="VW13" s="105">
        <v>10</v>
      </c>
      <c r="VX13" s="105">
        <v>0</v>
      </c>
      <c r="VY13" s="105">
        <v>0</v>
      </c>
      <c r="VZ13" s="103">
        <v>1</v>
      </c>
      <c r="WA13" s="48" t="str">
        <f t="shared" si="102"/>
        <v>OK</v>
      </c>
      <c r="WB13" s="103"/>
      <c r="WC13" s="74" t="s">
        <v>16</v>
      </c>
      <c r="WD13" s="74">
        <v>10</v>
      </c>
      <c r="WE13" s="74">
        <v>10</v>
      </c>
      <c r="WF13" s="74">
        <v>0</v>
      </c>
      <c r="WG13" s="74">
        <v>0</v>
      </c>
      <c r="WH13" s="75">
        <v>1</v>
      </c>
      <c r="WI13" s="48" t="str">
        <f t="shared" si="9"/>
        <v>OK</v>
      </c>
      <c r="WJ13" s="103"/>
      <c r="WK13" s="74" t="s">
        <v>16</v>
      </c>
      <c r="WL13" s="74">
        <v>10</v>
      </c>
      <c r="WM13" s="74">
        <v>10</v>
      </c>
      <c r="WN13" s="74">
        <v>0</v>
      </c>
      <c r="WO13" s="74">
        <v>0</v>
      </c>
      <c r="WP13" s="75">
        <v>1</v>
      </c>
      <c r="WQ13" s="48" t="str">
        <f t="shared" si="10"/>
        <v>OK</v>
      </c>
      <c r="WR13" s="103"/>
      <c r="WS13" s="74" t="s">
        <v>16</v>
      </c>
      <c r="WT13" s="74">
        <v>10</v>
      </c>
      <c r="WU13" s="74">
        <v>10</v>
      </c>
      <c r="WV13" s="74">
        <v>0</v>
      </c>
      <c r="WW13" s="74">
        <v>0</v>
      </c>
      <c r="WX13" s="75">
        <v>1</v>
      </c>
      <c r="WY13" s="48" t="str">
        <f t="shared" si="103"/>
        <v>OK</v>
      </c>
      <c r="WZ13" s="48"/>
      <c r="XA13" s="74" t="s">
        <v>16</v>
      </c>
      <c r="XB13" s="105">
        <v>10</v>
      </c>
      <c r="XC13" s="105">
        <v>10</v>
      </c>
      <c r="XD13" s="105">
        <v>0</v>
      </c>
      <c r="XE13" s="105">
        <v>0</v>
      </c>
      <c r="XF13" s="103">
        <v>1</v>
      </c>
      <c r="XG13" s="48" t="str">
        <f t="shared" si="104"/>
        <v>OK</v>
      </c>
      <c r="XI13" s="74" t="s">
        <v>16</v>
      </c>
      <c r="XJ13" s="74">
        <v>10</v>
      </c>
      <c r="XK13" s="74">
        <v>10</v>
      </c>
      <c r="XL13" s="74">
        <v>0</v>
      </c>
      <c r="XM13" s="74">
        <v>0</v>
      </c>
      <c r="XN13" s="75">
        <v>1</v>
      </c>
      <c r="XO13" s="48" t="str">
        <f t="shared" si="105"/>
        <v>OK</v>
      </c>
      <c r="XP13" s="48"/>
      <c r="XQ13" s="74" t="s">
        <v>16</v>
      </c>
      <c r="XR13" s="105">
        <v>10</v>
      </c>
      <c r="XS13" s="105">
        <v>10</v>
      </c>
      <c r="XT13" s="105">
        <v>0</v>
      </c>
      <c r="XU13" s="105">
        <v>0</v>
      </c>
      <c r="XV13" s="103">
        <v>1</v>
      </c>
      <c r="XW13" s="48" t="str">
        <f t="shared" si="106"/>
        <v>OK</v>
      </c>
      <c r="XY13" s="74" t="s">
        <v>16</v>
      </c>
      <c r="XZ13" s="74">
        <v>10</v>
      </c>
      <c r="YA13" s="74">
        <v>10</v>
      </c>
      <c r="YB13" s="74">
        <v>0</v>
      </c>
      <c r="YC13" s="74">
        <v>0</v>
      </c>
      <c r="YD13" s="75">
        <v>1</v>
      </c>
      <c r="YE13" s="48" t="str">
        <f t="shared" si="107"/>
        <v>OK</v>
      </c>
      <c r="YF13" s="48"/>
      <c r="YG13" s="74" t="s">
        <v>16</v>
      </c>
      <c r="YH13" s="105">
        <v>10</v>
      </c>
      <c r="YI13" s="105">
        <v>10</v>
      </c>
      <c r="YJ13" s="105">
        <v>0</v>
      </c>
      <c r="YK13" s="105">
        <v>0</v>
      </c>
      <c r="YL13" s="103">
        <v>1</v>
      </c>
      <c r="YM13" s="48" t="str">
        <f t="shared" si="108"/>
        <v>OK</v>
      </c>
      <c r="YO13" s="74" t="s">
        <v>16</v>
      </c>
      <c r="YP13" s="74">
        <v>10</v>
      </c>
      <c r="YQ13" s="74">
        <v>10</v>
      </c>
      <c r="YR13" s="74">
        <v>0</v>
      </c>
      <c r="YS13" s="74">
        <v>0</v>
      </c>
      <c r="YT13" s="75">
        <v>1</v>
      </c>
      <c r="YU13" s="48" t="str">
        <f t="shared" si="109"/>
        <v>OK</v>
      </c>
      <c r="YV13" s="48"/>
      <c r="YW13" s="74" t="s">
        <v>16</v>
      </c>
      <c r="YX13" s="105">
        <v>10</v>
      </c>
      <c r="YY13" s="105">
        <v>10</v>
      </c>
      <c r="YZ13" s="105">
        <v>0</v>
      </c>
      <c r="ZA13" s="105">
        <v>0</v>
      </c>
      <c r="ZB13" s="103">
        <v>1</v>
      </c>
      <c r="ZC13" s="48" t="str">
        <f t="shared" si="110"/>
        <v>OK</v>
      </c>
      <c r="ZE13" s="74" t="s">
        <v>16</v>
      </c>
      <c r="ZF13" s="74">
        <v>10</v>
      </c>
      <c r="ZG13" s="74">
        <v>10</v>
      </c>
      <c r="ZH13" s="74">
        <v>0</v>
      </c>
      <c r="ZI13" s="74">
        <v>0</v>
      </c>
      <c r="ZJ13" s="75">
        <v>1</v>
      </c>
      <c r="ZK13" s="48" t="str">
        <f t="shared" si="111"/>
        <v>OK</v>
      </c>
      <c r="ZL13" s="48"/>
      <c r="ZM13" s="74" t="s">
        <v>16</v>
      </c>
      <c r="ZN13" s="105">
        <v>10</v>
      </c>
      <c r="ZO13" s="105">
        <v>10</v>
      </c>
      <c r="ZP13" s="105">
        <v>0</v>
      </c>
      <c r="ZQ13" s="105">
        <v>0</v>
      </c>
      <c r="ZR13" s="103">
        <v>1</v>
      </c>
      <c r="ZS13" s="48" t="str">
        <f t="shared" si="112"/>
        <v>OK</v>
      </c>
      <c r="ZU13" s="74" t="s">
        <v>16</v>
      </c>
      <c r="ZV13" s="74">
        <v>10</v>
      </c>
      <c r="ZW13" s="74">
        <v>10</v>
      </c>
      <c r="ZX13" s="74">
        <v>0</v>
      </c>
      <c r="ZY13" s="74">
        <v>0</v>
      </c>
      <c r="ZZ13" s="75">
        <v>1</v>
      </c>
      <c r="AAA13" s="48" t="str">
        <f t="shared" si="113"/>
        <v>OK</v>
      </c>
      <c r="AAB13" s="48"/>
      <c r="AAC13" s="74" t="s">
        <v>16</v>
      </c>
      <c r="AAD13" s="105">
        <v>10</v>
      </c>
      <c r="AAE13" s="105">
        <v>10</v>
      </c>
      <c r="AAF13" s="105">
        <v>0</v>
      </c>
      <c r="AAG13" s="105">
        <v>0</v>
      </c>
      <c r="AAH13" s="103">
        <v>1</v>
      </c>
      <c r="AAI13" s="48" t="str">
        <f t="shared" si="114"/>
        <v>OK</v>
      </c>
    </row>
    <row r="14" spans="1:71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11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2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13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14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15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16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17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18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19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20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21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22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23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24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25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2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27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28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29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30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3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32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3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3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35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36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37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38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39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40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118"/>
        <v>0.78527607361963192</v>
      </c>
      <c r="JR14" s="67">
        <f t="shared" si="41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119"/>
        <v>0.78527607361963192</v>
      </c>
      <c r="JZ14" s="75">
        <f t="shared" si="42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43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44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45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46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47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48"/>
        <v>1</v>
      </c>
      <c r="LW14" s="75">
        <f t="shared" si="49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50"/>
        <v>1</v>
      </c>
      <c r="ME14" s="75">
        <f t="shared" si="51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52"/>
        <v>1</v>
      </c>
      <c r="MM14" s="75">
        <f t="shared" si="53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54"/>
        <v>1</v>
      </c>
      <c r="MU14" s="75">
        <f t="shared" si="55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56"/>
        <v>1</v>
      </c>
      <c r="NC14" s="75">
        <f t="shared" si="57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58"/>
        <v>1</v>
      </c>
      <c r="NK14" s="75">
        <f t="shared" si="59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60"/>
        <v>1</v>
      </c>
      <c r="NS14" s="75">
        <f t="shared" si="61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62"/>
        <v>1</v>
      </c>
      <c r="OA14" s="75">
        <f t="shared" si="63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64"/>
        <v>1</v>
      </c>
      <c r="OI14" s="75">
        <f t="shared" si="65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66"/>
        <v>1</v>
      </c>
      <c r="OQ14" s="75">
        <f t="shared" si="67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68"/>
        <v>1</v>
      </c>
      <c r="OY14" s="75">
        <f t="shared" si="69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70"/>
        <v>1</v>
      </c>
      <c r="PG14" s="75">
        <f t="shared" si="71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72"/>
        <v>1</v>
      </c>
      <c r="PO14" s="75">
        <f t="shared" si="73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74"/>
        <v>1</v>
      </c>
      <c r="PW14" s="75">
        <f t="shared" si="75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76"/>
        <v>1</v>
      </c>
      <c r="QE14" s="75">
        <f t="shared" si="77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78"/>
        <v>1</v>
      </c>
      <c r="QM14" s="75">
        <f t="shared" si="79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80"/>
        <v>1</v>
      </c>
      <c r="QU14" s="75">
        <f t="shared" si="81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82"/>
        <v>1</v>
      </c>
      <c r="RC14" s="75">
        <f t="shared" si="83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84"/>
        <v>1</v>
      </c>
      <c r="RK14" s="75">
        <f t="shared" si="85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86"/>
        <v>1</v>
      </c>
      <c r="RS14" s="75">
        <f t="shared" si="87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88"/>
        <v>1</v>
      </c>
      <c r="SA14" s="75">
        <f t="shared" si="89"/>
        <v>0</v>
      </c>
      <c r="SC14" s="78" t="s">
        <v>17</v>
      </c>
      <c r="SD14" s="73">
        <v>163</v>
      </c>
      <c r="SE14" s="73">
        <v>163</v>
      </c>
      <c r="SF14" s="74">
        <v>0</v>
      </c>
      <c r="SG14" s="74">
        <v>0</v>
      </c>
      <c r="SH14" s="75">
        <f t="shared" si="90"/>
        <v>1</v>
      </c>
      <c r="SI14" s="75">
        <f t="shared" si="91"/>
        <v>0</v>
      </c>
      <c r="SK14" s="78" t="s">
        <v>17</v>
      </c>
      <c r="SL14" s="73">
        <f>267-104</f>
        <v>163</v>
      </c>
      <c r="SM14" s="73">
        <v>163</v>
      </c>
      <c r="SN14" s="74">
        <v>0</v>
      </c>
      <c r="SO14" s="74">
        <f>104-104</f>
        <v>0</v>
      </c>
      <c r="SP14" s="75">
        <f t="shared" si="92"/>
        <v>1</v>
      </c>
      <c r="SQ14" s="75" t="str">
        <f t="shared" si="93"/>
        <v>OK</v>
      </c>
      <c r="SS14" s="78" t="s">
        <v>264</v>
      </c>
      <c r="ST14" s="73">
        <v>267</v>
      </c>
      <c r="SU14" s="73">
        <v>241</v>
      </c>
      <c r="SV14" s="74">
        <v>26</v>
      </c>
      <c r="SW14" s="74">
        <v>0</v>
      </c>
      <c r="SX14" s="75">
        <f t="shared" si="94"/>
        <v>0.90262172284644193</v>
      </c>
      <c r="SY14" s="75" t="str">
        <f t="shared" si="95"/>
        <v>Fail:-10%</v>
      </c>
      <c r="TA14" s="78" t="s">
        <v>17</v>
      </c>
      <c r="TB14" s="73">
        <f>163+104</f>
        <v>267</v>
      </c>
      <c r="TC14" s="73">
        <f>163+71</f>
        <v>234</v>
      </c>
      <c r="TD14" s="74">
        <v>33</v>
      </c>
      <c r="TE14" s="74">
        <v>0</v>
      </c>
      <c r="TF14" s="75">
        <f t="shared" si="96"/>
        <v>0.8764044943820225</v>
      </c>
      <c r="TG14" s="75" t="str">
        <f t="shared" si="97"/>
        <v>Fail:-12%</v>
      </c>
      <c r="TI14" s="78" t="s">
        <v>17</v>
      </c>
      <c r="TJ14" s="73">
        <v>267</v>
      </c>
      <c r="TK14" s="73">
        <v>233</v>
      </c>
      <c r="TL14" s="74">
        <v>33</v>
      </c>
      <c r="TM14" s="74">
        <v>1</v>
      </c>
      <c r="TN14" s="75">
        <v>0.87</v>
      </c>
      <c r="TO14" s="94" t="str">
        <f t="shared" si="98"/>
        <v>Fail:-3%</v>
      </c>
      <c r="TP14" s="48" t="str">
        <f t="shared" si="120"/>
        <v>Fail:-1%</v>
      </c>
      <c r="TQ14" s="78" t="s">
        <v>17</v>
      </c>
      <c r="TR14" s="73">
        <v>267</v>
      </c>
      <c r="TS14" s="73">
        <v>234</v>
      </c>
      <c r="TT14" s="74">
        <v>33</v>
      </c>
      <c r="TU14" s="74">
        <v>0</v>
      </c>
      <c r="TV14" s="75">
        <v>0.88</v>
      </c>
      <c r="TW14" s="94" t="str">
        <f t="shared" si="99"/>
        <v>OK</v>
      </c>
      <c r="TX14" s="48" t="str">
        <f t="shared" si="121"/>
        <v>Fail:1%</v>
      </c>
      <c r="TY14" s="78" t="s">
        <v>17</v>
      </c>
      <c r="TZ14" s="73">
        <v>267</v>
      </c>
      <c r="UA14" s="73">
        <v>233</v>
      </c>
      <c r="UB14" s="74">
        <v>33</v>
      </c>
      <c r="UC14" s="74">
        <v>1</v>
      </c>
      <c r="UD14" s="75">
        <v>0.87</v>
      </c>
      <c r="UE14" s="94" t="str">
        <f t="shared" si="0"/>
        <v>OK</v>
      </c>
      <c r="UF14" s="48" t="str">
        <f t="shared" si="123"/>
        <v>Fail:-1%</v>
      </c>
      <c r="UG14" s="78" t="s">
        <v>17</v>
      </c>
      <c r="UH14" s="73">
        <v>267</v>
      </c>
      <c r="UI14" s="73">
        <v>234</v>
      </c>
      <c r="UJ14" s="74">
        <v>33</v>
      </c>
      <c r="UK14" s="74">
        <v>0</v>
      </c>
      <c r="UL14" s="75">
        <v>0.88</v>
      </c>
      <c r="UM14" s="94" t="str">
        <f t="shared" si="2"/>
        <v>OK</v>
      </c>
      <c r="UN14" s="48" t="str">
        <f t="shared" si="124"/>
        <v>Fail:1%</v>
      </c>
      <c r="UO14" s="106" t="s">
        <v>17</v>
      </c>
      <c r="UP14" s="105">
        <v>267</v>
      </c>
      <c r="UQ14" s="105">
        <v>234</v>
      </c>
      <c r="UR14" s="105">
        <v>33</v>
      </c>
      <c r="US14" s="105">
        <v>0</v>
      </c>
      <c r="UT14" s="103">
        <v>0.88</v>
      </c>
      <c r="UU14" s="104" t="str">
        <f t="shared" si="122"/>
        <v>Fail:12%</v>
      </c>
      <c r="UV14" s="103" t="str">
        <f t="shared" si="4"/>
        <v>OK</v>
      </c>
      <c r="UW14" s="78" t="s">
        <v>17</v>
      </c>
      <c r="UX14" s="73">
        <v>163</v>
      </c>
      <c r="UY14" s="73">
        <v>163</v>
      </c>
      <c r="UZ14" s="74">
        <v>0</v>
      </c>
      <c r="VA14" s="74">
        <v>0</v>
      </c>
      <c r="VB14" s="75">
        <v>1</v>
      </c>
      <c r="VC14" s="94" t="str">
        <f t="shared" si="5"/>
        <v>Fail:12%</v>
      </c>
      <c r="VD14" s="48" t="str">
        <f t="shared" si="6"/>
        <v>Fail:12%</v>
      </c>
      <c r="VE14" s="106" t="s">
        <v>17</v>
      </c>
      <c r="VF14" s="105">
        <v>267</v>
      </c>
      <c r="VG14" s="105">
        <v>234</v>
      </c>
      <c r="VH14" s="105">
        <v>33</v>
      </c>
      <c r="VI14" s="105">
        <v>0</v>
      </c>
      <c r="VJ14" s="103">
        <v>0.88</v>
      </c>
      <c r="VK14" s="48" t="str">
        <f t="shared" si="101"/>
        <v>OK</v>
      </c>
      <c r="VL14" s="103" t="str">
        <f t="shared" si="7"/>
        <v>Fail:88%</v>
      </c>
      <c r="VM14" s="78" t="s">
        <v>17</v>
      </c>
      <c r="VN14" s="73">
        <v>163</v>
      </c>
      <c r="VO14" s="73">
        <v>163</v>
      </c>
      <c r="VP14" s="74">
        <v>0</v>
      </c>
      <c r="VQ14" s="74">
        <v>0</v>
      </c>
      <c r="VR14" s="75">
        <v>1</v>
      </c>
      <c r="VS14" s="94" t="str">
        <f t="shared" si="8"/>
        <v>OK</v>
      </c>
      <c r="VT14" s="48"/>
      <c r="VU14" s="106" t="s">
        <v>17</v>
      </c>
      <c r="VV14" s="105">
        <v>267</v>
      </c>
      <c r="VW14" s="105">
        <v>233</v>
      </c>
      <c r="VX14" s="105">
        <v>34</v>
      </c>
      <c r="VY14" s="105">
        <v>0</v>
      </c>
      <c r="VZ14" s="103">
        <v>0.87</v>
      </c>
      <c r="WA14" s="48" t="str">
        <f t="shared" si="102"/>
        <v>Fail:-1%</v>
      </c>
      <c r="WB14" s="103"/>
      <c r="WC14" s="78" t="s">
        <v>17</v>
      </c>
      <c r="WD14" s="73">
        <v>267</v>
      </c>
      <c r="WE14" s="73">
        <v>234</v>
      </c>
      <c r="WF14" s="74">
        <v>33</v>
      </c>
      <c r="WG14" s="74">
        <v>0</v>
      </c>
      <c r="WH14" s="75">
        <v>0.88</v>
      </c>
      <c r="WI14" s="94" t="str">
        <f t="shared" si="9"/>
        <v>Fail:-12%</v>
      </c>
      <c r="WJ14" s="103"/>
      <c r="WK14" s="78" t="s">
        <v>17</v>
      </c>
      <c r="WL14" s="73">
        <v>267</v>
      </c>
      <c r="WM14" s="73">
        <v>234</v>
      </c>
      <c r="WN14" s="74">
        <v>33</v>
      </c>
      <c r="WO14" s="74">
        <v>0</v>
      </c>
      <c r="WP14" s="75">
        <v>0.88</v>
      </c>
      <c r="WQ14" s="94" t="str">
        <f t="shared" si="10"/>
        <v>Fail:1%</v>
      </c>
      <c r="WR14" s="103"/>
      <c r="WS14" s="78" t="s">
        <v>17</v>
      </c>
      <c r="WT14" s="73">
        <v>163</v>
      </c>
      <c r="WU14" s="73">
        <v>163</v>
      </c>
      <c r="WV14" s="74">
        <v>0</v>
      </c>
      <c r="WW14" s="74">
        <v>0</v>
      </c>
      <c r="WX14" s="75">
        <v>1</v>
      </c>
      <c r="WY14" s="48" t="str">
        <f t="shared" si="103"/>
        <v>Fail:12%</v>
      </c>
      <c r="WZ14" s="48"/>
      <c r="XA14" s="106" t="s">
        <v>17</v>
      </c>
      <c r="XB14" s="105">
        <v>267</v>
      </c>
      <c r="XC14" s="105">
        <v>234</v>
      </c>
      <c r="XD14" s="105">
        <v>33</v>
      </c>
      <c r="XE14" s="105">
        <v>0</v>
      </c>
      <c r="XF14" s="103">
        <v>0.88</v>
      </c>
      <c r="XG14" s="48" t="str">
        <f t="shared" si="104"/>
        <v>OK</v>
      </c>
      <c r="XI14" s="78" t="s">
        <v>17</v>
      </c>
      <c r="XJ14" s="73">
        <v>163</v>
      </c>
      <c r="XK14" s="73">
        <v>163</v>
      </c>
      <c r="XL14" s="74">
        <v>0</v>
      </c>
      <c r="XM14" s="74">
        <v>0</v>
      </c>
      <c r="XN14" s="75">
        <v>1</v>
      </c>
      <c r="XO14" s="48" t="str">
        <f t="shared" si="105"/>
        <v>OK</v>
      </c>
      <c r="XP14" s="48"/>
      <c r="XQ14" s="106" t="s">
        <v>17</v>
      </c>
      <c r="XR14" s="105">
        <v>267</v>
      </c>
      <c r="XS14" s="105">
        <v>234</v>
      </c>
      <c r="XT14" s="105">
        <v>33</v>
      </c>
      <c r="XU14" s="105">
        <v>0</v>
      </c>
      <c r="XV14" s="103">
        <v>0.88</v>
      </c>
      <c r="XW14" s="48" t="str">
        <f t="shared" si="106"/>
        <v>OK</v>
      </c>
      <c r="XY14" s="78" t="s">
        <v>17</v>
      </c>
      <c r="XZ14" s="73">
        <v>163</v>
      </c>
      <c r="YA14" s="73">
        <v>163</v>
      </c>
      <c r="YB14" s="74">
        <v>0</v>
      </c>
      <c r="YC14" s="74">
        <v>0</v>
      </c>
      <c r="YD14" s="75">
        <v>1</v>
      </c>
      <c r="YE14" s="48" t="str">
        <f t="shared" si="107"/>
        <v>OK</v>
      </c>
      <c r="YF14" s="48"/>
      <c r="YG14" s="106" t="s">
        <v>17</v>
      </c>
      <c r="YH14" s="105">
        <v>267</v>
      </c>
      <c r="YI14" s="105">
        <v>234</v>
      </c>
      <c r="YJ14" s="105">
        <v>33</v>
      </c>
      <c r="YK14" s="105">
        <v>0</v>
      </c>
      <c r="YL14" s="103">
        <v>0.88</v>
      </c>
      <c r="YM14" s="48" t="str">
        <f t="shared" si="108"/>
        <v>OK</v>
      </c>
      <c r="YO14" s="78" t="s">
        <v>17</v>
      </c>
      <c r="YP14" s="73">
        <v>163</v>
      </c>
      <c r="YQ14" s="73">
        <v>163</v>
      </c>
      <c r="YR14" s="74">
        <v>0</v>
      </c>
      <c r="YS14" s="74">
        <v>0</v>
      </c>
      <c r="YT14" s="75">
        <v>1</v>
      </c>
      <c r="YU14" s="48" t="str">
        <f t="shared" si="109"/>
        <v>OK</v>
      </c>
      <c r="YV14" s="48"/>
      <c r="YW14" s="106" t="s">
        <v>17</v>
      </c>
      <c r="YX14" s="105">
        <v>267</v>
      </c>
      <c r="YY14" s="105">
        <v>234</v>
      </c>
      <c r="YZ14" s="105">
        <v>33</v>
      </c>
      <c r="ZA14" s="105">
        <v>0</v>
      </c>
      <c r="ZB14" s="103">
        <v>0.88</v>
      </c>
      <c r="ZC14" s="48" t="str">
        <f t="shared" si="110"/>
        <v>OK</v>
      </c>
      <c r="ZE14" s="78" t="s">
        <v>17</v>
      </c>
      <c r="ZF14" s="73">
        <v>163</v>
      </c>
      <c r="ZG14" s="73">
        <v>163</v>
      </c>
      <c r="ZH14" s="74">
        <v>0</v>
      </c>
      <c r="ZI14" s="74">
        <v>0</v>
      </c>
      <c r="ZJ14" s="75">
        <v>1</v>
      </c>
      <c r="ZK14" s="48" t="str">
        <f t="shared" si="111"/>
        <v>OK</v>
      </c>
      <c r="ZL14" s="48"/>
      <c r="ZM14" s="106" t="s">
        <v>17</v>
      </c>
      <c r="ZN14" s="105">
        <v>267</v>
      </c>
      <c r="ZO14" s="105">
        <v>234</v>
      </c>
      <c r="ZP14" s="105">
        <v>33</v>
      </c>
      <c r="ZQ14" s="105">
        <v>0</v>
      </c>
      <c r="ZR14" s="103">
        <v>0.88</v>
      </c>
      <c r="ZS14" s="48" t="str">
        <f t="shared" si="112"/>
        <v>OK</v>
      </c>
      <c r="ZU14" s="78" t="s">
        <v>17</v>
      </c>
      <c r="ZV14" s="73">
        <v>163</v>
      </c>
      <c r="ZW14" s="73">
        <v>163</v>
      </c>
      <c r="ZX14" s="74">
        <v>0</v>
      </c>
      <c r="ZY14" s="74">
        <v>0</v>
      </c>
      <c r="ZZ14" s="75">
        <v>1</v>
      </c>
      <c r="AAA14" s="48" t="str">
        <f t="shared" si="113"/>
        <v>OK</v>
      </c>
      <c r="AAB14" s="48"/>
      <c r="AAC14" s="106" t="s">
        <v>17</v>
      </c>
      <c r="AAD14" s="105">
        <v>267</v>
      </c>
      <c r="AAE14" s="105">
        <v>234</v>
      </c>
      <c r="AAF14" s="105">
        <v>33</v>
      </c>
      <c r="AAG14" s="105">
        <v>0</v>
      </c>
      <c r="AAH14" s="103">
        <v>0.88</v>
      </c>
      <c r="AAI14" s="48" t="str">
        <f t="shared" si="114"/>
        <v>OK</v>
      </c>
    </row>
    <row r="15" spans="1:711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11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2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13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14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15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16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17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18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19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20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21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22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23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24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25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26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27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28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29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30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115"/>
        <v>0.83333333333333337</v>
      </c>
      <c r="FZ15" s="4">
        <f t="shared" si="31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116"/>
        <v>0.83333333333333337</v>
      </c>
      <c r="GH15" s="4">
        <f t="shared" si="32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>GL15/GK15</f>
        <v>0.83333333333333337</v>
      </c>
      <c r="GP15" s="4">
        <f t="shared" si="33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34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35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36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37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38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17"/>
        <v>0.83333333333333337</v>
      </c>
      <c r="IL15" s="4">
        <f t="shared" si="39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40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118"/>
        <v>1</v>
      </c>
      <c r="JR15" s="67">
        <f t="shared" si="41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119"/>
        <v>0.83333333333333337</v>
      </c>
      <c r="JZ15" s="75">
        <f t="shared" si="42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43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44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45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46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47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48"/>
        <v>0.83333333333333337</v>
      </c>
      <c r="LW15" s="75">
        <f t="shared" si="49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50"/>
        <v>0.83333333333333337</v>
      </c>
      <c r="ME15" s="75">
        <f t="shared" si="51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52"/>
        <v>0.83333333333333337</v>
      </c>
      <c r="MM15" s="75">
        <f t="shared" si="53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54"/>
        <v>0.83333333333333337</v>
      </c>
      <c r="MU15" s="75">
        <f t="shared" si="55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56"/>
        <v>0.83333333333333337</v>
      </c>
      <c r="NC15" s="75">
        <f t="shared" si="57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58"/>
        <v>0.83333333333333337</v>
      </c>
      <c r="NK15" s="75">
        <f t="shared" si="59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60"/>
        <v>0.83333333333333337</v>
      </c>
      <c r="NS15" s="75">
        <f t="shared" si="61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62"/>
        <v>0.83333333333333337</v>
      </c>
      <c r="OA15" s="75">
        <f t="shared" si="63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64"/>
        <v>0.83333333333333337</v>
      </c>
      <c r="OI15" s="75">
        <f t="shared" si="65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66"/>
        <v>0.83333333333333337</v>
      </c>
      <c r="OQ15" s="75">
        <f t="shared" si="67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68"/>
        <v>0.83333333333333337</v>
      </c>
      <c r="OY15" s="75">
        <f t="shared" si="69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70"/>
        <v>0.83333333333333337</v>
      </c>
      <c r="PG15" s="75">
        <f t="shared" si="71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72"/>
        <v>0.83333333333333337</v>
      </c>
      <c r="PO15" s="75">
        <f t="shared" si="73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74"/>
        <v>0.83333333333333337</v>
      </c>
      <c r="PW15" s="75">
        <f t="shared" si="75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76"/>
        <v>0.83333333333333337</v>
      </c>
      <c r="QE15" s="75">
        <f t="shared" si="77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78"/>
        <v>0.83333333333333337</v>
      </c>
      <c r="QM15" s="75">
        <f t="shared" si="79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80"/>
        <v>0.83333333333333337</v>
      </c>
      <c r="QU15" s="75">
        <f t="shared" si="81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82"/>
        <v>0.83333333333333337</v>
      </c>
      <c r="RC15" s="75">
        <f t="shared" si="83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84"/>
        <v>0.83333333333333337</v>
      </c>
      <c r="RK15" s="75">
        <f t="shared" si="85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86"/>
        <v>0.83333333333333337</v>
      </c>
      <c r="RS15" s="75">
        <f t="shared" si="87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88"/>
        <v>0.85</v>
      </c>
      <c r="SA15" s="75">
        <f t="shared" si="89"/>
        <v>1.6666666666666607E-2</v>
      </c>
      <c r="SC15" s="74" t="s">
        <v>18</v>
      </c>
      <c r="SD15" s="74">
        <v>40</v>
      </c>
      <c r="SE15" s="74">
        <v>34</v>
      </c>
      <c r="SF15" s="74">
        <v>6</v>
      </c>
      <c r="SG15" s="74">
        <v>0</v>
      </c>
      <c r="SH15" s="75">
        <f t="shared" si="90"/>
        <v>0.85</v>
      </c>
      <c r="SI15" s="75">
        <f t="shared" si="91"/>
        <v>0</v>
      </c>
      <c r="SK15" s="74" t="s">
        <v>18</v>
      </c>
      <c r="SL15" s="74">
        <v>40</v>
      </c>
      <c r="SM15" s="74">
        <v>34</v>
      </c>
      <c r="SN15" s="74">
        <v>6</v>
      </c>
      <c r="SO15" s="74">
        <v>0</v>
      </c>
      <c r="SP15" s="75">
        <f t="shared" si="92"/>
        <v>0.85</v>
      </c>
      <c r="SQ15" s="75" t="str">
        <f t="shared" si="93"/>
        <v>OK</v>
      </c>
      <c r="SS15" s="74" t="s">
        <v>265</v>
      </c>
      <c r="ST15" s="74">
        <v>36</v>
      </c>
      <c r="SU15" s="74">
        <v>36</v>
      </c>
      <c r="SV15" s="74">
        <v>0</v>
      </c>
      <c r="SW15" s="74">
        <v>0</v>
      </c>
      <c r="SX15" s="75">
        <f t="shared" si="94"/>
        <v>1</v>
      </c>
      <c r="SY15" s="75" t="str">
        <f t="shared" si="95"/>
        <v>Fail:15%</v>
      </c>
      <c r="TA15" s="74" t="s">
        <v>18</v>
      </c>
      <c r="TB15" s="74">
        <v>40</v>
      </c>
      <c r="TC15" s="74">
        <v>34</v>
      </c>
      <c r="TD15" s="74">
        <v>6</v>
      </c>
      <c r="TE15" s="74">
        <v>0</v>
      </c>
      <c r="TF15" s="75">
        <f t="shared" si="96"/>
        <v>0.85</v>
      </c>
      <c r="TG15" s="75" t="str">
        <f t="shared" si="97"/>
        <v>OK</v>
      </c>
      <c r="TI15" s="74" t="s">
        <v>18</v>
      </c>
      <c r="TJ15" s="74">
        <v>40</v>
      </c>
      <c r="TK15" s="74">
        <v>40</v>
      </c>
      <c r="TL15" s="74">
        <v>0</v>
      </c>
      <c r="TM15" s="74">
        <v>0</v>
      </c>
      <c r="TN15" s="75">
        <v>1</v>
      </c>
      <c r="TO15" s="94" t="str">
        <f t="shared" si="98"/>
        <v>Fail:0%</v>
      </c>
      <c r="TP15" s="48" t="str">
        <f t="shared" si="120"/>
        <v>Fail:15%</v>
      </c>
      <c r="TQ15" s="74" t="s">
        <v>18</v>
      </c>
      <c r="TR15" s="74">
        <v>40</v>
      </c>
      <c r="TS15" s="74">
        <v>40</v>
      </c>
      <c r="TT15" s="74">
        <v>0</v>
      </c>
      <c r="TU15" s="74">
        <v>0</v>
      </c>
      <c r="TV15" s="75">
        <v>1</v>
      </c>
      <c r="TW15" s="94" t="str">
        <f t="shared" si="99"/>
        <v>Fail:15%</v>
      </c>
      <c r="TX15" s="100" t="str">
        <f t="shared" si="121"/>
        <v>OK</v>
      </c>
      <c r="TY15" s="74" t="s">
        <v>18</v>
      </c>
      <c r="TZ15" s="74">
        <v>40</v>
      </c>
      <c r="UA15" s="74">
        <v>40</v>
      </c>
      <c r="UB15" s="74">
        <v>0</v>
      </c>
      <c r="UC15" s="74">
        <v>0</v>
      </c>
      <c r="UD15" s="75">
        <v>1</v>
      </c>
      <c r="UE15" s="94" t="str">
        <f t="shared" ref="UE15:UE73" si="125">IF(EXACT(TJ15,TZ15),IF(EXACT(TK15,UA15),IF(EXACT(TL15,UB15),IF(EXACT(TM15,UC15),"OK",CONCATENATE("Fail:",ROUND(UD15-TN15,2)*100,"%")),CONCATENATE("Fail:",ROUND(UD15-TN15,2)*100,"%")),CONCATENATE("Fail:",ROUND(UD15-TN15,2)*100,"%")),CONCATENATE("Fail:",ROUND(UD15-TN15,2)*100,"%"))</f>
        <v>OK</v>
      </c>
      <c r="UF15" s="48" t="str">
        <f t="shared" si="123"/>
        <v>OK</v>
      </c>
      <c r="UG15" s="74" t="s">
        <v>18</v>
      </c>
      <c r="UH15" s="74">
        <v>40</v>
      </c>
      <c r="UI15" s="74">
        <v>40</v>
      </c>
      <c r="UJ15" s="74">
        <v>0</v>
      </c>
      <c r="UK15" s="74">
        <v>0</v>
      </c>
      <c r="UL15" s="75">
        <v>1</v>
      </c>
      <c r="UM15" s="94" t="str">
        <f t="shared" ref="UM15:UM73" si="126">IF(EXACT(TR15,UH15),IF(EXACT(TS15,UI15),IF(EXACT(TT15,UJ15),IF(EXACT(TU15,UK15),"OK",CONCATENATE("Fail:",ROUND(UL15-TV15,2)*100,"%")),CONCATENATE("Fail:",ROUND(UL15-TV15,2)*100,"%")),CONCATENATE("Fail:",ROUND(UL15-TV15,2)*100,"%")),CONCATENATE("Fail:",ROUND(UL15-TV15,2)*100,"%"))</f>
        <v>OK</v>
      </c>
      <c r="UN15" s="50" t="str">
        <f t="shared" si="124"/>
        <v>OK</v>
      </c>
      <c r="UO15" s="6" t="s">
        <v>18</v>
      </c>
      <c r="UP15" s="74">
        <v>40</v>
      </c>
      <c r="UQ15" s="74">
        <v>40</v>
      </c>
      <c r="UR15" s="74">
        <v>0</v>
      </c>
      <c r="US15" s="74">
        <v>0</v>
      </c>
      <c r="UT15" s="75">
        <v>1</v>
      </c>
      <c r="UU15" s="94" t="str">
        <f t="shared" si="122"/>
        <v>Fail:0%</v>
      </c>
      <c r="UV15" s="50" t="str">
        <f t="shared" si="4"/>
        <v>OK</v>
      </c>
      <c r="UW15" s="74" t="s">
        <v>18</v>
      </c>
      <c r="UX15" s="74">
        <v>40</v>
      </c>
      <c r="UY15" s="74">
        <v>40</v>
      </c>
      <c r="UZ15" s="74">
        <v>0</v>
      </c>
      <c r="VA15" s="74">
        <v>0</v>
      </c>
      <c r="VB15" s="75">
        <v>1</v>
      </c>
      <c r="VC15" s="94" t="str">
        <f t="shared" si="5"/>
        <v>OK</v>
      </c>
      <c r="VD15" s="50" t="str">
        <f t="shared" si="6"/>
        <v>OK</v>
      </c>
      <c r="VE15" s="6" t="s">
        <v>18</v>
      </c>
      <c r="VF15" s="74">
        <v>40</v>
      </c>
      <c r="VG15" s="74">
        <v>40</v>
      </c>
      <c r="VH15" s="74">
        <v>0</v>
      </c>
      <c r="VI15" s="74">
        <v>0</v>
      </c>
      <c r="VJ15" s="75">
        <v>1</v>
      </c>
      <c r="VK15" s="48" t="str">
        <f t="shared" si="101"/>
        <v>OK</v>
      </c>
      <c r="VL15" s="50" t="str">
        <f t="shared" si="7"/>
        <v>Fail:100%</v>
      </c>
      <c r="VM15" s="74" t="s">
        <v>18</v>
      </c>
      <c r="VN15" s="74">
        <v>40</v>
      </c>
      <c r="VO15" s="74">
        <v>40</v>
      </c>
      <c r="VP15" s="74">
        <v>0</v>
      </c>
      <c r="VQ15" s="74">
        <v>0</v>
      </c>
      <c r="VR15" s="75">
        <v>1</v>
      </c>
      <c r="VS15" s="94" t="str">
        <f t="shared" si="8"/>
        <v>OK</v>
      </c>
      <c r="VT15" s="50"/>
      <c r="VU15" s="6" t="s">
        <v>18</v>
      </c>
      <c r="VV15" s="74">
        <v>40</v>
      </c>
      <c r="VW15" s="74">
        <v>40</v>
      </c>
      <c r="VX15" s="74">
        <v>0</v>
      </c>
      <c r="VY15" s="74">
        <v>0</v>
      </c>
      <c r="VZ15" s="75">
        <v>1</v>
      </c>
      <c r="WA15" s="48" t="str">
        <f t="shared" si="102"/>
        <v>OK</v>
      </c>
      <c r="WB15" s="50"/>
      <c r="WC15" s="74" t="s">
        <v>18</v>
      </c>
      <c r="WD15" s="74">
        <v>40</v>
      </c>
      <c r="WE15" s="74">
        <v>40</v>
      </c>
      <c r="WF15" s="74">
        <v>0</v>
      </c>
      <c r="WG15" s="74">
        <v>0</v>
      </c>
      <c r="WH15" s="75">
        <v>1</v>
      </c>
      <c r="WI15" s="94" t="str">
        <f t="shared" si="9"/>
        <v>OK</v>
      </c>
      <c r="WJ15" s="50"/>
      <c r="WK15" s="74" t="s">
        <v>18</v>
      </c>
      <c r="WL15" s="74">
        <v>40</v>
      </c>
      <c r="WM15" s="74">
        <v>40</v>
      </c>
      <c r="WN15" s="74">
        <v>0</v>
      </c>
      <c r="WO15" s="74">
        <v>0</v>
      </c>
      <c r="WP15" s="75">
        <v>1</v>
      </c>
      <c r="WQ15" s="94" t="str">
        <f t="shared" si="10"/>
        <v>OK</v>
      </c>
      <c r="WR15" s="50"/>
      <c r="WS15" s="74" t="s">
        <v>18</v>
      </c>
      <c r="WT15" s="74">
        <v>40</v>
      </c>
      <c r="WU15" s="74">
        <v>40</v>
      </c>
      <c r="WV15" s="74">
        <v>0</v>
      </c>
      <c r="WW15" s="74">
        <v>0</v>
      </c>
      <c r="WX15" s="75">
        <v>1</v>
      </c>
      <c r="WY15" s="48" t="str">
        <f t="shared" si="103"/>
        <v>OK</v>
      </c>
      <c r="WZ15" s="50"/>
      <c r="XA15" s="6" t="s">
        <v>18</v>
      </c>
      <c r="XB15" s="74">
        <v>40</v>
      </c>
      <c r="XC15" s="74">
        <v>40</v>
      </c>
      <c r="XD15" s="74">
        <v>0</v>
      </c>
      <c r="XE15" s="74">
        <v>0</v>
      </c>
      <c r="XF15" s="75">
        <v>1</v>
      </c>
      <c r="XG15" s="48" t="str">
        <f t="shared" si="104"/>
        <v>OK</v>
      </c>
      <c r="XI15" s="74" t="s">
        <v>18</v>
      </c>
      <c r="XJ15" s="74">
        <v>40</v>
      </c>
      <c r="XK15" s="74">
        <v>40</v>
      </c>
      <c r="XL15" s="74">
        <v>0</v>
      </c>
      <c r="XM15" s="74">
        <v>0</v>
      </c>
      <c r="XN15" s="75">
        <v>1</v>
      </c>
      <c r="XO15" s="48" t="str">
        <f t="shared" si="105"/>
        <v>OK</v>
      </c>
      <c r="XP15" s="50"/>
      <c r="XQ15" s="6" t="s">
        <v>18</v>
      </c>
      <c r="XR15" s="74">
        <v>40</v>
      </c>
      <c r="XS15" s="74">
        <v>40</v>
      </c>
      <c r="XT15" s="74">
        <v>0</v>
      </c>
      <c r="XU15" s="74">
        <v>0</v>
      </c>
      <c r="XV15" s="75">
        <v>1</v>
      </c>
      <c r="XW15" s="48" t="str">
        <f t="shared" si="106"/>
        <v>OK</v>
      </c>
      <c r="XY15" s="74" t="s">
        <v>18</v>
      </c>
      <c r="XZ15" s="74">
        <v>40</v>
      </c>
      <c r="YA15" s="74">
        <v>40</v>
      </c>
      <c r="YB15" s="74">
        <v>0</v>
      </c>
      <c r="YC15" s="74">
        <v>0</v>
      </c>
      <c r="YD15" s="75">
        <v>1</v>
      </c>
      <c r="YE15" s="48" t="str">
        <f t="shared" si="107"/>
        <v>OK</v>
      </c>
      <c r="YF15" s="50"/>
      <c r="YG15" s="6" t="s">
        <v>18</v>
      </c>
      <c r="YH15" s="74">
        <v>40</v>
      </c>
      <c r="YI15" s="74">
        <v>40</v>
      </c>
      <c r="YJ15" s="74">
        <v>0</v>
      </c>
      <c r="YK15" s="74">
        <v>0</v>
      </c>
      <c r="YL15" s="75">
        <v>1</v>
      </c>
      <c r="YM15" s="48" t="str">
        <f t="shared" si="108"/>
        <v>OK</v>
      </c>
      <c r="YO15" s="74" t="s">
        <v>18</v>
      </c>
      <c r="YP15" s="74">
        <v>40</v>
      </c>
      <c r="YQ15" s="74">
        <v>40</v>
      </c>
      <c r="YR15" s="74">
        <v>0</v>
      </c>
      <c r="YS15" s="74">
        <v>0</v>
      </c>
      <c r="YT15" s="75">
        <v>1</v>
      </c>
      <c r="YU15" s="48" t="str">
        <f t="shared" si="109"/>
        <v>OK</v>
      </c>
      <c r="YV15" s="50"/>
      <c r="YW15" s="6" t="s">
        <v>18</v>
      </c>
      <c r="YX15" s="74">
        <v>40</v>
      </c>
      <c r="YY15" s="74">
        <v>40</v>
      </c>
      <c r="YZ15" s="74">
        <v>0</v>
      </c>
      <c r="ZA15" s="74">
        <v>0</v>
      </c>
      <c r="ZB15" s="75">
        <v>1</v>
      </c>
      <c r="ZC15" s="48" t="str">
        <f t="shared" si="110"/>
        <v>OK</v>
      </c>
      <c r="ZE15" s="74" t="s">
        <v>18</v>
      </c>
      <c r="ZF15" s="74">
        <v>40</v>
      </c>
      <c r="ZG15" s="74">
        <v>34</v>
      </c>
      <c r="ZH15" s="74">
        <v>6</v>
      </c>
      <c r="ZI15" s="74">
        <v>0</v>
      </c>
      <c r="ZJ15" s="75">
        <v>0.85</v>
      </c>
      <c r="ZK15" s="48" t="str">
        <f t="shared" si="111"/>
        <v>Fail:-15%</v>
      </c>
      <c r="ZL15" s="50"/>
      <c r="ZM15" s="6" t="s">
        <v>18</v>
      </c>
      <c r="ZN15" s="74">
        <v>40</v>
      </c>
      <c r="ZO15" s="74">
        <v>34</v>
      </c>
      <c r="ZP15" s="74">
        <v>6</v>
      </c>
      <c r="ZQ15" s="74">
        <v>0</v>
      </c>
      <c r="ZR15" s="75">
        <v>0.85</v>
      </c>
      <c r="ZS15" s="48" t="str">
        <f t="shared" si="112"/>
        <v>Fail:-15%</v>
      </c>
      <c r="ZU15" s="74" t="s">
        <v>18</v>
      </c>
      <c r="ZV15" s="74">
        <v>40</v>
      </c>
      <c r="ZW15" s="74">
        <v>40</v>
      </c>
      <c r="ZX15" s="74">
        <v>0</v>
      </c>
      <c r="ZY15" s="74">
        <v>0</v>
      </c>
      <c r="ZZ15" s="75">
        <v>1</v>
      </c>
      <c r="AAA15" s="48" t="str">
        <f t="shared" si="113"/>
        <v>Fail:15%</v>
      </c>
      <c r="AAB15" s="50"/>
      <c r="AAC15" s="6" t="s">
        <v>18</v>
      </c>
      <c r="AAD15" s="74">
        <v>40</v>
      </c>
      <c r="AAE15" s="74">
        <v>40</v>
      </c>
      <c r="AAF15" s="74">
        <v>0</v>
      </c>
      <c r="AAG15" s="74">
        <v>0</v>
      </c>
      <c r="AAH15" s="75">
        <v>1</v>
      </c>
      <c r="AAI15" s="48" t="str">
        <f t="shared" si="114"/>
        <v>Fail:15%</v>
      </c>
    </row>
    <row r="16" spans="1:71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11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2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13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14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15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16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17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18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19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20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21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22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23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24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25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2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2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2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2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30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115"/>
        <v>1</v>
      </c>
      <c r="FZ16" s="4">
        <f t="shared" si="31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116"/>
        <v>1</v>
      </c>
      <c r="GH16" s="4">
        <f t="shared" si="32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3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3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35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36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37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38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17"/>
        <v>1</v>
      </c>
      <c r="IL16" s="4">
        <f t="shared" si="39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40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118"/>
        <v>1</v>
      </c>
      <c r="JR16" s="67">
        <f t="shared" si="41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119"/>
        <v>1</v>
      </c>
      <c r="JZ16" s="75">
        <f t="shared" si="42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43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44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45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46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47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8"/>
        <v>1</v>
      </c>
      <c r="LW16" s="75">
        <f t="shared" si="49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50"/>
        <v>1</v>
      </c>
      <c r="ME16" s="75">
        <f t="shared" si="51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52"/>
        <v>1</v>
      </c>
      <c r="MM16" s="75">
        <f t="shared" si="53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54"/>
        <v>1</v>
      </c>
      <c r="MU16" s="75">
        <f t="shared" si="55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56"/>
        <v>1</v>
      </c>
      <c r="NC16" s="75">
        <f t="shared" si="57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8"/>
        <v>1</v>
      </c>
      <c r="NK16" s="75">
        <f t="shared" si="59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60"/>
        <v>1</v>
      </c>
      <c r="NS16" s="75">
        <f t="shared" si="61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62"/>
        <v>1</v>
      </c>
      <c r="OA16" s="75">
        <f t="shared" si="63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64"/>
        <v>1</v>
      </c>
      <c r="OI16" s="75">
        <f t="shared" si="65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66"/>
        <v>1</v>
      </c>
      <c r="OQ16" s="75">
        <f t="shared" si="67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8"/>
        <v>1</v>
      </c>
      <c r="OY16" s="75">
        <f t="shared" si="69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70"/>
        <v>1</v>
      </c>
      <c r="PG16" s="75">
        <f t="shared" si="71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72"/>
        <v>1</v>
      </c>
      <c r="PO16" s="75">
        <f t="shared" si="73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74"/>
        <v>1</v>
      </c>
      <c r="PW16" s="75">
        <f t="shared" si="75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76"/>
        <v>1</v>
      </c>
      <c r="QE16" s="75">
        <f t="shared" si="77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8"/>
        <v>1</v>
      </c>
      <c r="QM16" s="75">
        <f t="shared" si="79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80"/>
        <v>1</v>
      </c>
      <c r="QU16" s="75">
        <f t="shared" si="81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82"/>
        <v>1</v>
      </c>
      <c r="RC16" s="75">
        <f t="shared" si="83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84"/>
        <v>1</v>
      </c>
      <c r="RK16" s="75">
        <f t="shared" si="85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86"/>
        <v>1</v>
      </c>
      <c r="RS16" s="75">
        <f t="shared" si="87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88"/>
        <v>1</v>
      </c>
      <c r="SA16" s="75">
        <f t="shared" si="89"/>
        <v>0</v>
      </c>
      <c r="SC16" s="74" t="s">
        <v>19</v>
      </c>
      <c r="SD16" s="74">
        <v>6</v>
      </c>
      <c r="SE16" s="74">
        <v>6</v>
      </c>
      <c r="SF16" s="74">
        <v>0</v>
      </c>
      <c r="SG16" s="74">
        <v>0</v>
      </c>
      <c r="SH16" s="75">
        <f t="shared" si="90"/>
        <v>1</v>
      </c>
      <c r="SI16" s="75">
        <f t="shared" si="91"/>
        <v>0</v>
      </c>
      <c r="SK16" s="74" t="s">
        <v>19</v>
      </c>
      <c r="SL16" s="74">
        <v>6</v>
      </c>
      <c r="SM16" s="74">
        <v>6</v>
      </c>
      <c r="SN16" s="74">
        <v>0</v>
      </c>
      <c r="SO16" s="74">
        <v>0</v>
      </c>
      <c r="SP16" s="75">
        <f t="shared" si="92"/>
        <v>1</v>
      </c>
      <c r="SQ16" s="75" t="str">
        <f t="shared" si="93"/>
        <v>OK</v>
      </c>
      <c r="SS16" s="74" t="s">
        <v>266</v>
      </c>
      <c r="ST16" s="74">
        <v>6</v>
      </c>
      <c r="SU16" s="74">
        <v>6</v>
      </c>
      <c r="SV16" s="74">
        <v>0</v>
      </c>
      <c r="SW16" s="74">
        <v>0</v>
      </c>
      <c r="SX16" s="75">
        <f t="shared" si="94"/>
        <v>1</v>
      </c>
      <c r="SY16" s="75" t="str">
        <f t="shared" si="95"/>
        <v>OK</v>
      </c>
      <c r="TA16" s="74" t="s">
        <v>19</v>
      </c>
      <c r="TB16" s="74">
        <v>6</v>
      </c>
      <c r="TC16" s="74">
        <v>6</v>
      </c>
      <c r="TD16" s="74">
        <v>0</v>
      </c>
      <c r="TE16" s="74">
        <v>0</v>
      </c>
      <c r="TF16" s="75">
        <f t="shared" si="96"/>
        <v>1</v>
      </c>
      <c r="TG16" s="75" t="str">
        <f t="shared" si="97"/>
        <v>OK</v>
      </c>
      <c r="TI16" s="74" t="s">
        <v>19</v>
      </c>
      <c r="TJ16" s="74">
        <v>6</v>
      </c>
      <c r="TK16" s="74">
        <v>6</v>
      </c>
      <c r="TL16" s="74">
        <v>0</v>
      </c>
      <c r="TM16" s="74">
        <v>0</v>
      </c>
      <c r="TN16" s="75">
        <v>1</v>
      </c>
      <c r="TO16" s="48" t="str">
        <f t="shared" si="98"/>
        <v>OK</v>
      </c>
      <c r="TP16" s="48" t="str">
        <f t="shared" si="120"/>
        <v>OK</v>
      </c>
      <c r="TQ16" s="74" t="s">
        <v>19</v>
      </c>
      <c r="TR16" s="74">
        <v>6</v>
      </c>
      <c r="TS16" s="74">
        <v>6</v>
      </c>
      <c r="TT16" s="74">
        <v>0</v>
      </c>
      <c r="TU16" s="74">
        <v>0</v>
      </c>
      <c r="TV16" s="75">
        <v>1</v>
      </c>
      <c r="TW16" s="48" t="str">
        <f t="shared" si="99"/>
        <v>OK</v>
      </c>
      <c r="TX16" s="48" t="str">
        <f t="shared" si="121"/>
        <v>OK</v>
      </c>
      <c r="TY16" s="74" t="s">
        <v>19</v>
      </c>
      <c r="TZ16" s="74">
        <v>6</v>
      </c>
      <c r="UA16" s="74">
        <v>6</v>
      </c>
      <c r="UB16" s="74">
        <v>0</v>
      </c>
      <c r="UC16" s="74">
        <v>0</v>
      </c>
      <c r="UD16" s="75">
        <v>1</v>
      </c>
      <c r="UE16" s="48" t="str">
        <f t="shared" si="125"/>
        <v>OK</v>
      </c>
      <c r="UF16" s="48" t="str">
        <f t="shared" si="123"/>
        <v>OK</v>
      </c>
      <c r="UG16" s="74" t="s">
        <v>19</v>
      </c>
      <c r="UH16" s="74">
        <v>6</v>
      </c>
      <c r="UI16" s="74">
        <v>6</v>
      </c>
      <c r="UJ16" s="74">
        <v>0</v>
      </c>
      <c r="UK16" s="74">
        <v>0</v>
      </c>
      <c r="UL16" s="75">
        <v>1</v>
      </c>
      <c r="UM16" s="48" t="str">
        <f t="shared" si="126"/>
        <v>OK</v>
      </c>
      <c r="UN16" s="48" t="str">
        <f t="shared" si="124"/>
        <v>OK</v>
      </c>
      <c r="UO16" s="74" t="s">
        <v>19</v>
      </c>
      <c r="UP16" s="74">
        <v>6</v>
      </c>
      <c r="UQ16" s="74">
        <v>6</v>
      </c>
      <c r="UR16" s="74">
        <v>0</v>
      </c>
      <c r="US16" s="74">
        <v>0</v>
      </c>
      <c r="UT16" s="75">
        <v>1</v>
      </c>
      <c r="UU16" s="48" t="str">
        <f t="shared" si="122"/>
        <v>Fail:-1%</v>
      </c>
      <c r="UV16" s="48" t="str">
        <f t="shared" si="4"/>
        <v>OK</v>
      </c>
      <c r="UW16" s="74" t="s">
        <v>19</v>
      </c>
      <c r="UX16" s="74">
        <v>6</v>
      </c>
      <c r="UY16" s="74">
        <v>6</v>
      </c>
      <c r="UZ16" s="74">
        <v>0</v>
      </c>
      <c r="VA16" s="74">
        <v>0</v>
      </c>
      <c r="VB16" s="75">
        <v>1</v>
      </c>
      <c r="VC16" s="48" t="str">
        <f t="shared" si="5"/>
        <v>OK</v>
      </c>
      <c r="VD16" s="48" t="str">
        <f t="shared" si="6"/>
        <v>OK</v>
      </c>
      <c r="VE16" s="74" t="s">
        <v>19</v>
      </c>
      <c r="VF16" s="74">
        <v>6</v>
      </c>
      <c r="VG16" s="74">
        <v>6</v>
      </c>
      <c r="VH16" s="74">
        <v>0</v>
      </c>
      <c r="VI16" s="74">
        <v>0</v>
      </c>
      <c r="VJ16" s="75">
        <v>1</v>
      </c>
      <c r="VK16" s="48" t="str">
        <f t="shared" si="101"/>
        <v>OK</v>
      </c>
      <c r="VL16" s="48" t="str">
        <f t="shared" si="7"/>
        <v>Fail:100%</v>
      </c>
      <c r="VM16" s="74" t="s">
        <v>19</v>
      </c>
      <c r="VN16" s="74">
        <v>6</v>
      </c>
      <c r="VO16" s="74">
        <v>6</v>
      </c>
      <c r="VP16" s="74">
        <v>0</v>
      </c>
      <c r="VQ16" s="74">
        <v>0</v>
      </c>
      <c r="VR16" s="75">
        <v>1</v>
      </c>
      <c r="VS16" s="48" t="str">
        <f t="shared" si="8"/>
        <v>OK</v>
      </c>
      <c r="VT16" s="48"/>
      <c r="VU16" s="74" t="s">
        <v>19</v>
      </c>
      <c r="VV16" s="74">
        <v>6</v>
      </c>
      <c r="VW16" s="74">
        <v>6</v>
      </c>
      <c r="VX16" s="74">
        <v>0</v>
      </c>
      <c r="VY16" s="74">
        <v>0</v>
      </c>
      <c r="VZ16" s="75">
        <v>1</v>
      </c>
      <c r="WA16" s="48" t="str">
        <f t="shared" si="102"/>
        <v>OK</v>
      </c>
      <c r="WB16" s="48"/>
      <c r="WC16" s="74" t="s">
        <v>19</v>
      </c>
      <c r="WD16" s="74">
        <v>6</v>
      </c>
      <c r="WE16" s="74">
        <v>6</v>
      </c>
      <c r="WF16" s="74">
        <v>0</v>
      </c>
      <c r="WG16" s="74">
        <v>0</v>
      </c>
      <c r="WH16" s="75">
        <v>1</v>
      </c>
      <c r="WI16" s="48" t="str">
        <f t="shared" si="9"/>
        <v>OK</v>
      </c>
      <c r="WJ16" s="48"/>
      <c r="WK16" s="74" t="s">
        <v>19</v>
      </c>
      <c r="WL16" s="74">
        <v>6</v>
      </c>
      <c r="WM16" s="74">
        <v>6</v>
      </c>
      <c r="WN16" s="74">
        <v>0</v>
      </c>
      <c r="WO16" s="74">
        <v>0</v>
      </c>
      <c r="WP16" s="75">
        <v>1</v>
      </c>
      <c r="WQ16" s="48" t="str">
        <f t="shared" si="10"/>
        <v>OK</v>
      </c>
      <c r="WR16" s="48"/>
      <c r="WS16" s="74" t="s">
        <v>19</v>
      </c>
      <c r="WT16" s="74">
        <v>6</v>
      </c>
      <c r="WU16" s="74">
        <v>6</v>
      </c>
      <c r="WV16" s="74">
        <v>0</v>
      </c>
      <c r="WW16" s="74">
        <v>0</v>
      </c>
      <c r="WX16" s="75">
        <v>1</v>
      </c>
      <c r="WY16" s="48" t="str">
        <f t="shared" si="103"/>
        <v>OK</v>
      </c>
      <c r="WZ16" s="48"/>
      <c r="XA16" s="74" t="s">
        <v>19</v>
      </c>
      <c r="XB16" s="74">
        <v>6</v>
      </c>
      <c r="XC16" s="74">
        <v>6</v>
      </c>
      <c r="XD16" s="74">
        <v>0</v>
      </c>
      <c r="XE16" s="74">
        <v>0</v>
      </c>
      <c r="XF16" s="75">
        <v>1</v>
      </c>
      <c r="XG16" s="48" t="str">
        <f t="shared" si="104"/>
        <v>OK</v>
      </c>
      <c r="XI16" s="74" t="s">
        <v>19</v>
      </c>
      <c r="XJ16" s="74">
        <v>6</v>
      </c>
      <c r="XK16" s="74">
        <v>6</v>
      </c>
      <c r="XL16" s="74">
        <v>0</v>
      </c>
      <c r="XM16" s="74">
        <v>0</v>
      </c>
      <c r="XN16" s="75">
        <v>1</v>
      </c>
      <c r="XO16" s="48" t="str">
        <f t="shared" si="105"/>
        <v>OK</v>
      </c>
      <c r="XP16" s="48"/>
      <c r="XQ16" s="74" t="s">
        <v>19</v>
      </c>
      <c r="XR16" s="74">
        <v>6</v>
      </c>
      <c r="XS16" s="74">
        <v>6</v>
      </c>
      <c r="XT16" s="74">
        <v>0</v>
      </c>
      <c r="XU16" s="74">
        <v>0</v>
      </c>
      <c r="XV16" s="75">
        <v>1</v>
      </c>
      <c r="XW16" s="48" t="str">
        <f t="shared" si="106"/>
        <v>OK</v>
      </c>
      <c r="XY16" s="74" t="s">
        <v>19</v>
      </c>
      <c r="XZ16" s="74">
        <v>6</v>
      </c>
      <c r="YA16" s="74">
        <v>6</v>
      </c>
      <c r="YB16" s="74">
        <v>0</v>
      </c>
      <c r="YC16" s="74">
        <v>0</v>
      </c>
      <c r="YD16" s="75">
        <v>1</v>
      </c>
      <c r="YE16" s="48" t="str">
        <f t="shared" si="107"/>
        <v>OK</v>
      </c>
      <c r="YF16" s="48"/>
      <c r="YG16" s="74" t="s">
        <v>19</v>
      </c>
      <c r="YH16" s="74">
        <v>6</v>
      </c>
      <c r="YI16" s="74">
        <v>6</v>
      </c>
      <c r="YJ16" s="74">
        <v>0</v>
      </c>
      <c r="YK16" s="74">
        <v>0</v>
      </c>
      <c r="YL16" s="75">
        <v>1</v>
      </c>
      <c r="YM16" s="48" t="str">
        <f t="shared" si="108"/>
        <v>OK</v>
      </c>
      <c r="YO16" s="74" t="s">
        <v>19</v>
      </c>
      <c r="YP16" s="74">
        <v>6</v>
      </c>
      <c r="YQ16" s="74">
        <v>6</v>
      </c>
      <c r="YR16" s="74">
        <v>0</v>
      </c>
      <c r="YS16" s="74">
        <v>0</v>
      </c>
      <c r="YT16" s="75">
        <v>1</v>
      </c>
      <c r="YU16" s="48" t="str">
        <f t="shared" si="109"/>
        <v>OK</v>
      </c>
      <c r="YV16" s="48"/>
      <c r="YW16" s="74" t="s">
        <v>19</v>
      </c>
      <c r="YX16" s="74">
        <v>6</v>
      </c>
      <c r="YY16" s="74">
        <v>6</v>
      </c>
      <c r="YZ16" s="74">
        <v>0</v>
      </c>
      <c r="ZA16" s="74">
        <v>0</v>
      </c>
      <c r="ZB16" s="75">
        <v>1</v>
      </c>
      <c r="ZC16" s="48" t="str">
        <f t="shared" si="110"/>
        <v>OK</v>
      </c>
      <c r="ZE16" s="74" t="s">
        <v>19</v>
      </c>
      <c r="ZF16" s="74">
        <v>6</v>
      </c>
      <c r="ZG16" s="74">
        <v>6</v>
      </c>
      <c r="ZH16" s="74">
        <v>0</v>
      </c>
      <c r="ZI16" s="74">
        <v>0</v>
      </c>
      <c r="ZJ16" s="75">
        <v>1</v>
      </c>
      <c r="ZK16" s="48" t="str">
        <f t="shared" si="111"/>
        <v>OK</v>
      </c>
      <c r="ZL16" s="48"/>
      <c r="ZM16" s="74" t="s">
        <v>19</v>
      </c>
      <c r="ZN16" s="74">
        <v>6</v>
      </c>
      <c r="ZO16" s="74">
        <v>6</v>
      </c>
      <c r="ZP16" s="74">
        <v>0</v>
      </c>
      <c r="ZQ16" s="74">
        <v>0</v>
      </c>
      <c r="ZR16" s="75">
        <v>1</v>
      </c>
      <c r="ZS16" s="48" t="str">
        <f t="shared" si="112"/>
        <v>OK</v>
      </c>
      <c r="ZU16" s="74" t="s">
        <v>19</v>
      </c>
      <c r="ZV16" s="74">
        <v>6</v>
      </c>
      <c r="ZW16" s="74">
        <v>6</v>
      </c>
      <c r="ZX16" s="74">
        <v>0</v>
      </c>
      <c r="ZY16" s="74">
        <v>0</v>
      </c>
      <c r="ZZ16" s="75">
        <v>1</v>
      </c>
      <c r="AAA16" s="48" t="str">
        <f t="shared" si="113"/>
        <v>OK</v>
      </c>
      <c r="AAB16" s="48"/>
      <c r="AAC16" s="74" t="s">
        <v>19</v>
      </c>
      <c r="AAD16" s="74">
        <v>6</v>
      </c>
      <c r="AAE16" s="74">
        <v>6</v>
      </c>
      <c r="AAF16" s="74">
        <v>0</v>
      </c>
      <c r="AAG16" s="74">
        <v>0</v>
      </c>
      <c r="AAH16" s="75">
        <v>1</v>
      </c>
      <c r="AAI16" s="48" t="str">
        <f t="shared" si="114"/>
        <v>OK</v>
      </c>
    </row>
    <row r="17" spans="1:71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11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2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13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14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15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16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17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18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19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20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21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22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23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24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25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2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2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2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29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30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31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32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3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3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35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36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37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38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39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40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41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42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43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44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45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46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47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48"/>
        <v>0.98407643312101911</v>
      </c>
      <c r="LW17" s="75">
        <f t="shared" si="49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50"/>
        <v>0.98407643312101911</v>
      </c>
      <c r="ME17" s="75">
        <f t="shared" si="51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52"/>
        <v>0.98407643312101911</v>
      </c>
      <c r="MM17" s="75">
        <f t="shared" si="53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54"/>
        <v>0.98407643312101911</v>
      </c>
      <c r="MU17" s="75">
        <f t="shared" si="55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56"/>
        <v>0.98407643312101911</v>
      </c>
      <c r="NC17" s="75">
        <f t="shared" si="57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8"/>
        <v>0.98407643312101911</v>
      </c>
      <c r="NK17" s="75">
        <f t="shared" si="59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60"/>
        <v>0.98407643312101911</v>
      </c>
      <c r="NS17" s="75">
        <f t="shared" si="61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62"/>
        <v>0.98407643312101911</v>
      </c>
      <c r="OA17" s="75">
        <f t="shared" si="63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64"/>
        <v>0.98407643312101911</v>
      </c>
      <c r="OI17" s="75">
        <f t="shared" si="65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66"/>
        <v>0.98407643312101911</v>
      </c>
      <c r="OQ17" s="75">
        <f t="shared" si="67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8"/>
        <v>0.98407643312101911</v>
      </c>
      <c r="OY17" s="75">
        <f t="shared" si="69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70"/>
        <v>0.98407643312101911</v>
      </c>
      <c r="PG17" s="75">
        <f t="shared" si="71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72"/>
        <v>0.98407643312101911</v>
      </c>
      <c r="PO17" s="75">
        <f t="shared" si="73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74"/>
        <v>0.98407643312101911</v>
      </c>
      <c r="PW17" s="75">
        <f t="shared" si="75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76"/>
        <v>0.98407643312101911</v>
      </c>
      <c r="QE17" s="75">
        <f t="shared" si="77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8"/>
        <v>0.98407643312101911</v>
      </c>
      <c r="QM17" s="75">
        <f t="shared" si="79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80"/>
        <v>0.98407643312101911</v>
      </c>
      <c r="QU17" s="75">
        <f t="shared" si="81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82"/>
        <v>0.98407643312101911</v>
      </c>
      <c r="RC17" s="75">
        <f t="shared" si="83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84"/>
        <v>0.98407643312101911</v>
      </c>
      <c r="RK17" s="75">
        <f t="shared" si="85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86"/>
        <v>0.98407643312101911</v>
      </c>
      <c r="RS17" s="75">
        <f t="shared" si="87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88"/>
        <v>0.98407643312101911</v>
      </c>
      <c r="SA17" s="75">
        <f t="shared" si="89"/>
        <v>0</v>
      </c>
      <c r="SC17" s="37" t="s">
        <v>20</v>
      </c>
      <c r="SD17" s="74">
        <v>628</v>
      </c>
      <c r="SE17" s="74">
        <v>618</v>
      </c>
      <c r="SF17" s="74">
        <v>10</v>
      </c>
      <c r="SG17" s="74">
        <v>0</v>
      </c>
      <c r="SH17" s="75">
        <f t="shared" si="90"/>
        <v>0.98407643312101911</v>
      </c>
      <c r="SI17" s="75">
        <f t="shared" si="91"/>
        <v>0</v>
      </c>
      <c r="SK17" s="37" t="s">
        <v>20</v>
      </c>
      <c r="SL17" s="74">
        <f>636-8</f>
        <v>628</v>
      </c>
      <c r="SM17" s="74">
        <v>618</v>
      </c>
      <c r="SN17" s="74">
        <v>10</v>
      </c>
      <c r="SO17" s="74">
        <f>8-8</f>
        <v>0</v>
      </c>
      <c r="SP17" s="75">
        <f t="shared" si="92"/>
        <v>0.98407643312101911</v>
      </c>
      <c r="SQ17" s="75" t="str">
        <f t="shared" si="93"/>
        <v>OK</v>
      </c>
      <c r="SS17" s="37" t="s">
        <v>307</v>
      </c>
      <c r="ST17" s="74">
        <v>635</v>
      </c>
      <c r="SU17" s="99">
        <v>619</v>
      </c>
      <c r="SV17" s="99">
        <v>14</v>
      </c>
      <c r="SW17" s="99">
        <v>2</v>
      </c>
      <c r="SX17" s="75">
        <f>SU17/ST17</f>
        <v>0.97480314960629921</v>
      </c>
      <c r="SY17" s="75" t="str">
        <f t="shared" si="95"/>
        <v>Fail:-1%</v>
      </c>
      <c r="TA17" s="37" t="s">
        <v>20</v>
      </c>
      <c r="TB17" s="74">
        <v>636</v>
      </c>
      <c r="TC17" s="74">
        <v>626</v>
      </c>
      <c r="TD17" s="74">
        <v>10</v>
      </c>
      <c r="TE17" s="74">
        <v>0</v>
      </c>
      <c r="TF17" s="75">
        <f t="shared" si="96"/>
        <v>0.98427672955974843</v>
      </c>
      <c r="TG17" s="75" t="str">
        <f t="shared" si="97"/>
        <v>Fail:0%</v>
      </c>
      <c r="TI17" s="37" t="s">
        <v>20</v>
      </c>
      <c r="TJ17" s="74">
        <v>636</v>
      </c>
      <c r="TK17" s="74">
        <v>621</v>
      </c>
      <c r="TL17" s="74">
        <v>15</v>
      </c>
      <c r="TM17" s="74">
        <v>0</v>
      </c>
      <c r="TN17" s="75">
        <v>0.98</v>
      </c>
      <c r="TO17" s="48" t="str">
        <f t="shared" si="98"/>
        <v>Fail:1%</v>
      </c>
      <c r="TP17" s="48" t="str">
        <f t="shared" si="120"/>
        <v>Fail:0%</v>
      </c>
      <c r="TQ17" s="37" t="s">
        <v>20</v>
      </c>
      <c r="TR17" s="74">
        <v>636</v>
      </c>
      <c r="TS17" s="74">
        <v>627</v>
      </c>
      <c r="TT17" s="74">
        <v>9</v>
      </c>
      <c r="TU17" s="74">
        <v>0</v>
      </c>
      <c r="TV17" s="75">
        <v>0.99</v>
      </c>
      <c r="TW17" s="48" t="str">
        <f t="shared" si="99"/>
        <v>Fail:1%</v>
      </c>
      <c r="TX17" s="48" t="str">
        <f t="shared" si="121"/>
        <v>Fail:1%</v>
      </c>
      <c r="TY17" s="37" t="s">
        <v>20</v>
      </c>
      <c r="TZ17" s="74">
        <v>636</v>
      </c>
      <c r="UA17" s="74">
        <v>621</v>
      </c>
      <c r="UB17" s="74">
        <v>15</v>
      </c>
      <c r="UC17" s="74">
        <v>0</v>
      </c>
      <c r="UD17" s="75">
        <v>0.98</v>
      </c>
      <c r="UE17" s="48" t="str">
        <f t="shared" si="125"/>
        <v>OK</v>
      </c>
      <c r="UF17" s="48" t="str">
        <f t="shared" si="123"/>
        <v>Fail:-1%</v>
      </c>
      <c r="UG17" s="37" t="s">
        <v>20</v>
      </c>
      <c r="UH17" s="74">
        <v>636</v>
      </c>
      <c r="UI17" s="74">
        <v>627</v>
      </c>
      <c r="UJ17" s="74">
        <v>9</v>
      </c>
      <c r="UK17" s="74">
        <v>0</v>
      </c>
      <c r="UL17" s="75">
        <v>0.99</v>
      </c>
      <c r="UM17" s="48" t="str">
        <f t="shared" si="126"/>
        <v>OK</v>
      </c>
      <c r="UN17" s="50" t="str">
        <f t="shared" si="124"/>
        <v>Fail:1%</v>
      </c>
      <c r="UO17" s="107" t="s">
        <v>20</v>
      </c>
      <c r="UP17" s="73">
        <v>636</v>
      </c>
      <c r="UQ17" s="73">
        <v>627</v>
      </c>
      <c r="UR17" s="74">
        <v>9</v>
      </c>
      <c r="US17" s="74">
        <v>0</v>
      </c>
      <c r="UT17" s="75">
        <v>0.99</v>
      </c>
      <c r="UU17" s="48" t="str">
        <f t="shared" si="122"/>
        <v>Fail:0%</v>
      </c>
      <c r="UV17" s="50" t="str">
        <f t="shared" si="4"/>
        <v>OK</v>
      </c>
      <c r="UW17" s="37" t="s">
        <v>20</v>
      </c>
      <c r="UX17" s="74">
        <v>629</v>
      </c>
      <c r="UY17" s="74">
        <v>619</v>
      </c>
      <c r="UZ17" s="74">
        <v>10</v>
      </c>
      <c r="VA17" s="74">
        <v>0</v>
      </c>
      <c r="VB17" s="75">
        <v>0.98</v>
      </c>
      <c r="VC17" s="48" t="str">
        <f t="shared" si="5"/>
        <v>Fail:-1%</v>
      </c>
      <c r="VD17" s="50" t="str">
        <f t="shared" si="6"/>
        <v>Fail:-1%</v>
      </c>
      <c r="VE17" s="107" t="s">
        <v>20</v>
      </c>
      <c r="VF17" s="73">
        <v>639</v>
      </c>
      <c r="VG17" s="73">
        <v>629</v>
      </c>
      <c r="VH17" s="74">
        <v>10</v>
      </c>
      <c r="VI17" s="74">
        <v>0</v>
      </c>
      <c r="VJ17" s="75">
        <v>0.98</v>
      </c>
      <c r="VK17" s="48" t="str">
        <f t="shared" si="101"/>
        <v>Fail:-1%</v>
      </c>
      <c r="VL17" s="50" t="str">
        <f t="shared" si="7"/>
        <v>Fail:98%</v>
      </c>
      <c r="VM17" s="37" t="s">
        <v>20</v>
      </c>
      <c r="VN17" s="74">
        <v>629</v>
      </c>
      <c r="VO17" s="74">
        <v>619</v>
      </c>
      <c r="VP17" s="74">
        <v>10</v>
      </c>
      <c r="VQ17" s="74">
        <v>0</v>
      </c>
      <c r="VR17" s="75">
        <v>0.98</v>
      </c>
      <c r="VS17" s="48" t="str">
        <f t="shared" si="8"/>
        <v>OK</v>
      </c>
      <c r="VT17" s="50"/>
      <c r="VU17" s="107" t="s">
        <v>20</v>
      </c>
      <c r="VV17" s="73">
        <v>639</v>
      </c>
      <c r="VW17" s="73">
        <v>629</v>
      </c>
      <c r="VX17" s="74">
        <v>10</v>
      </c>
      <c r="VY17" s="74">
        <v>0</v>
      </c>
      <c r="VZ17" s="75">
        <v>0.98</v>
      </c>
      <c r="WA17" s="48" t="str">
        <f t="shared" si="102"/>
        <v>OK</v>
      </c>
      <c r="WB17" s="50"/>
      <c r="WC17" s="37" t="s">
        <v>20</v>
      </c>
      <c r="WD17" s="74">
        <v>636</v>
      </c>
      <c r="WE17" s="74">
        <v>627</v>
      </c>
      <c r="WF17" s="74">
        <v>9</v>
      </c>
      <c r="WG17" s="74">
        <v>0</v>
      </c>
      <c r="WH17" s="75">
        <v>0.99</v>
      </c>
      <c r="WI17" s="48" t="str">
        <f t="shared" si="9"/>
        <v>Fail:1%</v>
      </c>
      <c r="WJ17" s="50"/>
      <c r="WK17" s="37" t="s">
        <v>20</v>
      </c>
      <c r="WL17" s="74">
        <v>636</v>
      </c>
      <c r="WM17" s="74">
        <v>627</v>
      </c>
      <c r="WN17" s="74">
        <v>9</v>
      </c>
      <c r="WO17" s="74">
        <v>0</v>
      </c>
      <c r="WP17" s="75">
        <v>0.99</v>
      </c>
      <c r="WQ17" s="48" t="str">
        <f t="shared" si="10"/>
        <v>Fail:1%</v>
      </c>
      <c r="WR17" s="50"/>
      <c r="WS17" s="37" t="s">
        <v>20</v>
      </c>
      <c r="WT17" s="74">
        <v>628</v>
      </c>
      <c r="WU17" s="74">
        <v>618</v>
      </c>
      <c r="WV17" s="74">
        <v>10</v>
      </c>
      <c r="WW17" s="74">
        <v>0</v>
      </c>
      <c r="WX17" s="75">
        <v>0.98</v>
      </c>
      <c r="WY17" s="48" t="str">
        <f t="shared" si="103"/>
        <v>Fail:-1%</v>
      </c>
      <c r="WZ17" s="50"/>
      <c r="XA17" s="107" t="s">
        <v>20</v>
      </c>
      <c r="XB17" s="73">
        <v>636</v>
      </c>
      <c r="XC17" s="73">
        <v>626</v>
      </c>
      <c r="XD17" s="74">
        <v>10</v>
      </c>
      <c r="XE17" s="74">
        <v>0</v>
      </c>
      <c r="XF17" s="75">
        <v>0.98</v>
      </c>
      <c r="XG17" s="48" t="str">
        <f t="shared" si="104"/>
        <v>Fail:-1%</v>
      </c>
      <c r="XI17" s="37" t="s">
        <v>20</v>
      </c>
      <c r="XJ17" s="74">
        <v>629</v>
      </c>
      <c r="XK17" s="74">
        <v>619</v>
      </c>
      <c r="XL17" s="74">
        <v>10</v>
      </c>
      <c r="XM17" s="74">
        <v>0</v>
      </c>
      <c r="XN17" s="75">
        <v>0.98</v>
      </c>
      <c r="XO17" s="48" t="str">
        <f t="shared" si="105"/>
        <v>Fail:0%</v>
      </c>
      <c r="XP17" s="50"/>
      <c r="XQ17" s="107" t="s">
        <v>20</v>
      </c>
      <c r="XR17" s="73">
        <v>639</v>
      </c>
      <c r="XS17" s="73">
        <v>629</v>
      </c>
      <c r="XT17" s="74">
        <v>10</v>
      </c>
      <c r="XU17" s="74">
        <v>0</v>
      </c>
      <c r="XV17" s="75">
        <v>0.98</v>
      </c>
      <c r="XW17" s="48" t="str">
        <f t="shared" si="106"/>
        <v>Fail:0%</v>
      </c>
      <c r="XY17" s="37" t="s">
        <v>20</v>
      </c>
      <c r="XZ17" s="74">
        <v>629</v>
      </c>
      <c r="YA17" s="74">
        <v>619</v>
      </c>
      <c r="YB17" s="74">
        <v>10</v>
      </c>
      <c r="YC17" s="74">
        <v>0</v>
      </c>
      <c r="YD17" s="75">
        <v>0.98</v>
      </c>
      <c r="YE17" s="48" t="str">
        <f t="shared" si="107"/>
        <v>OK</v>
      </c>
      <c r="YF17" s="50"/>
      <c r="YG17" s="107" t="s">
        <v>20</v>
      </c>
      <c r="YH17" s="73">
        <v>639</v>
      </c>
      <c r="YI17" s="73">
        <v>629</v>
      </c>
      <c r="YJ17" s="74">
        <v>10</v>
      </c>
      <c r="YK17" s="74">
        <v>0</v>
      </c>
      <c r="YL17" s="75">
        <v>0.98</v>
      </c>
      <c r="YM17" s="48" t="str">
        <f t="shared" si="108"/>
        <v>OK</v>
      </c>
      <c r="YO17" s="37" t="s">
        <v>20</v>
      </c>
      <c r="YP17" s="74">
        <v>629</v>
      </c>
      <c r="YQ17" s="74">
        <v>619</v>
      </c>
      <c r="YR17" s="74">
        <v>10</v>
      </c>
      <c r="YS17" s="74">
        <v>0</v>
      </c>
      <c r="YT17" s="75">
        <v>0.98</v>
      </c>
      <c r="YU17" s="48" t="str">
        <f t="shared" si="109"/>
        <v>OK</v>
      </c>
      <c r="YV17" s="50"/>
      <c r="YW17" s="107" t="s">
        <v>20</v>
      </c>
      <c r="YX17" s="73">
        <v>639</v>
      </c>
      <c r="YY17" s="73">
        <v>629</v>
      </c>
      <c r="YZ17" s="74">
        <v>10</v>
      </c>
      <c r="ZA17" s="74">
        <v>0</v>
      </c>
      <c r="ZB17" s="75">
        <v>0.98</v>
      </c>
      <c r="ZC17" s="48" t="str">
        <f t="shared" si="110"/>
        <v>OK</v>
      </c>
      <c r="ZE17" s="37" t="s">
        <v>20</v>
      </c>
      <c r="ZF17" s="74">
        <v>629</v>
      </c>
      <c r="ZG17" s="74">
        <v>619</v>
      </c>
      <c r="ZH17" s="74">
        <v>10</v>
      </c>
      <c r="ZI17" s="74">
        <v>0</v>
      </c>
      <c r="ZJ17" s="75">
        <v>0.98</v>
      </c>
      <c r="ZK17" s="48" t="str">
        <f t="shared" si="111"/>
        <v>OK</v>
      </c>
      <c r="ZL17" s="50"/>
      <c r="ZM17" s="107" t="s">
        <v>20</v>
      </c>
      <c r="ZN17" s="73">
        <v>639</v>
      </c>
      <c r="ZO17" s="73">
        <v>629</v>
      </c>
      <c r="ZP17" s="74">
        <v>10</v>
      </c>
      <c r="ZQ17" s="74">
        <v>0</v>
      </c>
      <c r="ZR17" s="75">
        <v>0.98</v>
      </c>
      <c r="ZS17" s="48" t="str">
        <f t="shared" si="112"/>
        <v>OK</v>
      </c>
      <c r="ZU17" s="37" t="s">
        <v>20</v>
      </c>
      <c r="ZV17" s="74">
        <v>629</v>
      </c>
      <c r="ZW17" s="74">
        <v>619</v>
      </c>
      <c r="ZX17" s="74">
        <v>10</v>
      </c>
      <c r="ZY17" s="74">
        <v>0</v>
      </c>
      <c r="ZZ17" s="75">
        <v>0.98</v>
      </c>
      <c r="AAA17" s="48" t="str">
        <f t="shared" si="113"/>
        <v>OK</v>
      </c>
      <c r="AAB17" s="50"/>
      <c r="AAC17" s="107" t="s">
        <v>20</v>
      </c>
      <c r="AAD17" s="73">
        <v>639</v>
      </c>
      <c r="AAE17" s="73">
        <v>629</v>
      </c>
      <c r="AAF17" s="74">
        <v>10</v>
      </c>
      <c r="AAG17" s="74">
        <v>0</v>
      </c>
      <c r="AAH17" s="75">
        <v>0.98</v>
      </c>
      <c r="AAI17" s="48" t="str">
        <f t="shared" si="114"/>
        <v>OK</v>
      </c>
    </row>
    <row r="18" spans="1:71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11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2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13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14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15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16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17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18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19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20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21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22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23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24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25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2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2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2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2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30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115"/>
        <v>1</v>
      </c>
      <c r="FZ18" s="4">
        <f t="shared" si="31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116"/>
        <v>1</v>
      </c>
      <c r="GH18" s="4">
        <f t="shared" si="32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3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3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35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36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37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38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17"/>
        <v>1</v>
      </c>
      <c r="IL18" s="4">
        <f t="shared" si="39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40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118"/>
        <v>1</v>
      </c>
      <c r="JR18" s="67">
        <f t="shared" si="41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119"/>
        <v>1</v>
      </c>
      <c r="JZ18" s="75">
        <f t="shared" si="42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43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44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45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46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47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8"/>
        <v>1</v>
      </c>
      <c r="LW18" s="75">
        <f t="shared" si="49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50"/>
        <v>1</v>
      </c>
      <c r="ME18" s="75">
        <f t="shared" si="51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52"/>
        <v>1</v>
      </c>
      <c r="MM18" s="75">
        <f t="shared" si="53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54"/>
        <v>1</v>
      </c>
      <c r="MU18" s="75">
        <f t="shared" si="55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56"/>
        <v>1</v>
      </c>
      <c r="NC18" s="75">
        <f t="shared" si="57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8"/>
        <v>1</v>
      </c>
      <c r="NK18" s="75">
        <f t="shared" si="59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60"/>
        <v>1</v>
      </c>
      <c r="NS18" s="75">
        <f t="shared" si="61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62"/>
        <v>1</v>
      </c>
      <c r="OA18" s="75">
        <f t="shared" si="63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64"/>
        <v>1</v>
      </c>
      <c r="OI18" s="75">
        <f t="shared" si="65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66"/>
        <v>1</v>
      </c>
      <c r="OQ18" s="75">
        <f t="shared" si="67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8"/>
        <v>1</v>
      </c>
      <c r="OY18" s="75">
        <f t="shared" si="69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70"/>
        <v>1</v>
      </c>
      <c r="PG18" s="75">
        <f t="shared" si="71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72"/>
        <v>1</v>
      </c>
      <c r="PO18" s="75">
        <f t="shared" si="73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74"/>
        <v>1</v>
      </c>
      <c r="PW18" s="75">
        <f t="shared" si="75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76"/>
        <v>1</v>
      </c>
      <c r="QE18" s="75">
        <f t="shared" si="77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8"/>
        <v>1</v>
      </c>
      <c r="QM18" s="75">
        <f t="shared" si="79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80"/>
        <v>1</v>
      </c>
      <c r="QU18" s="75">
        <f t="shared" si="81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82"/>
        <v>1</v>
      </c>
      <c r="RC18" s="75">
        <f t="shared" si="83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84"/>
        <v>1</v>
      </c>
      <c r="RK18" s="75">
        <f t="shared" si="85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86"/>
        <v>1</v>
      </c>
      <c r="RS18" s="75">
        <f t="shared" si="87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88"/>
        <v>1</v>
      </c>
      <c r="SA18" s="75">
        <f t="shared" si="89"/>
        <v>0</v>
      </c>
      <c r="SC18" s="74" t="s">
        <v>21</v>
      </c>
      <c r="SD18" s="74">
        <v>109</v>
      </c>
      <c r="SE18" s="74">
        <v>109</v>
      </c>
      <c r="SF18" s="74">
        <v>0</v>
      </c>
      <c r="SG18" s="74">
        <v>0</v>
      </c>
      <c r="SH18" s="75">
        <f t="shared" si="90"/>
        <v>1</v>
      </c>
      <c r="SI18" s="75">
        <f t="shared" si="91"/>
        <v>0</v>
      </c>
      <c r="SK18" s="74" t="s">
        <v>21</v>
      </c>
      <c r="SL18" s="74">
        <v>109</v>
      </c>
      <c r="SM18" s="74">
        <v>109</v>
      </c>
      <c r="SN18" s="74">
        <v>0</v>
      </c>
      <c r="SO18" s="74">
        <v>0</v>
      </c>
      <c r="SP18" s="75">
        <f t="shared" si="92"/>
        <v>1</v>
      </c>
      <c r="SQ18" s="75" t="str">
        <f t="shared" si="93"/>
        <v>OK</v>
      </c>
      <c r="SS18" s="74" t="s">
        <v>267</v>
      </c>
      <c r="ST18" s="74">
        <v>109</v>
      </c>
      <c r="SU18" s="74">
        <v>109</v>
      </c>
      <c r="SV18" s="74">
        <v>0</v>
      </c>
      <c r="SW18" s="74">
        <v>0</v>
      </c>
      <c r="SX18" s="75">
        <f t="shared" si="94"/>
        <v>1</v>
      </c>
      <c r="SY18" s="75" t="str">
        <f t="shared" ref="SY18:SY49" si="127">IF(EXACT(SL17,ST18),IF(EXACT(SM17,SU18),IF(EXACT(SN17,SV18),IF(EXACT(SO17,SW18),"OK",CONCATENATE("Fail:",ROUND(SX18-SP17,2)*100,"%")),CONCATENATE("Fail:",ROUND(SX18-SP17,2)*100,"%")),CONCATENATE("Fail:",ROUND(SX18-SP17,2)*100,"%")),CONCATENATE("Fail:",ROUND(SX18-SP17,2)*100,"%"))</f>
        <v>Fail:2%</v>
      </c>
      <c r="TA18" s="74" t="s">
        <v>21</v>
      </c>
      <c r="TB18" s="74">
        <v>109</v>
      </c>
      <c r="TC18" s="74">
        <v>109</v>
      </c>
      <c r="TD18" s="74">
        <v>0</v>
      </c>
      <c r="TE18" s="74">
        <v>0</v>
      </c>
      <c r="TF18" s="75">
        <f t="shared" si="96"/>
        <v>1</v>
      </c>
      <c r="TG18" s="75" t="str">
        <f t="shared" si="97"/>
        <v>OK</v>
      </c>
      <c r="TI18" s="74" t="s">
        <v>21</v>
      </c>
      <c r="TJ18" s="74">
        <v>109</v>
      </c>
      <c r="TK18" s="74">
        <v>109</v>
      </c>
      <c r="TL18" s="74">
        <v>0</v>
      </c>
      <c r="TM18" s="74">
        <v>0</v>
      </c>
      <c r="TN18" s="75">
        <v>1</v>
      </c>
      <c r="TO18" s="48" t="str">
        <f t="shared" si="98"/>
        <v>OK</v>
      </c>
      <c r="TP18" s="48" t="str">
        <f t="shared" si="120"/>
        <v>OK</v>
      </c>
      <c r="TQ18" s="74" t="s">
        <v>21</v>
      </c>
      <c r="TR18" s="74">
        <v>109</v>
      </c>
      <c r="TS18" s="74">
        <v>109</v>
      </c>
      <c r="TT18" s="74">
        <v>0</v>
      </c>
      <c r="TU18" s="74">
        <v>0</v>
      </c>
      <c r="TV18" s="75">
        <v>1</v>
      </c>
      <c r="TW18" s="48" t="str">
        <f t="shared" si="99"/>
        <v>OK</v>
      </c>
      <c r="TX18" s="48" t="str">
        <f t="shared" si="121"/>
        <v>OK</v>
      </c>
      <c r="TY18" s="74" t="s">
        <v>21</v>
      </c>
      <c r="TZ18" s="74">
        <v>109</v>
      </c>
      <c r="UA18" s="74">
        <v>109</v>
      </c>
      <c r="UB18" s="74">
        <v>0</v>
      </c>
      <c r="UC18" s="74">
        <v>0</v>
      </c>
      <c r="UD18" s="75">
        <v>1</v>
      </c>
      <c r="UE18" s="48" t="str">
        <f t="shared" si="125"/>
        <v>OK</v>
      </c>
      <c r="UF18" s="48" t="str">
        <f t="shared" si="123"/>
        <v>OK</v>
      </c>
      <c r="UG18" s="74" t="s">
        <v>21</v>
      </c>
      <c r="UH18" s="74">
        <v>109</v>
      </c>
      <c r="UI18" s="74">
        <v>109</v>
      </c>
      <c r="UJ18" s="74">
        <v>0</v>
      </c>
      <c r="UK18" s="74">
        <v>0</v>
      </c>
      <c r="UL18" s="75">
        <v>1</v>
      </c>
      <c r="UM18" s="48" t="str">
        <f t="shared" si="126"/>
        <v>OK</v>
      </c>
      <c r="UN18" s="48" t="str">
        <f t="shared" si="124"/>
        <v>OK</v>
      </c>
      <c r="UO18" s="74" t="s">
        <v>21</v>
      </c>
      <c r="UP18" s="74">
        <v>109</v>
      </c>
      <c r="UQ18" s="74">
        <v>109</v>
      </c>
      <c r="UR18" s="74">
        <v>0</v>
      </c>
      <c r="US18" s="74">
        <v>0</v>
      </c>
      <c r="UT18" s="75">
        <v>1</v>
      </c>
      <c r="UU18" s="48" t="str">
        <f t="shared" si="122"/>
        <v>Fail:-58%</v>
      </c>
      <c r="UV18" s="48" t="str">
        <f t="shared" si="4"/>
        <v>OK</v>
      </c>
      <c r="UW18" s="74" t="s">
        <v>21</v>
      </c>
      <c r="UX18" s="74">
        <v>109</v>
      </c>
      <c r="UY18" s="74">
        <v>109</v>
      </c>
      <c r="UZ18" s="74">
        <v>0</v>
      </c>
      <c r="VA18" s="74">
        <v>0</v>
      </c>
      <c r="VB18" s="75">
        <v>1</v>
      </c>
      <c r="VC18" s="48" t="str">
        <f t="shared" si="5"/>
        <v>OK</v>
      </c>
      <c r="VD18" s="48" t="str">
        <f t="shared" si="6"/>
        <v>OK</v>
      </c>
      <c r="VE18" s="74" t="s">
        <v>21</v>
      </c>
      <c r="VF18" s="74">
        <v>109</v>
      </c>
      <c r="VG18" s="74">
        <v>109</v>
      </c>
      <c r="VH18" s="74">
        <v>0</v>
      </c>
      <c r="VI18" s="74">
        <v>0</v>
      </c>
      <c r="VJ18" s="75">
        <v>1</v>
      </c>
      <c r="VK18" s="48" t="str">
        <f t="shared" si="101"/>
        <v>OK</v>
      </c>
      <c r="VL18" s="48" t="str">
        <f t="shared" si="7"/>
        <v>Fail:100%</v>
      </c>
      <c r="VM18" s="74" t="s">
        <v>21</v>
      </c>
      <c r="VN18" s="74">
        <v>109</v>
      </c>
      <c r="VO18" s="74">
        <v>109</v>
      </c>
      <c r="VP18" s="74">
        <v>0</v>
      </c>
      <c r="VQ18" s="74">
        <v>0</v>
      </c>
      <c r="VR18" s="75">
        <v>1</v>
      </c>
      <c r="VS18" s="48" t="str">
        <f t="shared" si="8"/>
        <v>OK</v>
      </c>
      <c r="VT18" s="48"/>
      <c r="VU18" s="74" t="s">
        <v>21</v>
      </c>
      <c r="VV18" s="74">
        <v>109</v>
      </c>
      <c r="VW18" s="74">
        <v>109</v>
      </c>
      <c r="VX18" s="74">
        <v>0</v>
      </c>
      <c r="VY18" s="74">
        <v>0</v>
      </c>
      <c r="VZ18" s="75">
        <v>1</v>
      </c>
      <c r="WA18" s="48" t="str">
        <f t="shared" si="102"/>
        <v>OK</v>
      </c>
      <c r="WB18" s="48"/>
      <c r="WC18" s="74" t="s">
        <v>21</v>
      </c>
      <c r="WD18" s="74">
        <v>109</v>
      </c>
      <c r="WE18" s="74">
        <v>109</v>
      </c>
      <c r="WF18" s="74">
        <v>0</v>
      </c>
      <c r="WG18" s="74">
        <v>0</v>
      </c>
      <c r="WH18" s="75">
        <v>1</v>
      </c>
      <c r="WI18" s="48" t="str">
        <f t="shared" si="9"/>
        <v>OK</v>
      </c>
      <c r="WJ18" s="48"/>
      <c r="WK18" s="74" t="s">
        <v>21</v>
      </c>
      <c r="WL18" s="74">
        <v>109</v>
      </c>
      <c r="WM18" s="74">
        <v>109</v>
      </c>
      <c r="WN18" s="74">
        <v>0</v>
      </c>
      <c r="WO18" s="74">
        <v>0</v>
      </c>
      <c r="WP18" s="75">
        <v>1</v>
      </c>
      <c r="WQ18" s="48" t="str">
        <f t="shared" si="10"/>
        <v>OK</v>
      </c>
      <c r="WR18" s="48"/>
      <c r="WS18" s="74" t="s">
        <v>21</v>
      </c>
      <c r="WT18" s="74">
        <v>109</v>
      </c>
      <c r="WU18" s="74">
        <v>109</v>
      </c>
      <c r="WV18" s="74">
        <v>0</v>
      </c>
      <c r="WW18" s="74">
        <v>0</v>
      </c>
      <c r="WX18" s="75">
        <v>1</v>
      </c>
      <c r="WY18" s="48" t="str">
        <f t="shared" si="103"/>
        <v>OK</v>
      </c>
      <c r="WZ18" s="48"/>
      <c r="XA18" s="74" t="s">
        <v>21</v>
      </c>
      <c r="XB18" s="74">
        <v>109</v>
      </c>
      <c r="XC18" s="74">
        <v>109</v>
      </c>
      <c r="XD18" s="74">
        <v>0</v>
      </c>
      <c r="XE18" s="74">
        <v>0</v>
      </c>
      <c r="XF18" s="75">
        <v>1</v>
      </c>
      <c r="XG18" s="48" t="str">
        <f t="shared" si="104"/>
        <v>OK</v>
      </c>
      <c r="XI18" s="74" t="s">
        <v>21</v>
      </c>
      <c r="XJ18" s="74">
        <v>109</v>
      </c>
      <c r="XK18" s="74">
        <v>109</v>
      </c>
      <c r="XL18" s="74">
        <v>0</v>
      </c>
      <c r="XM18" s="74">
        <v>0</v>
      </c>
      <c r="XN18" s="75">
        <v>1</v>
      </c>
      <c r="XO18" s="48" t="str">
        <f t="shared" si="105"/>
        <v>OK</v>
      </c>
      <c r="XP18" s="48"/>
      <c r="XQ18" s="74" t="s">
        <v>21</v>
      </c>
      <c r="XR18" s="74">
        <v>109</v>
      </c>
      <c r="XS18" s="74">
        <v>109</v>
      </c>
      <c r="XT18" s="74">
        <v>0</v>
      </c>
      <c r="XU18" s="74">
        <v>0</v>
      </c>
      <c r="XV18" s="75">
        <v>1</v>
      </c>
      <c r="XW18" s="48" t="str">
        <f t="shared" si="106"/>
        <v>OK</v>
      </c>
      <c r="XY18" s="74" t="s">
        <v>21</v>
      </c>
      <c r="XZ18" s="74">
        <v>109</v>
      </c>
      <c r="YA18" s="74">
        <v>109</v>
      </c>
      <c r="YB18" s="74">
        <v>0</v>
      </c>
      <c r="YC18" s="74">
        <v>0</v>
      </c>
      <c r="YD18" s="75">
        <v>1</v>
      </c>
      <c r="YE18" s="48" t="str">
        <f t="shared" si="107"/>
        <v>OK</v>
      </c>
      <c r="YF18" s="48"/>
      <c r="YG18" s="74" t="s">
        <v>21</v>
      </c>
      <c r="YH18" s="74">
        <v>109</v>
      </c>
      <c r="YI18" s="74">
        <v>109</v>
      </c>
      <c r="YJ18" s="74">
        <v>0</v>
      </c>
      <c r="YK18" s="74">
        <v>0</v>
      </c>
      <c r="YL18" s="75">
        <v>1</v>
      </c>
      <c r="YM18" s="48" t="str">
        <f t="shared" si="108"/>
        <v>OK</v>
      </c>
      <c r="YO18" s="74" t="s">
        <v>21</v>
      </c>
      <c r="YP18" s="74">
        <v>109</v>
      </c>
      <c r="YQ18" s="74">
        <v>109</v>
      </c>
      <c r="YR18" s="74">
        <v>0</v>
      </c>
      <c r="YS18" s="74">
        <v>0</v>
      </c>
      <c r="YT18" s="75">
        <v>1</v>
      </c>
      <c r="YU18" s="48" t="str">
        <f t="shared" si="109"/>
        <v>OK</v>
      </c>
      <c r="YV18" s="48"/>
      <c r="YW18" s="74" t="s">
        <v>21</v>
      </c>
      <c r="YX18" s="74">
        <v>109</v>
      </c>
      <c r="YY18" s="74">
        <v>109</v>
      </c>
      <c r="YZ18" s="74">
        <v>0</v>
      </c>
      <c r="ZA18" s="74">
        <v>0</v>
      </c>
      <c r="ZB18" s="75">
        <v>1</v>
      </c>
      <c r="ZC18" s="48" t="str">
        <f t="shared" si="110"/>
        <v>OK</v>
      </c>
      <c r="ZE18" s="74" t="s">
        <v>21</v>
      </c>
      <c r="ZF18" s="74">
        <v>109</v>
      </c>
      <c r="ZG18" s="74">
        <v>109</v>
      </c>
      <c r="ZH18" s="74">
        <v>0</v>
      </c>
      <c r="ZI18" s="74">
        <v>0</v>
      </c>
      <c r="ZJ18" s="75">
        <v>1</v>
      </c>
      <c r="ZK18" s="48" t="str">
        <f t="shared" si="111"/>
        <v>OK</v>
      </c>
      <c r="ZL18" s="48"/>
      <c r="ZM18" s="74" t="s">
        <v>21</v>
      </c>
      <c r="ZN18" s="74">
        <v>109</v>
      </c>
      <c r="ZO18" s="74">
        <v>109</v>
      </c>
      <c r="ZP18" s="74">
        <v>0</v>
      </c>
      <c r="ZQ18" s="74">
        <v>0</v>
      </c>
      <c r="ZR18" s="75">
        <v>1</v>
      </c>
      <c r="ZS18" s="48" t="str">
        <f t="shared" si="112"/>
        <v>OK</v>
      </c>
      <c r="ZU18" s="74" t="s">
        <v>21</v>
      </c>
      <c r="ZV18" s="74">
        <v>109</v>
      </c>
      <c r="ZW18" s="74">
        <v>109</v>
      </c>
      <c r="ZX18" s="74">
        <v>0</v>
      </c>
      <c r="ZY18" s="74">
        <v>0</v>
      </c>
      <c r="ZZ18" s="75">
        <v>1</v>
      </c>
      <c r="AAA18" s="48" t="str">
        <f t="shared" si="113"/>
        <v>OK</v>
      </c>
      <c r="AAB18" s="48"/>
      <c r="AAC18" s="74" t="s">
        <v>21</v>
      </c>
      <c r="AAD18" s="74">
        <v>109</v>
      </c>
      <c r="AAE18" s="74">
        <v>109</v>
      </c>
      <c r="AAF18" s="74">
        <v>0</v>
      </c>
      <c r="AAG18" s="74">
        <v>0</v>
      </c>
      <c r="AAH18" s="75">
        <v>1</v>
      </c>
      <c r="AAI18" s="48" t="str">
        <f t="shared" si="114"/>
        <v>OK</v>
      </c>
    </row>
    <row r="19" spans="1:71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11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2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13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14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15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16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17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18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19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20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21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22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23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24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25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2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2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2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2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30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115"/>
        <v>0.96296296296296291</v>
      </c>
      <c r="FZ19" s="4">
        <f t="shared" si="31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116"/>
        <v>0.96296296296296291</v>
      </c>
      <c r="GH19" s="4">
        <f t="shared" si="32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33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3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35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36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37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38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117"/>
        <v>0.96296296296296291</v>
      </c>
      <c r="IL19" s="4">
        <f t="shared" si="39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40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118"/>
        <v>0.98522167487684731</v>
      </c>
      <c r="JR19" s="67">
        <f t="shared" si="41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119"/>
        <v>0.98029556650246308</v>
      </c>
      <c r="JZ19" s="75">
        <f t="shared" si="42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43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44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45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46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47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8"/>
        <v>0.98522167487684731</v>
      </c>
      <c r="LW19" s="75">
        <f t="shared" si="49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50"/>
        <v>0.98522167487684731</v>
      </c>
      <c r="ME19" s="75">
        <f t="shared" si="51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52"/>
        <v>0.98522167487684731</v>
      </c>
      <c r="MM19" s="75">
        <f t="shared" si="53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54"/>
        <v>0.98522167487684731</v>
      </c>
      <c r="MU19" s="75">
        <f t="shared" si="55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56"/>
        <v>0.98522167487684731</v>
      </c>
      <c r="NC19" s="75">
        <f t="shared" si="57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58"/>
        <v>0.98522167487684731</v>
      </c>
      <c r="NK19" s="75">
        <f t="shared" si="59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60"/>
        <v>0.98522167487684731</v>
      </c>
      <c r="NS19" s="75">
        <f t="shared" si="61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62"/>
        <v>0.98522167487684731</v>
      </c>
      <c r="OA19" s="75">
        <f t="shared" si="63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64"/>
        <v>0.99014778325123154</v>
      </c>
      <c r="OI19" s="75">
        <f t="shared" si="65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66"/>
        <v>0.99014778325123154</v>
      </c>
      <c r="OQ19" s="75">
        <f t="shared" si="67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68"/>
        <v>0.99014778325123154</v>
      </c>
      <c r="OY19" s="75">
        <f t="shared" si="69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70"/>
        <v>0.99014778325123154</v>
      </c>
      <c r="PG19" s="75">
        <f t="shared" si="71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72"/>
        <v>0.99014778325123154</v>
      </c>
      <c r="PO19" s="75">
        <f t="shared" si="73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74"/>
        <v>0.99014778325123154</v>
      </c>
      <c r="PW19" s="75">
        <f t="shared" si="75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76"/>
        <v>0.99014778325123154</v>
      </c>
      <c r="QE19" s="75">
        <f t="shared" si="77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78"/>
        <v>0.99014778325123154</v>
      </c>
      <c r="QM19" s="75">
        <f t="shared" si="79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80"/>
        <v>0.99014778325123154</v>
      </c>
      <c r="QU19" s="75">
        <f t="shared" si="81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82"/>
        <v>0.99014778325123154</v>
      </c>
      <c r="RC19" s="75">
        <f t="shared" si="83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84"/>
        <v>0.99014778325123154</v>
      </c>
      <c r="RK19" s="75">
        <f t="shared" si="85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86"/>
        <v>0.99014778325123154</v>
      </c>
      <c r="RS19" s="75">
        <f t="shared" si="87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88"/>
        <v>0.99014778325123154</v>
      </c>
      <c r="SA19" s="75">
        <f t="shared" si="89"/>
        <v>0</v>
      </c>
      <c r="SB19" s="49" t="s">
        <v>89</v>
      </c>
      <c r="SC19" s="74" t="s">
        <v>22</v>
      </c>
      <c r="SD19" s="74">
        <v>203</v>
      </c>
      <c r="SE19" s="74">
        <v>201</v>
      </c>
      <c r="SF19" s="74">
        <v>2</v>
      </c>
      <c r="SG19" s="74">
        <v>0</v>
      </c>
      <c r="SH19" s="75">
        <f t="shared" si="90"/>
        <v>0.99014778325123154</v>
      </c>
      <c r="SI19" s="75">
        <f t="shared" si="91"/>
        <v>0</v>
      </c>
      <c r="SJ19" s="2" t="s">
        <v>89</v>
      </c>
      <c r="SK19" s="74" t="s">
        <v>22</v>
      </c>
      <c r="SL19" s="74">
        <v>203</v>
      </c>
      <c r="SM19" s="74">
        <v>201</v>
      </c>
      <c r="SN19" s="74">
        <v>2</v>
      </c>
      <c r="SO19" s="74">
        <v>0</v>
      </c>
      <c r="SP19" s="75">
        <f t="shared" si="92"/>
        <v>0.99014778325123154</v>
      </c>
      <c r="SQ19" s="75" t="str">
        <f t="shared" si="93"/>
        <v>OK</v>
      </c>
      <c r="SR19" s="74" t="s">
        <v>246</v>
      </c>
      <c r="SS19" s="74" t="s">
        <v>268</v>
      </c>
      <c r="ST19" s="74">
        <v>203</v>
      </c>
      <c r="SU19" s="74">
        <v>199</v>
      </c>
      <c r="SV19" s="74">
        <v>2</v>
      </c>
      <c r="SW19" s="74">
        <v>2</v>
      </c>
      <c r="SX19" s="75">
        <f t="shared" si="94"/>
        <v>0.98029556650246308</v>
      </c>
      <c r="SY19" s="75" t="str">
        <f t="shared" si="127"/>
        <v>Fail:-2%</v>
      </c>
      <c r="TA19" s="74" t="s">
        <v>22</v>
      </c>
      <c r="TB19" s="74">
        <v>203</v>
      </c>
      <c r="TC19" s="74">
        <v>201</v>
      </c>
      <c r="TD19" s="74">
        <v>2</v>
      </c>
      <c r="TE19" s="74">
        <v>0</v>
      </c>
      <c r="TF19" s="75">
        <f t="shared" si="96"/>
        <v>0.99014778325123154</v>
      </c>
      <c r="TG19" s="48" t="str">
        <f t="shared" si="97"/>
        <v>OK</v>
      </c>
      <c r="TH19" s="66" t="s">
        <v>253</v>
      </c>
      <c r="TI19" s="74" t="s">
        <v>22</v>
      </c>
      <c r="TJ19" s="74">
        <v>203</v>
      </c>
      <c r="TK19" s="74">
        <v>200</v>
      </c>
      <c r="TL19" s="74">
        <v>2</v>
      </c>
      <c r="TM19" s="74">
        <v>1</v>
      </c>
      <c r="TN19" s="75">
        <v>0.99</v>
      </c>
      <c r="TO19" s="48" t="str">
        <f t="shared" si="98"/>
        <v>Fail:1%</v>
      </c>
      <c r="TP19" s="48" t="str">
        <f t="shared" si="120"/>
        <v>Fail:0%</v>
      </c>
      <c r="TQ19" s="74" t="s">
        <v>22</v>
      </c>
      <c r="TR19" s="74">
        <v>203</v>
      </c>
      <c r="TS19" s="74">
        <v>201</v>
      </c>
      <c r="TT19" s="74">
        <v>2</v>
      </c>
      <c r="TU19" s="74">
        <v>0</v>
      </c>
      <c r="TV19" s="75">
        <v>0.99</v>
      </c>
      <c r="TW19" s="48" t="str">
        <f t="shared" si="99"/>
        <v>OK</v>
      </c>
      <c r="TX19" s="48" t="str">
        <f t="shared" si="121"/>
        <v>Fail:0%</v>
      </c>
      <c r="TY19" s="74" t="s">
        <v>22</v>
      </c>
      <c r="TZ19" s="74">
        <v>203</v>
      </c>
      <c r="UA19" s="74">
        <v>200</v>
      </c>
      <c r="UB19" s="74">
        <v>2</v>
      </c>
      <c r="UC19" s="74">
        <v>1</v>
      </c>
      <c r="UD19" s="75">
        <v>0.99</v>
      </c>
      <c r="UE19" s="48" t="str">
        <f t="shared" si="125"/>
        <v>OK</v>
      </c>
      <c r="UF19" s="48" t="str">
        <f t="shared" si="123"/>
        <v>Fail:0%</v>
      </c>
      <c r="UG19" s="74" t="s">
        <v>22</v>
      </c>
      <c r="UH19" s="74">
        <v>203</v>
      </c>
      <c r="UI19" s="74">
        <v>200</v>
      </c>
      <c r="UJ19" s="74">
        <v>2</v>
      </c>
      <c r="UK19" s="74">
        <v>1</v>
      </c>
      <c r="UL19" s="75">
        <v>0.99</v>
      </c>
      <c r="UM19" s="48" t="str">
        <f t="shared" si="126"/>
        <v>Fail:0%</v>
      </c>
      <c r="UN19" s="48" t="str">
        <f t="shared" si="124"/>
        <v>OK</v>
      </c>
      <c r="UO19" s="74" t="s">
        <v>22</v>
      </c>
      <c r="UP19" s="74">
        <v>203</v>
      </c>
      <c r="UQ19" s="74">
        <v>201</v>
      </c>
      <c r="UR19" s="74">
        <v>2</v>
      </c>
      <c r="US19" s="74">
        <v>0</v>
      </c>
      <c r="UT19" s="75">
        <v>0.99</v>
      </c>
      <c r="UU19" s="48" t="str">
        <f t="shared" si="122"/>
        <v>Fail:-10%</v>
      </c>
      <c r="UV19" s="48" t="str">
        <f t="shared" si="4"/>
        <v>Fail:0%</v>
      </c>
      <c r="UW19" s="74" t="s">
        <v>22</v>
      </c>
      <c r="UX19" s="74">
        <v>203</v>
      </c>
      <c r="UY19" s="74">
        <v>200</v>
      </c>
      <c r="UZ19" s="74">
        <v>2</v>
      </c>
      <c r="VA19" s="74">
        <v>1</v>
      </c>
      <c r="VB19" s="75">
        <v>0.99</v>
      </c>
      <c r="VC19" s="48" t="str">
        <f t="shared" si="5"/>
        <v>OK</v>
      </c>
      <c r="VD19" s="48" t="str">
        <f t="shared" si="6"/>
        <v>Fail:0%</v>
      </c>
      <c r="VE19" s="74" t="s">
        <v>22</v>
      </c>
      <c r="VF19" s="74">
        <v>203</v>
      </c>
      <c r="VG19" s="74">
        <v>200</v>
      </c>
      <c r="VH19" s="74">
        <v>2</v>
      </c>
      <c r="VI19" s="74">
        <v>1</v>
      </c>
      <c r="VJ19" s="75">
        <v>0.99</v>
      </c>
      <c r="VK19" s="48" t="str">
        <f t="shared" si="101"/>
        <v>OK</v>
      </c>
      <c r="VL19" s="48" t="str">
        <f t="shared" si="7"/>
        <v>Fail:99%</v>
      </c>
      <c r="VM19" s="74" t="s">
        <v>22</v>
      </c>
      <c r="VN19" s="74">
        <v>203</v>
      </c>
      <c r="VO19" s="74">
        <v>200</v>
      </c>
      <c r="VP19" s="74">
        <v>2</v>
      </c>
      <c r="VQ19" s="74">
        <v>1</v>
      </c>
      <c r="VR19" s="75">
        <v>0.99</v>
      </c>
      <c r="VS19" s="48" t="str">
        <f t="shared" si="8"/>
        <v>OK</v>
      </c>
      <c r="VT19" s="48"/>
      <c r="VU19" s="74" t="s">
        <v>22</v>
      </c>
      <c r="VV19" s="74">
        <v>203</v>
      </c>
      <c r="VW19" s="74">
        <v>200</v>
      </c>
      <c r="VX19" s="74">
        <v>2</v>
      </c>
      <c r="VY19" s="74">
        <v>1</v>
      </c>
      <c r="VZ19" s="75">
        <v>0.99</v>
      </c>
      <c r="WA19" s="48" t="str">
        <f t="shared" si="102"/>
        <v>OK</v>
      </c>
      <c r="WB19" s="48"/>
      <c r="WC19" s="74" t="s">
        <v>22</v>
      </c>
      <c r="WD19" s="74">
        <v>203</v>
      </c>
      <c r="WE19" s="74">
        <v>200</v>
      </c>
      <c r="WF19" s="74">
        <v>2</v>
      </c>
      <c r="WG19" s="74">
        <v>1</v>
      </c>
      <c r="WH19" s="75">
        <v>0.99</v>
      </c>
      <c r="WI19" s="48" t="str">
        <f t="shared" si="9"/>
        <v>OK</v>
      </c>
      <c r="WJ19" s="48"/>
      <c r="WK19" s="74" t="s">
        <v>22</v>
      </c>
      <c r="WL19" s="74">
        <v>203</v>
      </c>
      <c r="WM19" s="74">
        <v>200</v>
      </c>
      <c r="WN19" s="74">
        <v>2</v>
      </c>
      <c r="WO19" s="74">
        <v>1</v>
      </c>
      <c r="WP19" s="75">
        <v>0.99</v>
      </c>
      <c r="WQ19" s="48" t="str">
        <f t="shared" si="10"/>
        <v>OK</v>
      </c>
      <c r="WR19" s="48"/>
      <c r="WS19" s="74" t="s">
        <v>22</v>
      </c>
      <c r="WT19" s="74">
        <v>203</v>
      </c>
      <c r="WU19" s="74">
        <v>199</v>
      </c>
      <c r="WV19" s="74">
        <v>2</v>
      </c>
      <c r="WW19" s="74">
        <v>2</v>
      </c>
      <c r="WX19" s="75">
        <v>0.98</v>
      </c>
      <c r="WY19" s="48" t="str">
        <f t="shared" si="103"/>
        <v>Fail:-1%</v>
      </c>
      <c r="WZ19" s="48"/>
      <c r="XA19" s="74" t="s">
        <v>22</v>
      </c>
      <c r="XB19" s="74">
        <v>203</v>
      </c>
      <c r="XC19" s="74">
        <v>201</v>
      </c>
      <c r="XD19" s="74">
        <v>2</v>
      </c>
      <c r="XE19" s="74">
        <v>0</v>
      </c>
      <c r="XF19" s="75">
        <v>0.99</v>
      </c>
      <c r="XG19" s="48" t="str">
        <f t="shared" si="104"/>
        <v>Fail:0%</v>
      </c>
      <c r="XI19" s="74" t="s">
        <v>22</v>
      </c>
      <c r="XJ19" s="74">
        <v>203</v>
      </c>
      <c r="XK19" s="74">
        <v>201</v>
      </c>
      <c r="XL19" s="74">
        <v>2</v>
      </c>
      <c r="XM19" s="74">
        <v>0</v>
      </c>
      <c r="XN19" s="75">
        <v>0.99</v>
      </c>
      <c r="XO19" s="48" t="str">
        <f t="shared" si="105"/>
        <v>Fail:1%</v>
      </c>
      <c r="XP19" s="48"/>
      <c r="XQ19" s="74" t="s">
        <v>22</v>
      </c>
      <c r="XR19" s="74">
        <v>203</v>
      </c>
      <c r="XS19" s="74">
        <v>201</v>
      </c>
      <c r="XT19" s="74">
        <v>2</v>
      </c>
      <c r="XU19" s="74">
        <v>0</v>
      </c>
      <c r="XV19" s="75">
        <v>0.99</v>
      </c>
      <c r="XW19" s="48" t="str">
        <f t="shared" si="106"/>
        <v>OK</v>
      </c>
      <c r="XY19" s="74" t="s">
        <v>22</v>
      </c>
      <c r="XZ19" s="74">
        <v>203</v>
      </c>
      <c r="YA19" s="74">
        <v>201</v>
      </c>
      <c r="YB19" s="74">
        <v>2</v>
      </c>
      <c r="YC19" s="74">
        <v>0</v>
      </c>
      <c r="YD19" s="75">
        <v>0.99</v>
      </c>
      <c r="YE19" s="48" t="str">
        <f t="shared" si="107"/>
        <v>OK</v>
      </c>
      <c r="YF19" s="48"/>
      <c r="YG19" s="74" t="s">
        <v>22</v>
      </c>
      <c r="YH19" s="74">
        <v>203</v>
      </c>
      <c r="YI19" s="74">
        <v>201</v>
      </c>
      <c r="YJ19" s="74">
        <v>2</v>
      </c>
      <c r="YK19" s="74">
        <v>0</v>
      </c>
      <c r="YL19" s="75">
        <v>0.99</v>
      </c>
      <c r="YM19" s="48" t="str">
        <f t="shared" si="108"/>
        <v>OK</v>
      </c>
      <c r="YO19" s="74" t="s">
        <v>22</v>
      </c>
      <c r="YP19" s="74">
        <v>203</v>
      </c>
      <c r="YQ19" s="74">
        <v>201</v>
      </c>
      <c r="YR19" s="74">
        <v>2</v>
      </c>
      <c r="YS19" s="74">
        <v>0</v>
      </c>
      <c r="YT19" s="75">
        <v>0.99</v>
      </c>
      <c r="YU19" s="48" t="str">
        <f t="shared" si="109"/>
        <v>OK</v>
      </c>
      <c r="YV19" s="48"/>
      <c r="YW19" s="74" t="s">
        <v>22</v>
      </c>
      <c r="YX19" s="74">
        <v>203</v>
      </c>
      <c r="YY19" s="74">
        <v>201</v>
      </c>
      <c r="YZ19" s="74">
        <v>2</v>
      </c>
      <c r="ZA19" s="74">
        <v>0</v>
      </c>
      <c r="ZB19" s="75">
        <v>0.99</v>
      </c>
      <c r="ZC19" s="48" t="str">
        <f t="shared" si="110"/>
        <v>OK</v>
      </c>
      <c r="ZE19" s="74" t="s">
        <v>22</v>
      </c>
      <c r="ZF19" s="74">
        <v>203</v>
      </c>
      <c r="ZG19" s="74">
        <v>8</v>
      </c>
      <c r="ZH19" s="74">
        <v>191</v>
      </c>
      <c r="ZI19" s="74">
        <v>4</v>
      </c>
      <c r="ZJ19" s="75">
        <v>0.04</v>
      </c>
      <c r="ZK19" s="48" t="str">
        <f t="shared" si="111"/>
        <v>Fail:-95%</v>
      </c>
      <c r="ZL19" s="48"/>
      <c r="ZM19" s="74" t="s">
        <v>22</v>
      </c>
      <c r="ZN19" s="74">
        <v>203</v>
      </c>
      <c r="ZO19" s="74">
        <v>8</v>
      </c>
      <c r="ZP19" s="74">
        <v>191</v>
      </c>
      <c r="ZQ19" s="74">
        <v>4</v>
      </c>
      <c r="ZR19" s="75">
        <v>0.04</v>
      </c>
      <c r="ZS19" s="48" t="str">
        <f t="shared" si="112"/>
        <v>Fail:-95%</v>
      </c>
      <c r="ZU19" s="74" t="s">
        <v>22</v>
      </c>
      <c r="ZV19" s="74">
        <v>203</v>
      </c>
      <c r="ZW19" s="74">
        <v>201</v>
      </c>
      <c r="ZX19" s="74">
        <v>2</v>
      </c>
      <c r="ZY19" s="74">
        <v>0</v>
      </c>
      <c r="ZZ19" s="75">
        <v>0.99</v>
      </c>
      <c r="AAA19" s="48" t="str">
        <f t="shared" si="113"/>
        <v>Fail:95%</v>
      </c>
      <c r="AAB19" s="48"/>
      <c r="AAC19" s="74" t="s">
        <v>22</v>
      </c>
      <c r="AAD19" s="74">
        <v>203</v>
      </c>
      <c r="AAE19" s="74">
        <v>201</v>
      </c>
      <c r="AAF19" s="74">
        <v>2</v>
      </c>
      <c r="AAG19" s="74">
        <v>0</v>
      </c>
      <c r="AAH19" s="75">
        <v>0.99</v>
      </c>
      <c r="AAI19" s="48" t="str">
        <f t="shared" si="114"/>
        <v>Fail:95%</v>
      </c>
    </row>
    <row r="20" spans="1:71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11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2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13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14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15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16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17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18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19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20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21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22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23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24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25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26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27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28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29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30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115"/>
        <v>0.97916666666666663</v>
      </c>
      <c r="FZ20" s="4">
        <f t="shared" si="31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116"/>
        <v>0.97916666666666663</v>
      </c>
      <c r="GH20" s="4">
        <f t="shared" si="32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33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3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35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36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37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38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117"/>
        <v>0.97916666666666663</v>
      </c>
      <c r="IL20" s="4">
        <f t="shared" si="39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40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118"/>
        <v>0.95833333333333337</v>
      </c>
      <c r="JR20" s="67">
        <f t="shared" si="41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119"/>
        <v>0.9375</v>
      </c>
      <c r="JZ20" s="75">
        <f t="shared" si="42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43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44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45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46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47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48"/>
        <v>0.97916666666666663</v>
      </c>
      <c r="LW20" s="75">
        <f t="shared" si="49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50"/>
        <v>0.97916666666666663</v>
      </c>
      <c r="ME20" s="75">
        <f t="shared" si="51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52"/>
        <v>0.97916666666666663</v>
      </c>
      <c r="MM20" s="75">
        <f t="shared" si="53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54"/>
        <v>0.97916666666666663</v>
      </c>
      <c r="MU20" s="50">
        <f t="shared" si="55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56"/>
        <v>0.97916666666666663</v>
      </c>
      <c r="NC20" s="75">
        <f t="shared" si="57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58"/>
        <v>0.97916666666666663</v>
      </c>
      <c r="NK20" s="75">
        <f t="shared" si="59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60"/>
        <v>0.97916666666666663</v>
      </c>
      <c r="NS20" s="75">
        <f t="shared" si="61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62"/>
        <v>0.97916666666666663</v>
      </c>
      <c r="OA20" s="75">
        <f t="shared" si="63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64"/>
        <v>0.97916666666666663</v>
      </c>
      <c r="OI20" s="75">
        <f t="shared" si="65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66"/>
        <v>0.97916666666666663</v>
      </c>
      <c r="OQ20" s="75">
        <f t="shared" si="67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8"/>
        <v>0.97916666666666663</v>
      </c>
      <c r="OY20" s="75">
        <f t="shared" si="69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70"/>
        <v>0.97916666666666663</v>
      </c>
      <c r="PG20" s="75">
        <f t="shared" si="71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72"/>
        <v>0.97916666666666663</v>
      </c>
      <c r="PO20" s="75">
        <f t="shared" si="73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74"/>
        <v>0.97916666666666663</v>
      </c>
      <c r="PW20" s="75">
        <f t="shared" si="75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76"/>
        <v>0.97916666666666663</v>
      </c>
      <c r="QE20" s="75">
        <f t="shared" si="77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78"/>
        <v>0.97916666666666663</v>
      </c>
      <c r="QM20" s="75">
        <f t="shared" si="79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80"/>
        <v>0.97916666666666663</v>
      </c>
      <c r="QU20" s="75">
        <f t="shared" si="81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82"/>
        <v>0.97916666666666663</v>
      </c>
      <c r="RC20" s="75">
        <f t="shared" si="83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84"/>
        <v>0.97916666666666663</v>
      </c>
      <c r="RK20" s="75">
        <f t="shared" si="85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86"/>
        <v>0.97916666666666663</v>
      </c>
      <c r="RS20" s="75">
        <f t="shared" si="87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88"/>
        <v>0.97916666666666663</v>
      </c>
      <c r="SA20" s="75">
        <f t="shared" si="89"/>
        <v>0</v>
      </c>
      <c r="SB20" s="49" t="s">
        <v>89</v>
      </c>
      <c r="SC20" s="74" t="s">
        <v>23</v>
      </c>
      <c r="SD20" s="74">
        <v>48</v>
      </c>
      <c r="SE20" s="74">
        <v>45</v>
      </c>
      <c r="SF20" s="74">
        <v>1</v>
      </c>
      <c r="SG20" s="74">
        <v>2</v>
      </c>
      <c r="SH20" s="75">
        <f t="shared" si="90"/>
        <v>0.9375</v>
      </c>
      <c r="SI20" s="75">
        <f t="shared" si="91"/>
        <v>-4.166666666666663E-2</v>
      </c>
      <c r="SJ20" s="74" t="s">
        <v>89</v>
      </c>
      <c r="SK20" s="74" t="s">
        <v>23</v>
      </c>
      <c r="SL20" s="74">
        <v>48</v>
      </c>
      <c r="SM20" s="74">
        <v>45</v>
      </c>
      <c r="SN20" s="74">
        <v>1</v>
      </c>
      <c r="SO20" s="74">
        <v>2</v>
      </c>
      <c r="SP20" s="75">
        <f t="shared" si="92"/>
        <v>0.9375</v>
      </c>
      <c r="SQ20" s="75" t="str">
        <f t="shared" si="93"/>
        <v>OK</v>
      </c>
      <c r="SS20" s="74" t="s">
        <v>269</v>
      </c>
      <c r="ST20" s="74">
        <v>48</v>
      </c>
      <c r="SU20" s="74">
        <v>47</v>
      </c>
      <c r="SV20" s="74">
        <v>1</v>
      </c>
      <c r="SW20" s="74">
        <v>0</v>
      </c>
      <c r="SX20" s="75">
        <f t="shared" si="94"/>
        <v>0.97916666666666663</v>
      </c>
      <c r="SY20" s="75" t="str">
        <f t="shared" si="127"/>
        <v>Fail:-1%</v>
      </c>
      <c r="TA20" s="74" t="s">
        <v>23</v>
      </c>
      <c r="TB20" s="74">
        <v>48</v>
      </c>
      <c r="TC20" s="74">
        <v>45</v>
      </c>
      <c r="TD20" s="74">
        <v>1</v>
      </c>
      <c r="TE20" s="74">
        <v>2</v>
      </c>
      <c r="TF20" s="75">
        <f t="shared" si="96"/>
        <v>0.9375</v>
      </c>
      <c r="TG20" s="75" t="str">
        <f t="shared" si="97"/>
        <v>OK</v>
      </c>
      <c r="TI20" s="74" t="s">
        <v>23</v>
      </c>
      <c r="TJ20" s="74">
        <v>48</v>
      </c>
      <c r="TK20" s="74">
        <v>47</v>
      </c>
      <c r="TL20" s="74">
        <v>1</v>
      </c>
      <c r="TM20" s="74">
        <v>0</v>
      </c>
      <c r="TN20" s="75">
        <v>0.98</v>
      </c>
      <c r="TO20" s="94" t="str">
        <f t="shared" si="98"/>
        <v>OK</v>
      </c>
      <c r="TP20" s="48" t="str">
        <f t="shared" si="120"/>
        <v>Fail:4%</v>
      </c>
      <c r="TQ20" s="74" t="s">
        <v>23</v>
      </c>
      <c r="TR20" s="74">
        <v>48</v>
      </c>
      <c r="TS20" s="74">
        <v>47</v>
      </c>
      <c r="TT20" s="74">
        <v>1</v>
      </c>
      <c r="TU20" s="74">
        <v>0</v>
      </c>
      <c r="TV20" s="75">
        <v>0.98</v>
      </c>
      <c r="TW20" s="94" t="str">
        <f t="shared" si="99"/>
        <v>Fail:4%</v>
      </c>
      <c r="TX20" s="48" t="str">
        <f t="shared" si="121"/>
        <v>OK</v>
      </c>
      <c r="TY20" s="74" t="s">
        <v>23</v>
      </c>
      <c r="TZ20" s="74">
        <v>48</v>
      </c>
      <c r="UA20" s="74">
        <v>47</v>
      </c>
      <c r="UB20" s="74">
        <v>1</v>
      </c>
      <c r="UC20" s="74">
        <v>0</v>
      </c>
      <c r="UD20" s="75">
        <v>0.98</v>
      </c>
      <c r="UE20" s="94" t="str">
        <f t="shared" si="125"/>
        <v>OK</v>
      </c>
      <c r="UF20" s="48" t="str">
        <f t="shared" si="123"/>
        <v>OK</v>
      </c>
      <c r="UG20" s="74" t="s">
        <v>23</v>
      </c>
      <c r="UH20" s="74">
        <v>48</v>
      </c>
      <c r="UI20" s="74">
        <v>47</v>
      </c>
      <c r="UJ20" s="74">
        <v>1</v>
      </c>
      <c r="UK20" s="74">
        <v>0</v>
      </c>
      <c r="UL20" s="75">
        <v>0.98</v>
      </c>
      <c r="UM20" s="94" t="str">
        <f t="shared" si="126"/>
        <v>OK</v>
      </c>
      <c r="UN20" s="48" t="str">
        <f t="shared" si="124"/>
        <v>OK</v>
      </c>
      <c r="UO20" s="74" t="s">
        <v>23</v>
      </c>
      <c r="UP20" s="74">
        <v>48</v>
      </c>
      <c r="UQ20" s="74">
        <v>47</v>
      </c>
      <c r="UR20" s="74">
        <v>1</v>
      </c>
      <c r="US20" s="74">
        <v>0</v>
      </c>
      <c r="UT20" s="75">
        <v>0.98</v>
      </c>
      <c r="UU20" s="94" t="str">
        <f t="shared" si="122"/>
        <v>Fail:2%</v>
      </c>
      <c r="UV20" s="48" t="str">
        <f t="shared" si="4"/>
        <v>OK</v>
      </c>
      <c r="UW20" s="74" t="s">
        <v>23</v>
      </c>
      <c r="UX20" s="74">
        <v>48</v>
      </c>
      <c r="UY20" s="74">
        <v>47</v>
      </c>
      <c r="UZ20" s="74">
        <v>1</v>
      </c>
      <c r="VA20" s="74">
        <v>0</v>
      </c>
      <c r="VB20" s="75">
        <v>0.98</v>
      </c>
      <c r="VC20" s="94" t="str">
        <f t="shared" si="5"/>
        <v>OK</v>
      </c>
      <c r="VD20" s="48" t="str">
        <f t="shared" si="6"/>
        <v>OK</v>
      </c>
      <c r="VE20" s="74" t="s">
        <v>23</v>
      </c>
      <c r="VF20" s="74">
        <v>48</v>
      </c>
      <c r="VG20" s="74">
        <v>47</v>
      </c>
      <c r="VH20" s="74">
        <v>1</v>
      </c>
      <c r="VI20" s="74">
        <v>0</v>
      </c>
      <c r="VJ20" s="75">
        <v>0.98</v>
      </c>
      <c r="VK20" s="48" t="str">
        <f t="shared" si="101"/>
        <v>OK</v>
      </c>
      <c r="VL20" s="48" t="str">
        <f t="shared" si="7"/>
        <v>Fail:98%</v>
      </c>
      <c r="VM20" s="74" t="s">
        <v>23</v>
      </c>
      <c r="VN20" s="74">
        <v>48</v>
      </c>
      <c r="VO20" s="74">
        <v>47</v>
      </c>
      <c r="VP20" s="74">
        <v>1</v>
      </c>
      <c r="VQ20" s="74">
        <v>0</v>
      </c>
      <c r="VR20" s="75">
        <v>0.98</v>
      </c>
      <c r="VS20" s="94" t="str">
        <f t="shared" si="8"/>
        <v>OK</v>
      </c>
      <c r="VT20" s="48"/>
      <c r="VU20" s="74" t="s">
        <v>23</v>
      </c>
      <c r="VV20" s="74">
        <v>48</v>
      </c>
      <c r="VW20" s="74">
        <v>47</v>
      </c>
      <c r="VX20" s="74">
        <v>1</v>
      </c>
      <c r="VY20" s="74">
        <v>0</v>
      </c>
      <c r="VZ20" s="75">
        <v>0.98</v>
      </c>
      <c r="WA20" s="48" t="str">
        <f t="shared" si="102"/>
        <v>OK</v>
      </c>
      <c r="WB20" s="48"/>
      <c r="WC20" s="74" t="s">
        <v>23</v>
      </c>
      <c r="WD20" s="74">
        <v>48</v>
      </c>
      <c r="WE20" s="74">
        <v>47</v>
      </c>
      <c r="WF20" s="74">
        <v>1</v>
      </c>
      <c r="WG20" s="74">
        <v>0</v>
      </c>
      <c r="WH20" s="75">
        <v>0.98</v>
      </c>
      <c r="WI20" s="94" t="str">
        <f t="shared" si="9"/>
        <v>OK</v>
      </c>
      <c r="WJ20" s="48"/>
      <c r="WK20" s="74" t="s">
        <v>23</v>
      </c>
      <c r="WL20" s="74">
        <v>48</v>
      </c>
      <c r="WM20" s="74">
        <v>47</v>
      </c>
      <c r="WN20" s="74">
        <v>1</v>
      </c>
      <c r="WO20" s="74">
        <v>0</v>
      </c>
      <c r="WP20" s="75">
        <v>0.98</v>
      </c>
      <c r="WQ20" s="94" t="str">
        <f t="shared" si="10"/>
        <v>OK</v>
      </c>
      <c r="WR20" s="48"/>
      <c r="WS20" s="74" t="s">
        <v>23</v>
      </c>
      <c r="WT20" s="74">
        <v>48</v>
      </c>
      <c r="WU20" s="74">
        <v>47</v>
      </c>
      <c r="WV20" s="74">
        <v>1</v>
      </c>
      <c r="WW20" s="74">
        <v>0</v>
      </c>
      <c r="WX20" s="75">
        <v>0.98</v>
      </c>
      <c r="WY20" s="48" t="str">
        <f t="shared" si="103"/>
        <v>OK</v>
      </c>
      <c r="WZ20" s="48"/>
      <c r="XA20" s="74" t="s">
        <v>23</v>
      </c>
      <c r="XB20" s="74">
        <v>48</v>
      </c>
      <c r="XC20" s="74">
        <v>47</v>
      </c>
      <c r="XD20" s="74">
        <v>1</v>
      </c>
      <c r="XE20" s="74">
        <v>0</v>
      </c>
      <c r="XF20" s="75">
        <v>0.98</v>
      </c>
      <c r="XG20" s="48" t="str">
        <f t="shared" si="104"/>
        <v>OK</v>
      </c>
      <c r="XI20" s="74" t="s">
        <v>23</v>
      </c>
      <c r="XJ20" s="74">
        <v>48</v>
      </c>
      <c r="XK20" s="74">
        <v>47</v>
      </c>
      <c r="XL20" s="74">
        <v>1</v>
      </c>
      <c r="XM20" s="74">
        <v>0</v>
      </c>
      <c r="XN20" s="75">
        <v>0.98</v>
      </c>
      <c r="XO20" s="48" t="str">
        <f t="shared" si="105"/>
        <v>OK</v>
      </c>
      <c r="XP20" s="48"/>
      <c r="XQ20" s="74" t="s">
        <v>23</v>
      </c>
      <c r="XR20" s="74">
        <v>48</v>
      </c>
      <c r="XS20" s="74">
        <v>47</v>
      </c>
      <c r="XT20" s="74">
        <v>1</v>
      </c>
      <c r="XU20" s="74">
        <v>0</v>
      </c>
      <c r="XV20" s="75">
        <v>0.98</v>
      </c>
      <c r="XW20" s="48" t="str">
        <f t="shared" si="106"/>
        <v>OK</v>
      </c>
      <c r="XY20" s="74" t="s">
        <v>23</v>
      </c>
      <c r="XZ20" s="74">
        <v>48</v>
      </c>
      <c r="YA20" s="74">
        <v>47</v>
      </c>
      <c r="YB20" s="74">
        <v>1</v>
      </c>
      <c r="YC20" s="74">
        <v>0</v>
      </c>
      <c r="YD20" s="75">
        <v>0.98</v>
      </c>
      <c r="YE20" s="48" t="str">
        <f t="shared" si="107"/>
        <v>OK</v>
      </c>
      <c r="YF20" s="48"/>
      <c r="YG20" s="74" t="s">
        <v>23</v>
      </c>
      <c r="YH20" s="74">
        <v>48</v>
      </c>
      <c r="YI20" s="74">
        <v>47</v>
      </c>
      <c r="YJ20" s="74">
        <v>1</v>
      </c>
      <c r="YK20" s="74">
        <v>0</v>
      </c>
      <c r="YL20" s="75">
        <v>0.98</v>
      </c>
      <c r="YM20" s="48" t="str">
        <f t="shared" si="108"/>
        <v>OK</v>
      </c>
      <c r="YO20" s="74" t="s">
        <v>23</v>
      </c>
      <c r="YP20" s="74">
        <v>48</v>
      </c>
      <c r="YQ20" s="74">
        <v>47</v>
      </c>
      <c r="YR20" s="74">
        <v>1</v>
      </c>
      <c r="YS20" s="74">
        <v>0</v>
      </c>
      <c r="YT20" s="75">
        <v>0.98</v>
      </c>
      <c r="YU20" s="48" t="str">
        <f t="shared" si="109"/>
        <v>OK</v>
      </c>
      <c r="YV20" s="48"/>
      <c r="YW20" s="74" t="s">
        <v>23</v>
      </c>
      <c r="YX20" s="74">
        <v>48</v>
      </c>
      <c r="YY20" s="74">
        <v>47</v>
      </c>
      <c r="YZ20" s="74">
        <v>1</v>
      </c>
      <c r="ZA20" s="74">
        <v>0</v>
      </c>
      <c r="ZB20" s="75">
        <v>0.98</v>
      </c>
      <c r="ZC20" s="48" t="str">
        <f t="shared" si="110"/>
        <v>OK</v>
      </c>
      <c r="ZE20" s="74" t="s">
        <v>23</v>
      </c>
      <c r="ZF20" s="74">
        <v>48</v>
      </c>
      <c r="ZG20" s="74">
        <v>21</v>
      </c>
      <c r="ZH20" s="74">
        <v>21</v>
      </c>
      <c r="ZI20" s="74">
        <v>6</v>
      </c>
      <c r="ZJ20" s="75">
        <v>0.44</v>
      </c>
      <c r="ZK20" s="48" t="str">
        <f t="shared" si="111"/>
        <v>Fail:-54%</v>
      </c>
      <c r="ZL20" s="48"/>
      <c r="ZM20" s="74" t="s">
        <v>23</v>
      </c>
      <c r="ZN20" s="74">
        <v>48</v>
      </c>
      <c r="ZO20" s="74">
        <v>21</v>
      </c>
      <c r="ZP20" s="74">
        <v>21</v>
      </c>
      <c r="ZQ20" s="74">
        <v>6</v>
      </c>
      <c r="ZR20" s="75">
        <v>0.44</v>
      </c>
      <c r="ZS20" s="48" t="str">
        <f t="shared" si="112"/>
        <v>Fail:-54%</v>
      </c>
      <c r="ZU20" s="74" t="s">
        <v>23</v>
      </c>
      <c r="ZV20" s="74">
        <v>48</v>
      </c>
      <c r="ZW20" s="74">
        <v>47</v>
      </c>
      <c r="ZX20" s="74">
        <v>1</v>
      </c>
      <c r="ZY20" s="74">
        <v>0</v>
      </c>
      <c r="ZZ20" s="75">
        <v>0.98</v>
      </c>
      <c r="AAA20" s="48" t="str">
        <f t="shared" si="113"/>
        <v>Fail:54%</v>
      </c>
      <c r="AAB20" s="48"/>
      <c r="AAC20" s="74" t="s">
        <v>23</v>
      </c>
      <c r="AAD20" s="74">
        <v>48</v>
      </c>
      <c r="AAE20" s="74">
        <v>47</v>
      </c>
      <c r="AAF20" s="74">
        <v>1</v>
      </c>
      <c r="AAG20" s="74">
        <v>0</v>
      </c>
      <c r="AAH20" s="75">
        <v>0.98</v>
      </c>
      <c r="AAI20" s="48" t="str">
        <f t="shared" si="114"/>
        <v>Fail:54%</v>
      </c>
    </row>
    <row r="21" spans="1:711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11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2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13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14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15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16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17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18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19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20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21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22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23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24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25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2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2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28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2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30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115"/>
        <v>1</v>
      </c>
      <c r="FZ21" s="4">
        <f t="shared" si="3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116"/>
        <v>1</v>
      </c>
      <c r="GH21" s="4">
        <f t="shared" si="32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4">
        <f t="shared" si="3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4">
        <f t="shared" si="34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>HB21/HA21</f>
        <v>1</v>
      </c>
      <c r="HF21" s="4">
        <f t="shared" si="35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36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38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39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40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118"/>
        <v>0.92</v>
      </c>
      <c r="JR21" s="67">
        <f t="shared" si="41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119"/>
        <v>0.92</v>
      </c>
      <c r="JZ21" s="75">
        <f t="shared" si="42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43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44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45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46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47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48"/>
        <v>0.88</v>
      </c>
      <c r="LW21" s="75">
        <f t="shared" si="49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50"/>
        <v>0.88</v>
      </c>
      <c r="ME21" s="75">
        <f t="shared" si="51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52"/>
        <v>0.88</v>
      </c>
      <c r="MM21" s="75">
        <f t="shared" si="53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54"/>
        <v>0.88</v>
      </c>
      <c r="MU21" s="75">
        <f t="shared" si="55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56"/>
        <v>0.88</v>
      </c>
      <c r="NC21" s="75">
        <f t="shared" si="57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58"/>
        <v>0.88</v>
      </c>
      <c r="NK21" s="75">
        <f t="shared" si="59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60"/>
        <v>0.88</v>
      </c>
      <c r="NS21" s="75">
        <f t="shared" si="61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62"/>
        <v>0.88</v>
      </c>
      <c r="OA21" s="75">
        <f t="shared" si="63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64"/>
        <v>0.88</v>
      </c>
      <c r="OI21" s="75">
        <f t="shared" si="65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66"/>
        <v>0.88</v>
      </c>
      <c r="OQ21" s="75">
        <f t="shared" si="67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68"/>
        <v>0.88</v>
      </c>
      <c r="OY21" s="75">
        <f t="shared" si="69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70"/>
        <v>0.88</v>
      </c>
      <c r="PG21" s="75">
        <f t="shared" si="71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72"/>
        <v>0.88</v>
      </c>
      <c r="PO21" s="75">
        <f t="shared" si="73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74"/>
        <v>0.88</v>
      </c>
      <c r="PW21" s="75">
        <f t="shared" si="75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76"/>
        <v>0.88</v>
      </c>
      <c r="QE21" s="75">
        <f t="shared" si="77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78"/>
        <v>0.88</v>
      </c>
      <c r="QM21" s="75">
        <f t="shared" si="79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80"/>
        <v>0.88</v>
      </c>
      <c r="QU21" s="75">
        <f t="shared" si="81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82"/>
        <v>0.88</v>
      </c>
      <c r="RC21" s="75">
        <f t="shared" si="83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84"/>
        <v>0.88</v>
      </c>
      <c r="RK21" s="75">
        <f t="shared" si="85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86"/>
        <v>0.88</v>
      </c>
      <c r="RS21" s="75">
        <f t="shared" si="87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88"/>
        <v>0.88</v>
      </c>
      <c r="SA21" s="75">
        <f t="shared" si="89"/>
        <v>0</v>
      </c>
      <c r="SC21" s="37" t="s">
        <v>24</v>
      </c>
      <c r="SD21" s="74">
        <v>25</v>
      </c>
      <c r="SE21" s="74">
        <v>22</v>
      </c>
      <c r="SF21" s="74">
        <v>3</v>
      </c>
      <c r="SG21" s="74">
        <v>0</v>
      </c>
      <c r="SH21" s="75">
        <f t="shared" si="90"/>
        <v>0.88</v>
      </c>
      <c r="SI21" s="75">
        <f t="shared" si="91"/>
        <v>0</v>
      </c>
      <c r="SK21" s="37" t="s">
        <v>24</v>
      </c>
      <c r="SL21" s="74">
        <f>67-42</f>
        <v>25</v>
      </c>
      <c r="SM21" s="74">
        <v>22</v>
      </c>
      <c r="SN21" s="74">
        <v>3</v>
      </c>
      <c r="SO21" s="74">
        <f>42-42</f>
        <v>0</v>
      </c>
      <c r="SP21" s="75">
        <f t="shared" si="92"/>
        <v>0.88</v>
      </c>
      <c r="SQ21" s="75" t="str">
        <f t="shared" si="93"/>
        <v>OK</v>
      </c>
      <c r="SS21" s="37" t="s">
        <v>270</v>
      </c>
      <c r="ST21" s="74">
        <v>65</v>
      </c>
      <c r="SU21" s="74">
        <v>20</v>
      </c>
      <c r="SV21" s="74">
        <v>33</v>
      </c>
      <c r="SW21" s="74">
        <v>12</v>
      </c>
      <c r="SX21" s="75">
        <f t="shared" si="94"/>
        <v>0.30769230769230771</v>
      </c>
      <c r="SY21" s="75" t="str">
        <f t="shared" si="127"/>
        <v>Fail:-63%</v>
      </c>
      <c r="TA21" s="37" t="s">
        <v>24</v>
      </c>
      <c r="TB21" s="74">
        <f>25+42</f>
        <v>67</v>
      </c>
      <c r="TC21" s="74">
        <f>22+6</f>
        <v>28</v>
      </c>
      <c r="TD21" s="74">
        <v>39</v>
      </c>
      <c r="TE21" s="74">
        <v>0</v>
      </c>
      <c r="TF21" s="75">
        <f t="shared" si="96"/>
        <v>0.41791044776119401</v>
      </c>
      <c r="TG21" s="75" t="str">
        <f t="shared" si="97"/>
        <v>Fail:-46%</v>
      </c>
      <c r="TI21" s="37" t="s">
        <v>24</v>
      </c>
      <c r="TJ21" s="74">
        <v>67</v>
      </c>
      <c r="TK21" s="74">
        <v>28</v>
      </c>
      <c r="TL21" s="74">
        <v>39</v>
      </c>
      <c r="TM21" s="74">
        <v>0</v>
      </c>
      <c r="TN21" s="75">
        <v>0.42</v>
      </c>
      <c r="TO21" s="48" t="str">
        <f t="shared" si="98"/>
        <v>Fail:11%</v>
      </c>
      <c r="TP21" s="48" t="str">
        <f t="shared" si="120"/>
        <v>OK</v>
      </c>
      <c r="TQ21" s="37" t="s">
        <v>24</v>
      </c>
      <c r="TR21" s="74">
        <v>67</v>
      </c>
      <c r="TS21" s="74">
        <v>28</v>
      </c>
      <c r="TT21" s="74">
        <v>39</v>
      </c>
      <c r="TU21" s="74">
        <v>0</v>
      </c>
      <c r="TV21" s="75">
        <v>0.42</v>
      </c>
      <c r="TW21" s="48" t="str">
        <f t="shared" si="99"/>
        <v>OK</v>
      </c>
      <c r="TX21" s="48" t="str">
        <f t="shared" si="121"/>
        <v>OK</v>
      </c>
      <c r="TY21" s="37" t="s">
        <v>24</v>
      </c>
      <c r="TZ21" s="74">
        <v>67</v>
      </c>
      <c r="UA21" s="74">
        <v>28</v>
      </c>
      <c r="UB21" s="74">
        <v>39</v>
      </c>
      <c r="UC21" s="74">
        <v>0</v>
      </c>
      <c r="UD21" s="75">
        <v>0.42</v>
      </c>
      <c r="UE21" s="48" t="str">
        <f t="shared" si="125"/>
        <v>OK</v>
      </c>
      <c r="UF21" s="48" t="str">
        <f t="shared" si="123"/>
        <v>OK</v>
      </c>
      <c r="UG21" s="37" t="s">
        <v>24</v>
      </c>
      <c r="UH21" s="74">
        <v>67</v>
      </c>
      <c r="UI21" s="74">
        <v>28</v>
      </c>
      <c r="UJ21" s="74">
        <v>39</v>
      </c>
      <c r="UK21" s="74">
        <v>0</v>
      </c>
      <c r="UL21" s="75">
        <v>0.42</v>
      </c>
      <c r="UM21" s="48" t="str">
        <f t="shared" si="126"/>
        <v>OK</v>
      </c>
      <c r="UN21" s="48" t="str">
        <f t="shared" si="124"/>
        <v>OK</v>
      </c>
      <c r="UO21" s="107" t="s">
        <v>24</v>
      </c>
      <c r="UP21" s="74">
        <v>67</v>
      </c>
      <c r="UQ21" s="74">
        <v>28</v>
      </c>
      <c r="UR21" s="74">
        <v>39</v>
      </c>
      <c r="US21" s="74">
        <v>0</v>
      </c>
      <c r="UT21" s="75">
        <v>0.42</v>
      </c>
      <c r="UU21" s="48" t="str">
        <f t="shared" si="122"/>
        <v>Fail:58%</v>
      </c>
      <c r="UV21" s="50" t="str">
        <f t="shared" si="4"/>
        <v>OK</v>
      </c>
      <c r="UW21" s="37" t="s">
        <v>24</v>
      </c>
      <c r="UX21" s="74">
        <v>25</v>
      </c>
      <c r="UY21" s="74">
        <v>21</v>
      </c>
      <c r="UZ21" s="74">
        <v>4</v>
      </c>
      <c r="VA21" s="74">
        <v>0</v>
      </c>
      <c r="VB21" s="75">
        <v>0.84</v>
      </c>
      <c r="VC21" s="48" t="str">
        <f t="shared" si="5"/>
        <v>Fail:42%</v>
      </c>
      <c r="VD21" s="48" t="str">
        <f t="shared" si="6"/>
        <v>Fail:42%</v>
      </c>
      <c r="VE21" s="107" t="s">
        <v>24</v>
      </c>
      <c r="VF21" s="74">
        <v>67</v>
      </c>
      <c r="VG21" s="74">
        <v>27</v>
      </c>
      <c r="VH21" s="74">
        <v>40</v>
      </c>
      <c r="VI21" s="74">
        <v>0</v>
      </c>
      <c r="VJ21" s="75">
        <v>0.4</v>
      </c>
      <c r="VK21" s="48" t="str">
        <f t="shared" si="101"/>
        <v>Fail:-2%</v>
      </c>
      <c r="VL21" s="50" t="str">
        <f t="shared" si="7"/>
        <v>Fail:40%</v>
      </c>
      <c r="VM21" s="37" t="s">
        <v>24</v>
      </c>
      <c r="VN21" s="74">
        <v>25</v>
      </c>
      <c r="VO21" s="74">
        <v>21</v>
      </c>
      <c r="VP21" s="74">
        <v>4</v>
      </c>
      <c r="VQ21" s="74">
        <v>0</v>
      </c>
      <c r="VR21" s="75">
        <v>0.84</v>
      </c>
      <c r="VS21" s="48" t="str">
        <f t="shared" si="8"/>
        <v>OK</v>
      </c>
      <c r="VT21" s="48"/>
      <c r="VU21" s="107" t="s">
        <v>24</v>
      </c>
      <c r="VV21" s="74">
        <v>67</v>
      </c>
      <c r="VW21" s="74">
        <v>27</v>
      </c>
      <c r="VX21" s="74">
        <v>40</v>
      </c>
      <c r="VY21" s="74">
        <v>0</v>
      </c>
      <c r="VZ21" s="75">
        <v>0.4</v>
      </c>
      <c r="WA21" s="48" t="str">
        <f t="shared" si="102"/>
        <v>OK</v>
      </c>
      <c r="WB21" s="50"/>
      <c r="WC21" s="37" t="s">
        <v>24</v>
      </c>
      <c r="WD21" s="74">
        <v>67</v>
      </c>
      <c r="WE21" s="74">
        <v>28</v>
      </c>
      <c r="WF21" s="74">
        <v>39</v>
      </c>
      <c r="WG21" s="74">
        <v>0</v>
      </c>
      <c r="WH21" s="75">
        <v>0.42</v>
      </c>
      <c r="WI21" s="48" t="str">
        <f t="shared" si="9"/>
        <v>Fail:-42%</v>
      </c>
      <c r="WJ21" s="50"/>
      <c r="WK21" s="37" t="s">
        <v>24</v>
      </c>
      <c r="WL21" s="74">
        <v>67</v>
      </c>
      <c r="WM21" s="74">
        <v>28</v>
      </c>
      <c r="WN21" s="74">
        <v>39</v>
      </c>
      <c r="WO21" s="74">
        <v>0</v>
      </c>
      <c r="WP21" s="75">
        <v>0.42</v>
      </c>
      <c r="WQ21" s="48" t="str">
        <f t="shared" si="10"/>
        <v>Fail:2%</v>
      </c>
      <c r="WR21" s="50"/>
      <c r="WS21" s="37" t="s">
        <v>24</v>
      </c>
      <c r="WT21" s="74">
        <v>25</v>
      </c>
      <c r="WU21" s="74">
        <v>22</v>
      </c>
      <c r="WV21" s="74">
        <v>3</v>
      </c>
      <c r="WW21" s="74">
        <v>0</v>
      </c>
      <c r="WX21" s="75">
        <v>0.88</v>
      </c>
      <c r="WY21" s="48" t="str">
        <f t="shared" si="103"/>
        <v>Fail:46%</v>
      </c>
      <c r="WZ21" s="48"/>
      <c r="XA21" s="107" t="s">
        <v>24</v>
      </c>
      <c r="XB21" s="74">
        <v>67</v>
      </c>
      <c r="XC21" s="74">
        <v>28</v>
      </c>
      <c r="XD21" s="74">
        <v>39</v>
      </c>
      <c r="XE21" s="74">
        <v>0</v>
      </c>
      <c r="XF21" s="75">
        <v>0.42</v>
      </c>
      <c r="XG21" s="48" t="str">
        <f t="shared" si="104"/>
        <v>OK</v>
      </c>
      <c r="XI21" s="37" t="s">
        <v>24</v>
      </c>
      <c r="XJ21" s="74">
        <v>25</v>
      </c>
      <c r="XK21" s="74">
        <v>21</v>
      </c>
      <c r="XL21" s="74">
        <v>4</v>
      </c>
      <c r="XM21" s="74">
        <v>0</v>
      </c>
      <c r="XN21" s="75">
        <v>0.84</v>
      </c>
      <c r="XO21" s="48" t="str">
        <f t="shared" si="105"/>
        <v>Fail:-4%</v>
      </c>
      <c r="XP21" s="48"/>
      <c r="XQ21" s="107" t="s">
        <v>24</v>
      </c>
      <c r="XR21" s="74">
        <v>67</v>
      </c>
      <c r="XS21" s="74">
        <v>27</v>
      </c>
      <c r="XT21" s="74">
        <v>40</v>
      </c>
      <c r="XU21" s="74">
        <v>0</v>
      </c>
      <c r="XV21" s="75">
        <v>0.4</v>
      </c>
      <c r="XW21" s="48" t="str">
        <f t="shared" si="106"/>
        <v>Fail:-2%</v>
      </c>
      <c r="XY21" s="37" t="s">
        <v>24</v>
      </c>
      <c r="XZ21" s="74">
        <v>25</v>
      </c>
      <c r="YA21" s="74">
        <v>21</v>
      </c>
      <c r="YB21" s="74">
        <v>4</v>
      </c>
      <c r="YC21" s="74">
        <v>0</v>
      </c>
      <c r="YD21" s="75">
        <v>0.84</v>
      </c>
      <c r="YE21" s="48" t="str">
        <f t="shared" si="107"/>
        <v>OK</v>
      </c>
      <c r="YF21" s="48"/>
      <c r="YG21" s="107" t="s">
        <v>24</v>
      </c>
      <c r="YH21" s="74">
        <v>67</v>
      </c>
      <c r="YI21" s="74">
        <v>27</v>
      </c>
      <c r="YJ21" s="74">
        <v>40</v>
      </c>
      <c r="YK21" s="74">
        <v>0</v>
      </c>
      <c r="YL21" s="75">
        <v>0.4</v>
      </c>
      <c r="YM21" s="48" t="str">
        <f t="shared" si="108"/>
        <v>OK</v>
      </c>
      <c r="YO21" s="37" t="s">
        <v>24</v>
      </c>
      <c r="YP21" s="74">
        <v>25</v>
      </c>
      <c r="YQ21" s="74">
        <v>21</v>
      </c>
      <c r="YR21" s="74">
        <v>4</v>
      </c>
      <c r="YS21" s="74">
        <v>0</v>
      </c>
      <c r="YT21" s="75">
        <v>0.84</v>
      </c>
      <c r="YU21" s="48" t="str">
        <f t="shared" si="109"/>
        <v>OK</v>
      </c>
      <c r="YV21" s="48"/>
      <c r="YW21" s="107" t="s">
        <v>24</v>
      </c>
      <c r="YX21" s="74">
        <v>67</v>
      </c>
      <c r="YY21" s="74">
        <v>27</v>
      </c>
      <c r="YZ21" s="74">
        <v>40</v>
      </c>
      <c r="ZA21" s="74">
        <v>0</v>
      </c>
      <c r="ZB21" s="75">
        <v>0.4</v>
      </c>
      <c r="ZC21" s="48" t="str">
        <f t="shared" si="110"/>
        <v>OK</v>
      </c>
      <c r="ZE21" s="37" t="s">
        <v>24</v>
      </c>
      <c r="ZF21" s="74">
        <v>25</v>
      </c>
      <c r="ZG21" s="74">
        <v>21</v>
      </c>
      <c r="ZH21" s="74">
        <v>4</v>
      </c>
      <c r="ZI21" s="74">
        <v>0</v>
      </c>
      <c r="ZJ21" s="75">
        <v>0.84</v>
      </c>
      <c r="ZK21" s="48" t="str">
        <f t="shared" si="111"/>
        <v>OK</v>
      </c>
      <c r="ZL21" s="48"/>
      <c r="ZM21" s="107" t="s">
        <v>24</v>
      </c>
      <c r="ZN21" s="74">
        <v>67</v>
      </c>
      <c r="ZO21" s="74">
        <v>27</v>
      </c>
      <c r="ZP21" s="74">
        <v>40</v>
      </c>
      <c r="ZQ21" s="74">
        <v>0</v>
      </c>
      <c r="ZR21" s="75">
        <v>0.4</v>
      </c>
      <c r="ZS21" s="48" t="str">
        <f t="shared" si="112"/>
        <v>OK</v>
      </c>
      <c r="ZU21" s="37" t="s">
        <v>24</v>
      </c>
      <c r="ZV21" s="74">
        <v>25</v>
      </c>
      <c r="ZW21" s="74">
        <v>21</v>
      </c>
      <c r="ZX21" s="74">
        <v>4</v>
      </c>
      <c r="ZY21" s="74">
        <v>0</v>
      </c>
      <c r="ZZ21" s="75">
        <v>0.84</v>
      </c>
      <c r="AAA21" s="48" t="str">
        <f t="shared" si="113"/>
        <v>OK</v>
      </c>
      <c r="AAB21" s="48"/>
      <c r="AAC21" s="107" t="s">
        <v>24</v>
      </c>
      <c r="AAD21" s="74">
        <v>67</v>
      </c>
      <c r="AAE21" s="74">
        <v>27</v>
      </c>
      <c r="AAF21" s="74">
        <v>40</v>
      </c>
      <c r="AAG21" s="74">
        <v>0</v>
      </c>
      <c r="AAH21" s="75">
        <v>0.4</v>
      </c>
      <c r="AAI21" s="48" t="str">
        <f t="shared" si="114"/>
        <v>OK</v>
      </c>
    </row>
    <row r="22" spans="1:71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11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2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13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14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15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16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17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18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19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20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21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22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23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24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25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2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2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28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2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30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115"/>
        <v>1</v>
      </c>
      <c r="FZ22" s="4">
        <f t="shared" si="3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116"/>
        <v>1</v>
      </c>
      <c r="GH22" s="4">
        <f t="shared" si="32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4">
        <f t="shared" si="3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4">
        <f t="shared" si="3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35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36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37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38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39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>JF22/JE22</f>
        <v>1</v>
      </c>
      <c r="JJ22" s="67">
        <f t="shared" si="40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118"/>
        <v>1</v>
      </c>
      <c r="JR22" s="67">
        <f t="shared" si="41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119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>KD22/KC22</f>
        <v>1</v>
      </c>
      <c r="KH22" s="75">
        <f t="shared" si="43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>KL22/KK22</f>
        <v>1</v>
      </c>
      <c r="KP22" s="75">
        <f t="shared" si="44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>KT22/KS22</f>
        <v>1</v>
      </c>
      <c r="KX22" s="75">
        <f t="shared" si="45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>LB22/LA22</f>
        <v>1</v>
      </c>
      <c r="LF22" s="75">
        <f t="shared" si="46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>LK22/LJ22</f>
        <v>1</v>
      </c>
      <c r="LO22" s="75">
        <f t="shared" si="47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8"/>
        <v>1</v>
      </c>
      <c r="LW22" s="75">
        <f t="shared" si="49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50"/>
        <v>1</v>
      </c>
      <c r="ME22" s="75">
        <f t="shared" si="51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52"/>
        <v>1</v>
      </c>
      <c r="MM22" s="75">
        <f t="shared" si="53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54"/>
        <v>1</v>
      </c>
      <c r="MU22" s="75">
        <f t="shared" si="55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56"/>
        <v>1</v>
      </c>
      <c r="NC22" s="75">
        <f t="shared" si="57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8"/>
        <v>1</v>
      </c>
      <c r="NK22" s="75">
        <f t="shared" si="59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60"/>
        <v>1</v>
      </c>
      <c r="NS22" s="75">
        <f t="shared" si="61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62"/>
        <v>1</v>
      </c>
      <c r="OA22" s="75">
        <f t="shared" si="63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64"/>
        <v>1</v>
      </c>
      <c r="OI22" s="75">
        <f t="shared" si="65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66"/>
        <v>1</v>
      </c>
      <c r="OQ22" s="75">
        <f t="shared" si="67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8"/>
        <v>1</v>
      </c>
      <c r="OY22" s="75">
        <f t="shared" si="69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70"/>
        <v>1</v>
      </c>
      <c r="PG22" s="75">
        <f t="shared" si="71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72"/>
        <v>1</v>
      </c>
      <c r="PO22" s="75">
        <f t="shared" si="73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74"/>
        <v>1</v>
      </c>
      <c r="PW22" s="75">
        <f t="shared" si="75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76"/>
        <v>1</v>
      </c>
      <c r="QE22" s="75">
        <f t="shared" si="77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8"/>
        <v>1</v>
      </c>
      <c r="QM22" s="75">
        <f t="shared" si="79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80"/>
        <v>1</v>
      </c>
      <c r="QU22" s="75">
        <f t="shared" si="81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82"/>
        <v>1</v>
      </c>
      <c r="RC22" s="75">
        <f t="shared" si="83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84"/>
        <v>1</v>
      </c>
      <c r="RK22" s="75">
        <f t="shared" si="85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86"/>
        <v>1</v>
      </c>
      <c r="RS22" s="75">
        <f t="shared" si="87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88"/>
        <v>1</v>
      </c>
      <c r="SA22" s="75">
        <f t="shared" si="89"/>
        <v>0</v>
      </c>
      <c r="SC22" s="37" t="s">
        <v>25</v>
      </c>
      <c r="SD22" s="74">
        <v>11</v>
      </c>
      <c r="SE22" s="74">
        <v>11</v>
      </c>
      <c r="SF22" s="74">
        <v>0</v>
      </c>
      <c r="SG22" s="74">
        <v>0</v>
      </c>
      <c r="SH22" s="75">
        <f t="shared" si="90"/>
        <v>1</v>
      </c>
      <c r="SI22" s="75">
        <f t="shared" si="91"/>
        <v>0</v>
      </c>
      <c r="SK22" s="37" t="s">
        <v>25</v>
      </c>
      <c r="SL22" s="74">
        <f>81-70</f>
        <v>11</v>
      </c>
      <c r="SM22" s="74">
        <v>11</v>
      </c>
      <c r="SN22" s="74">
        <v>0</v>
      </c>
      <c r="SO22" s="74">
        <f>70-70</f>
        <v>0</v>
      </c>
      <c r="SP22" s="75">
        <f t="shared" si="92"/>
        <v>1</v>
      </c>
      <c r="SQ22" s="75" t="str">
        <f t="shared" si="93"/>
        <v>OK</v>
      </c>
      <c r="SS22" s="37" t="s">
        <v>271</v>
      </c>
      <c r="ST22" s="74">
        <v>81</v>
      </c>
      <c r="SU22" s="74">
        <v>64</v>
      </c>
      <c r="SV22" s="74">
        <v>11</v>
      </c>
      <c r="SW22" s="74">
        <v>6</v>
      </c>
      <c r="SX22" s="75">
        <f t="shared" si="94"/>
        <v>0.79012345679012341</v>
      </c>
      <c r="SY22" s="75" t="str">
        <f t="shared" si="127"/>
        <v>Fail:-9%</v>
      </c>
      <c r="TA22" s="37" t="s">
        <v>25</v>
      </c>
      <c r="TB22" s="74">
        <v>81</v>
      </c>
      <c r="TC22" s="74">
        <v>70</v>
      </c>
      <c r="TD22" s="74">
        <v>11</v>
      </c>
      <c r="TE22" s="74">
        <v>0</v>
      </c>
      <c r="TF22" s="75">
        <f t="shared" si="96"/>
        <v>0.86419753086419748</v>
      </c>
      <c r="TG22" s="75" t="str">
        <f t="shared" si="97"/>
        <v>Fail:-14%</v>
      </c>
      <c r="TI22" s="37" t="s">
        <v>25</v>
      </c>
      <c r="TJ22" s="74">
        <v>81</v>
      </c>
      <c r="TK22" s="74">
        <v>70</v>
      </c>
      <c r="TL22" s="74">
        <v>11</v>
      </c>
      <c r="TM22" s="74">
        <v>0</v>
      </c>
      <c r="TN22" s="75">
        <v>0.86</v>
      </c>
      <c r="TO22" s="48" t="str">
        <f t="shared" si="98"/>
        <v>Fail:7%</v>
      </c>
      <c r="TP22" s="48" t="str">
        <f t="shared" si="120"/>
        <v>OK</v>
      </c>
      <c r="TQ22" s="37" t="s">
        <v>25</v>
      </c>
      <c r="TR22" s="74">
        <v>81</v>
      </c>
      <c r="TS22" s="74">
        <v>72</v>
      </c>
      <c r="TT22" s="74">
        <v>9</v>
      </c>
      <c r="TU22" s="74">
        <v>0</v>
      </c>
      <c r="TV22" s="75">
        <v>0.89</v>
      </c>
      <c r="TW22" s="48" t="str">
        <f t="shared" si="99"/>
        <v>Fail:3%</v>
      </c>
      <c r="TX22" s="48" t="str">
        <f t="shared" si="121"/>
        <v>Fail:3%</v>
      </c>
      <c r="TY22" s="37" t="s">
        <v>25</v>
      </c>
      <c r="TZ22" s="74">
        <v>81</v>
      </c>
      <c r="UA22" s="74">
        <v>70</v>
      </c>
      <c r="UB22" s="74">
        <v>11</v>
      </c>
      <c r="UC22" s="74">
        <v>0</v>
      </c>
      <c r="UD22" s="75">
        <v>0.86</v>
      </c>
      <c r="UE22" s="48" t="str">
        <f t="shared" si="125"/>
        <v>OK</v>
      </c>
      <c r="UF22" s="48" t="str">
        <f t="shared" si="123"/>
        <v>Fail:-3%</v>
      </c>
      <c r="UG22" s="37" t="s">
        <v>25</v>
      </c>
      <c r="UH22" s="74">
        <v>81</v>
      </c>
      <c r="UI22" s="74">
        <v>72</v>
      </c>
      <c r="UJ22" s="74">
        <v>9</v>
      </c>
      <c r="UK22" s="74">
        <v>0</v>
      </c>
      <c r="UL22" s="75">
        <v>0.89</v>
      </c>
      <c r="UM22" s="48" t="str">
        <f t="shared" si="126"/>
        <v>OK</v>
      </c>
      <c r="UN22" s="48" t="str">
        <f t="shared" si="124"/>
        <v>Fail:3%</v>
      </c>
      <c r="UO22" s="107" t="s">
        <v>25</v>
      </c>
      <c r="UP22" s="74">
        <v>81</v>
      </c>
      <c r="UQ22" s="74">
        <v>72</v>
      </c>
      <c r="UR22" s="74">
        <v>9</v>
      </c>
      <c r="US22" s="74">
        <v>0</v>
      </c>
      <c r="UT22" s="75">
        <v>0.89</v>
      </c>
      <c r="UU22" s="48" t="str">
        <f t="shared" si="122"/>
        <v>Fail:10%</v>
      </c>
      <c r="UV22" s="48" t="str">
        <f t="shared" si="4"/>
        <v>OK</v>
      </c>
      <c r="UW22" s="37" t="s">
        <v>25</v>
      </c>
      <c r="UX22" s="74">
        <v>11</v>
      </c>
      <c r="UY22" s="74">
        <v>11</v>
      </c>
      <c r="UZ22" s="74">
        <v>0</v>
      </c>
      <c r="VA22" s="74">
        <v>0</v>
      </c>
      <c r="VB22" s="75">
        <v>1</v>
      </c>
      <c r="VC22" s="48" t="str">
        <f t="shared" si="5"/>
        <v>Fail:11%</v>
      </c>
      <c r="VD22" s="48" t="str">
        <f t="shared" si="6"/>
        <v>Fail:11%</v>
      </c>
      <c r="VE22" s="107" t="s">
        <v>25</v>
      </c>
      <c r="VF22" s="74">
        <v>111</v>
      </c>
      <c r="VG22" s="74">
        <v>70</v>
      </c>
      <c r="VH22" s="74">
        <v>41</v>
      </c>
      <c r="VI22" s="74">
        <v>0</v>
      </c>
      <c r="VJ22" s="75">
        <v>0.63</v>
      </c>
      <c r="VK22" s="48" t="str">
        <f t="shared" si="101"/>
        <v>Fail:-26%</v>
      </c>
      <c r="VL22" s="48" t="str">
        <f t="shared" si="7"/>
        <v>Fail:63%</v>
      </c>
      <c r="VM22" s="37" t="s">
        <v>25</v>
      </c>
      <c r="VN22" s="74">
        <v>11</v>
      </c>
      <c r="VO22" s="74">
        <v>11</v>
      </c>
      <c r="VP22" s="74">
        <v>0</v>
      </c>
      <c r="VQ22" s="74">
        <v>0</v>
      </c>
      <c r="VR22" s="75">
        <v>1</v>
      </c>
      <c r="VS22" s="48" t="str">
        <f t="shared" si="8"/>
        <v>OK</v>
      </c>
      <c r="VT22" s="48"/>
      <c r="VU22" s="107" t="s">
        <v>25</v>
      </c>
      <c r="VV22" s="74">
        <v>111</v>
      </c>
      <c r="VW22" s="74">
        <v>72</v>
      </c>
      <c r="VX22" s="74">
        <v>9</v>
      </c>
      <c r="VY22" s="74">
        <v>30</v>
      </c>
      <c r="VZ22" s="75">
        <v>0.65</v>
      </c>
      <c r="WA22" s="48" t="str">
        <f t="shared" si="102"/>
        <v>Fail:2%</v>
      </c>
      <c r="WB22" s="48"/>
      <c r="WC22" s="37" t="s">
        <v>25</v>
      </c>
      <c r="WD22" s="74">
        <v>81</v>
      </c>
      <c r="WE22" s="74">
        <v>72</v>
      </c>
      <c r="WF22" s="74">
        <v>9</v>
      </c>
      <c r="WG22" s="74">
        <v>0</v>
      </c>
      <c r="WH22" s="75">
        <v>0.89</v>
      </c>
      <c r="WI22" s="48" t="str">
        <f t="shared" si="9"/>
        <v>Fail:-11%</v>
      </c>
      <c r="WJ22" s="48"/>
      <c r="WK22" s="37" t="s">
        <v>25</v>
      </c>
      <c r="WL22" s="74">
        <v>81</v>
      </c>
      <c r="WM22" s="74">
        <v>72</v>
      </c>
      <c r="WN22" s="74">
        <v>9</v>
      </c>
      <c r="WO22" s="74">
        <v>0</v>
      </c>
      <c r="WP22" s="75">
        <v>0.89</v>
      </c>
      <c r="WQ22" s="48" t="str">
        <f t="shared" si="10"/>
        <v>Fail:24%</v>
      </c>
      <c r="WR22" s="48"/>
      <c r="WS22" s="37" t="s">
        <v>25</v>
      </c>
      <c r="WT22" s="74">
        <v>11</v>
      </c>
      <c r="WU22" s="74">
        <v>11</v>
      </c>
      <c r="WV22" s="74">
        <v>0</v>
      </c>
      <c r="WW22" s="74">
        <v>0</v>
      </c>
      <c r="WX22" s="75">
        <v>1</v>
      </c>
      <c r="WY22" s="48" t="str">
        <f t="shared" si="103"/>
        <v>Fail:11%</v>
      </c>
      <c r="WZ22" s="48"/>
      <c r="XA22" s="107" t="s">
        <v>25</v>
      </c>
      <c r="XB22" s="74">
        <v>81</v>
      </c>
      <c r="XC22" s="74">
        <v>70</v>
      </c>
      <c r="XD22" s="74">
        <v>11</v>
      </c>
      <c r="XE22" s="74">
        <v>0</v>
      </c>
      <c r="XF22" s="75">
        <v>0.86</v>
      </c>
      <c r="XG22" s="48" t="str">
        <f t="shared" si="104"/>
        <v>Fail:-3%</v>
      </c>
      <c r="XI22" s="37" t="s">
        <v>25</v>
      </c>
      <c r="XJ22" s="74">
        <v>11</v>
      </c>
      <c r="XK22" s="74">
        <v>11</v>
      </c>
      <c r="XL22" s="74">
        <v>0</v>
      </c>
      <c r="XM22" s="74">
        <v>0</v>
      </c>
      <c r="XN22" s="75">
        <v>1</v>
      </c>
      <c r="XO22" s="48" t="str">
        <f t="shared" si="105"/>
        <v>OK</v>
      </c>
      <c r="XP22" s="48"/>
      <c r="XQ22" s="107" t="s">
        <v>25</v>
      </c>
      <c r="XR22" s="74">
        <v>81</v>
      </c>
      <c r="XS22" s="74">
        <v>70</v>
      </c>
      <c r="XT22" s="74">
        <v>11</v>
      </c>
      <c r="XU22" s="74">
        <v>0</v>
      </c>
      <c r="XV22" s="75">
        <v>0.86</v>
      </c>
      <c r="XW22" s="48" t="str">
        <f t="shared" si="106"/>
        <v>OK</v>
      </c>
      <c r="XY22" s="37" t="s">
        <v>25</v>
      </c>
      <c r="XZ22" s="74">
        <v>11</v>
      </c>
      <c r="YA22" s="74">
        <v>11</v>
      </c>
      <c r="YB22" s="74">
        <v>0</v>
      </c>
      <c r="YC22" s="74">
        <v>0</v>
      </c>
      <c r="YD22" s="75">
        <v>1</v>
      </c>
      <c r="YE22" s="48" t="str">
        <f t="shared" si="107"/>
        <v>OK</v>
      </c>
      <c r="YF22" s="48"/>
      <c r="YG22" s="107" t="s">
        <v>25</v>
      </c>
      <c r="YH22" s="74">
        <v>81</v>
      </c>
      <c r="YI22" s="74">
        <v>70</v>
      </c>
      <c r="YJ22" s="74">
        <v>11</v>
      </c>
      <c r="YK22" s="74">
        <v>0</v>
      </c>
      <c r="YL22" s="75">
        <v>0.86</v>
      </c>
      <c r="YM22" s="48" t="str">
        <f t="shared" si="108"/>
        <v>OK</v>
      </c>
      <c r="YO22" s="37" t="s">
        <v>25</v>
      </c>
      <c r="YP22" s="74">
        <v>11</v>
      </c>
      <c r="YQ22" s="74">
        <v>11</v>
      </c>
      <c r="YR22" s="74">
        <v>0</v>
      </c>
      <c r="YS22" s="74">
        <v>0</v>
      </c>
      <c r="YT22" s="75">
        <v>1</v>
      </c>
      <c r="YU22" s="48" t="str">
        <f t="shared" si="109"/>
        <v>OK</v>
      </c>
      <c r="YV22" s="48"/>
      <c r="YW22" s="107" t="s">
        <v>25</v>
      </c>
      <c r="YX22" s="74">
        <v>81</v>
      </c>
      <c r="YY22" s="74">
        <v>70</v>
      </c>
      <c r="YZ22" s="74">
        <v>11</v>
      </c>
      <c r="ZA22" s="74">
        <v>0</v>
      </c>
      <c r="ZB22" s="75">
        <v>0.86</v>
      </c>
      <c r="ZC22" s="48" t="str">
        <f t="shared" si="110"/>
        <v>OK</v>
      </c>
      <c r="ZE22" s="37" t="s">
        <v>25</v>
      </c>
      <c r="ZF22" s="74">
        <v>11</v>
      </c>
      <c r="ZG22" s="74">
        <v>11</v>
      </c>
      <c r="ZH22" s="74">
        <v>0</v>
      </c>
      <c r="ZI22" s="74">
        <v>0</v>
      </c>
      <c r="ZJ22" s="75">
        <v>1</v>
      </c>
      <c r="ZK22" s="48" t="str">
        <f t="shared" si="111"/>
        <v>OK</v>
      </c>
      <c r="ZL22" s="48"/>
      <c r="ZM22" s="107" t="s">
        <v>25</v>
      </c>
      <c r="ZN22" s="74">
        <v>81</v>
      </c>
      <c r="ZO22" s="74">
        <v>70</v>
      </c>
      <c r="ZP22" s="74">
        <v>11</v>
      </c>
      <c r="ZQ22" s="74">
        <v>0</v>
      </c>
      <c r="ZR22" s="75">
        <v>0.86</v>
      </c>
      <c r="ZS22" s="48" t="str">
        <f t="shared" si="112"/>
        <v>OK</v>
      </c>
      <c r="ZU22" s="37" t="s">
        <v>25</v>
      </c>
      <c r="ZV22" s="74">
        <v>11</v>
      </c>
      <c r="ZW22" s="74">
        <v>11</v>
      </c>
      <c r="ZX22" s="74">
        <v>0</v>
      </c>
      <c r="ZY22" s="74">
        <v>0</v>
      </c>
      <c r="ZZ22" s="75">
        <v>1</v>
      </c>
      <c r="AAA22" s="48" t="str">
        <f t="shared" si="113"/>
        <v>OK</v>
      </c>
      <c r="AAB22" s="48"/>
      <c r="AAC22" s="107" t="s">
        <v>25</v>
      </c>
      <c r="AAD22" s="74">
        <v>81</v>
      </c>
      <c r="AAE22" s="74">
        <v>70</v>
      </c>
      <c r="AAF22" s="74">
        <v>11</v>
      </c>
      <c r="AAG22" s="74">
        <v>0</v>
      </c>
      <c r="AAH22" s="75">
        <v>0.86</v>
      </c>
      <c r="AAI22" s="48" t="str">
        <f t="shared" si="114"/>
        <v>OK</v>
      </c>
    </row>
    <row r="23" spans="1:71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11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2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13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14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15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16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17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18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19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20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21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22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23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24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25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26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2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2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2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30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115"/>
        <v>0.99319727891156462</v>
      </c>
      <c r="FZ23" s="4">
        <f t="shared" si="31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116"/>
        <v>0.99319727891156462</v>
      </c>
      <c r="GH23" s="4">
        <f t="shared" si="32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33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3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35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36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37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38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17"/>
        <v>0.99319727891156462</v>
      </c>
      <c r="IL23" s="4">
        <f t="shared" si="39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40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118"/>
        <v>0.99319727891156462</v>
      </c>
      <c r="JR23" s="67">
        <f t="shared" si="41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119"/>
        <v>0.99319727891156462</v>
      </c>
      <c r="JZ23" s="75">
        <f t="shared" si="42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43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44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45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46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47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8"/>
        <v>0.99319727891156462</v>
      </c>
      <c r="LW23" s="75">
        <f t="shared" si="49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50"/>
        <v>0.99319727891156462</v>
      </c>
      <c r="ME23" s="75">
        <f t="shared" si="51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52"/>
        <v>0.99319727891156462</v>
      </c>
      <c r="MM23" s="75">
        <f t="shared" si="53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54"/>
        <v>0.99319727891156462</v>
      </c>
      <c r="MU23" s="75">
        <f t="shared" si="55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56"/>
        <v>0.99319727891156462</v>
      </c>
      <c r="NC23" s="75">
        <f t="shared" si="57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8"/>
        <v>0.99319727891156462</v>
      </c>
      <c r="NK23" s="75">
        <f t="shared" si="59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60"/>
        <v>0.99319727891156462</v>
      </c>
      <c r="NS23" s="75">
        <f t="shared" si="61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62"/>
        <v>0.99319727891156462</v>
      </c>
      <c r="OA23" s="75">
        <f t="shared" si="63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64"/>
        <v>0.99319727891156462</v>
      </c>
      <c r="OI23" s="75">
        <f t="shared" si="65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66"/>
        <v>0.99319727891156462</v>
      </c>
      <c r="OQ23" s="75">
        <f t="shared" si="67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8"/>
        <v>0.99319727891156462</v>
      </c>
      <c r="OY23" s="75">
        <f t="shared" si="69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70"/>
        <v>0.99319727891156462</v>
      </c>
      <c r="PG23" s="75">
        <f t="shared" si="71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72"/>
        <v>0.99319727891156462</v>
      </c>
      <c r="PO23" s="75">
        <f t="shared" si="73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74"/>
        <v>0.99319727891156462</v>
      </c>
      <c r="PW23" s="75">
        <f t="shared" si="75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76"/>
        <v>0.99319727891156462</v>
      </c>
      <c r="QE23" s="75">
        <f t="shared" si="77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8"/>
        <v>0.99319727891156462</v>
      </c>
      <c r="QM23" s="75">
        <f t="shared" si="79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80"/>
        <v>0.99319727891156462</v>
      </c>
      <c r="QU23" s="75">
        <f t="shared" si="81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82"/>
        <v>0.99319727891156462</v>
      </c>
      <c r="RC23" s="75">
        <f t="shared" si="83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84"/>
        <v>0.99319727891156462</v>
      </c>
      <c r="RK23" s="75">
        <f t="shared" si="85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86"/>
        <v>0.99319727891156462</v>
      </c>
      <c r="RS23" s="75">
        <f t="shared" si="87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88"/>
        <v>0.99319727891156462</v>
      </c>
      <c r="SA23" s="75">
        <f t="shared" si="89"/>
        <v>0</v>
      </c>
      <c r="SC23" s="74" t="s">
        <v>26</v>
      </c>
      <c r="SD23" s="74">
        <v>147</v>
      </c>
      <c r="SE23" s="74">
        <v>146</v>
      </c>
      <c r="SF23" s="74">
        <v>1</v>
      </c>
      <c r="SG23" s="74">
        <v>0</v>
      </c>
      <c r="SH23" s="75">
        <f t="shared" si="90"/>
        <v>0.99319727891156462</v>
      </c>
      <c r="SI23" s="75">
        <f t="shared" si="91"/>
        <v>0</v>
      </c>
      <c r="SK23" s="74" t="s">
        <v>26</v>
      </c>
      <c r="SL23" s="74">
        <v>147</v>
      </c>
      <c r="SM23" s="74">
        <v>146</v>
      </c>
      <c r="SN23" s="74">
        <v>1</v>
      </c>
      <c r="SO23" s="74">
        <v>0</v>
      </c>
      <c r="SP23" s="75">
        <f t="shared" si="92"/>
        <v>0.99319727891156462</v>
      </c>
      <c r="SQ23" s="75" t="str">
        <f t="shared" si="93"/>
        <v>OK</v>
      </c>
      <c r="SS23" s="74" t="s">
        <v>272</v>
      </c>
      <c r="ST23" s="74">
        <v>147</v>
      </c>
      <c r="SU23" s="74">
        <v>146</v>
      </c>
      <c r="SV23" s="74">
        <v>1</v>
      </c>
      <c r="SW23" s="74">
        <v>0</v>
      </c>
      <c r="SX23" s="75">
        <f t="shared" si="94"/>
        <v>0.99319727891156462</v>
      </c>
      <c r="SY23" s="75" t="str">
        <f t="shared" si="127"/>
        <v>Fail:-1%</v>
      </c>
      <c r="TA23" s="74" t="s">
        <v>26</v>
      </c>
      <c r="TB23" s="74">
        <v>147</v>
      </c>
      <c r="TC23" s="74">
        <v>146</v>
      </c>
      <c r="TD23" s="74">
        <v>1</v>
      </c>
      <c r="TE23" s="74">
        <v>0</v>
      </c>
      <c r="TF23" s="75">
        <f t="shared" si="96"/>
        <v>0.99319727891156462</v>
      </c>
      <c r="TG23" s="75" t="str">
        <f t="shared" si="97"/>
        <v>OK</v>
      </c>
      <c r="TI23" s="74" t="s">
        <v>26</v>
      </c>
      <c r="TJ23" s="74">
        <v>147</v>
      </c>
      <c r="TK23" s="74">
        <v>146</v>
      </c>
      <c r="TL23" s="74">
        <v>1</v>
      </c>
      <c r="TM23" s="74">
        <v>0</v>
      </c>
      <c r="TN23" s="75">
        <v>0.99</v>
      </c>
      <c r="TO23" s="48" t="str">
        <f t="shared" si="98"/>
        <v>OK</v>
      </c>
      <c r="TP23" s="48" t="str">
        <f t="shared" si="120"/>
        <v>OK</v>
      </c>
      <c r="TQ23" s="74" t="s">
        <v>26</v>
      </c>
      <c r="TR23" s="74">
        <v>147</v>
      </c>
      <c r="TS23" s="74">
        <v>147</v>
      </c>
      <c r="TT23" s="74">
        <v>0</v>
      </c>
      <c r="TU23" s="74">
        <v>0</v>
      </c>
      <c r="TV23" s="75">
        <v>1</v>
      </c>
      <c r="TW23" s="48" t="str">
        <f t="shared" si="99"/>
        <v>Fail:1%</v>
      </c>
      <c r="TX23" s="48" t="str">
        <f t="shared" si="121"/>
        <v>Fail:1%</v>
      </c>
      <c r="TY23" s="74" t="s">
        <v>26</v>
      </c>
      <c r="TZ23" s="74">
        <v>147</v>
      </c>
      <c r="UA23" s="74">
        <v>146</v>
      </c>
      <c r="UB23" s="74">
        <v>1</v>
      </c>
      <c r="UC23" s="74">
        <v>0</v>
      </c>
      <c r="UD23" s="75">
        <v>0.99</v>
      </c>
      <c r="UE23" s="48" t="str">
        <f t="shared" si="125"/>
        <v>OK</v>
      </c>
      <c r="UF23" s="48" t="str">
        <f t="shared" si="123"/>
        <v>Fail:-1%</v>
      </c>
      <c r="UG23" s="74" t="s">
        <v>26</v>
      </c>
      <c r="UH23" s="74">
        <v>147</v>
      </c>
      <c r="UI23" s="74">
        <v>147</v>
      </c>
      <c r="UJ23" s="74">
        <v>0</v>
      </c>
      <c r="UK23" s="74">
        <v>0</v>
      </c>
      <c r="UL23" s="75">
        <v>1</v>
      </c>
      <c r="UM23" s="48" t="str">
        <f t="shared" si="126"/>
        <v>OK</v>
      </c>
      <c r="UN23" s="48" t="str">
        <f t="shared" si="124"/>
        <v>Fail:1%</v>
      </c>
      <c r="UO23" s="74" t="s">
        <v>26</v>
      </c>
      <c r="UP23" s="74">
        <v>147</v>
      </c>
      <c r="UQ23" s="74">
        <v>147</v>
      </c>
      <c r="UR23" s="74">
        <v>0</v>
      </c>
      <c r="US23" s="74">
        <v>0</v>
      </c>
      <c r="UT23" s="75">
        <v>1</v>
      </c>
      <c r="UU23" s="48" t="str">
        <f t="shared" si="122"/>
        <v>Fail:-41%</v>
      </c>
      <c r="UV23" s="48" t="str">
        <f t="shared" si="4"/>
        <v>OK</v>
      </c>
      <c r="UW23" s="74" t="s">
        <v>26</v>
      </c>
      <c r="UX23" s="74">
        <v>147</v>
      </c>
      <c r="UY23" s="74">
        <v>147</v>
      </c>
      <c r="UZ23" s="74">
        <v>0</v>
      </c>
      <c r="VA23" s="74">
        <v>0</v>
      </c>
      <c r="VB23" s="75">
        <v>1</v>
      </c>
      <c r="VC23" s="48" t="str">
        <f t="shared" si="5"/>
        <v>OK</v>
      </c>
      <c r="VD23" s="48" t="str">
        <f t="shared" si="6"/>
        <v>OK</v>
      </c>
      <c r="VE23" s="74" t="s">
        <v>26</v>
      </c>
      <c r="VF23" s="74">
        <v>147</v>
      </c>
      <c r="VG23" s="74">
        <v>147</v>
      </c>
      <c r="VH23" s="74">
        <v>0</v>
      </c>
      <c r="VI23" s="74">
        <v>0</v>
      </c>
      <c r="VJ23" s="75">
        <v>1</v>
      </c>
      <c r="VK23" s="48" t="str">
        <f t="shared" si="101"/>
        <v>OK</v>
      </c>
      <c r="VL23" s="48" t="str">
        <f t="shared" si="7"/>
        <v>Fail:100%</v>
      </c>
      <c r="VM23" s="74" t="s">
        <v>26</v>
      </c>
      <c r="VN23" s="74">
        <v>147</v>
      </c>
      <c r="VO23" s="74">
        <v>147</v>
      </c>
      <c r="VP23" s="74">
        <v>0</v>
      </c>
      <c r="VQ23" s="74">
        <v>0</v>
      </c>
      <c r="VR23" s="75">
        <v>1</v>
      </c>
      <c r="VS23" s="48" t="str">
        <f t="shared" si="8"/>
        <v>OK</v>
      </c>
      <c r="VT23" s="48"/>
      <c r="VU23" s="74" t="s">
        <v>26</v>
      </c>
      <c r="VV23" s="74">
        <v>147</v>
      </c>
      <c r="VW23" s="74">
        <v>147</v>
      </c>
      <c r="VX23" s="74">
        <v>0</v>
      </c>
      <c r="VY23" s="74">
        <v>0</v>
      </c>
      <c r="VZ23" s="75">
        <v>1</v>
      </c>
      <c r="WA23" s="48" t="str">
        <f t="shared" si="102"/>
        <v>OK</v>
      </c>
      <c r="WB23" s="48"/>
      <c r="WC23" s="74" t="s">
        <v>26</v>
      </c>
      <c r="WD23" s="74">
        <v>147</v>
      </c>
      <c r="WE23" s="74">
        <v>147</v>
      </c>
      <c r="WF23" s="74">
        <v>0</v>
      </c>
      <c r="WG23" s="74">
        <v>0</v>
      </c>
      <c r="WH23" s="75">
        <v>1</v>
      </c>
      <c r="WI23" s="48" t="str">
        <f t="shared" si="9"/>
        <v>OK</v>
      </c>
      <c r="WJ23" s="48"/>
      <c r="WK23" s="74" t="s">
        <v>26</v>
      </c>
      <c r="WL23" s="74">
        <v>147</v>
      </c>
      <c r="WM23" s="74">
        <v>147</v>
      </c>
      <c r="WN23" s="74">
        <v>0</v>
      </c>
      <c r="WO23" s="74">
        <v>0</v>
      </c>
      <c r="WP23" s="75">
        <v>1</v>
      </c>
      <c r="WQ23" s="48" t="str">
        <f t="shared" si="10"/>
        <v>OK</v>
      </c>
      <c r="WR23" s="48"/>
      <c r="WS23" s="74" t="s">
        <v>26</v>
      </c>
      <c r="WT23" s="74">
        <v>147</v>
      </c>
      <c r="WU23" s="74">
        <v>147</v>
      </c>
      <c r="WV23" s="74">
        <v>0</v>
      </c>
      <c r="WW23" s="74">
        <v>0</v>
      </c>
      <c r="WX23" s="75">
        <v>1</v>
      </c>
      <c r="WY23" s="48" t="str">
        <f t="shared" si="103"/>
        <v>OK</v>
      </c>
      <c r="WZ23" s="48"/>
      <c r="XA23" s="74" t="s">
        <v>26</v>
      </c>
      <c r="XB23" s="74">
        <v>147</v>
      </c>
      <c r="XC23" s="74">
        <v>147</v>
      </c>
      <c r="XD23" s="74">
        <v>0</v>
      </c>
      <c r="XE23" s="74">
        <v>0</v>
      </c>
      <c r="XF23" s="75">
        <v>1</v>
      </c>
      <c r="XG23" s="48" t="str">
        <f t="shared" si="104"/>
        <v>OK</v>
      </c>
      <c r="XI23" s="74" t="s">
        <v>26</v>
      </c>
      <c r="XJ23" s="74">
        <v>147</v>
      </c>
      <c r="XK23" s="74">
        <v>147</v>
      </c>
      <c r="XL23" s="74">
        <v>0</v>
      </c>
      <c r="XM23" s="74">
        <v>0</v>
      </c>
      <c r="XN23" s="75">
        <v>1</v>
      </c>
      <c r="XO23" s="48" t="str">
        <f t="shared" si="105"/>
        <v>OK</v>
      </c>
      <c r="XP23" s="48"/>
      <c r="XQ23" s="74" t="s">
        <v>26</v>
      </c>
      <c r="XR23" s="74">
        <v>147</v>
      </c>
      <c r="XS23" s="74">
        <v>147</v>
      </c>
      <c r="XT23" s="74">
        <v>0</v>
      </c>
      <c r="XU23" s="74">
        <v>0</v>
      </c>
      <c r="XV23" s="75">
        <v>1</v>
      </c>
      <c r="XW23" s="48" t="str">
        <f t="shared" si="106"/>
        <v>OK</v>
      </c>
      <c r="XY23" s="74" t="s">
        <v>26</v>
      </c>
      <c r="XZ23" s="74">
        <v>147</v>
      </c>
      <c r="YA23" s="74">
        <v>147</v>
      </c>
      <c r="YB23" s="74">
        <v>0</v>
      </c>
      <c r="YC23" s="74">
        <v>0</v>
      </c>
      <c r="YD23" s="75">
        <v>1</v>
      </c>
      <c r="YE23" s="48" t="str">
        <f t="shared" si="107"/>
        <v>OK</v>
      </c>
      <c r="YF23" s="48"/>
      <c r="YG23" s="74" t="s">
        <v>26</v>
      </c>
      <c r="YH23" s="74">
        <v>147</v>
      </c>
      <c r="YI23" s="74">
        <v>147</v>
      </c>
      <c r="YJ23" s="74">
        <v>0</v>
      </c>
      <c r="YK23" s="74">
        <v>0</v>
      </c>
      <c r="YL23" s="75">
        <v>1</v>
      </c>
      <c r="YM23" s="48" t="str">
        <f t="shared" si="108"/>
        <v>OK</v>
      </c>
      <c r="YO23" s="74" t="s">
        <v>26</v>
      </c>
      <c r="YP23" s="74">
        <v>147</v>
      </c>
      <c r="YQ23" s="74">
        <v>147</v>
      </c>
      <c r="YR23" s="74">
        <v>0</v>
      </c>
      <c r="YS23" s="74">
        <v>0</v>
      </c>
      <c r="YT23" s="75">
        <v>1</v>
      </c>
      <c r="YU23" s="48" t="str">
        <f t="shared" si="109"/>
        <v>OK</v>
      </c>
      <c r="YV23" s="48"/>
      <c r="YW23" s="74" t="s">
        <v>26</v>
      </c>
      <c r="YX23" s="74">
        <v>147</v>
      </c>
      <c r="YY23" s="74">
        <v>147</v>
      </c>
      <c r="YZ23" s="74">
        <v>0</v>
      </c>
      <c r="ZA23" s="74">
        <v>0</v>
      </c>
      <c r="ZB23" s="75">
        <v>1</v>
      </c>
      <c r="ZC23" s="48" t="str">
        <f t="shared" si="110"/>
        <v>OK</v>
      </c>
      <c r="ZE23" s="74" t="s">
        <v>26</v>
      </c>
      <c r="ZF23" s="74">
        <v>147</v>
      </c>
      <c r="ZG23" s="74">
        <v>147</v>
      </c>
      <c r="ZH23" s="74">
        <v>0</v>
      </c>
      <c r="ZI23" s="74">
        <v>0</v>
      </c>
      <c r="ZJ23" s="75">
        <v>1</v>
      </c>
      <c r="ZK23" s="48" t="str">
        <f t="shared" si="111"/>
        <v>OK</v>
      </c>
      <c r="ZL23" s="48"/>
      <c r="ZM23" s="74" t="s">
        <v>26</v>
      </c>
      <c r="ZN23" s="74">
        <v>147</v>
      </c>
      <c r="ZO23" s="74">
        <v>147</v>
      </c>
      <c r="ZP23" s="74">
        <v>0</v>
      </c>
      <c r="ZQ23" s="74">
        <v>0</v>
      </c>
      <c r="ZR23" s="75">
        <v>1</v>
      </c>
      <c r="ZS23" s="48" t="str">
        <f t="shared" si="112"/>
        <v>OK</v>
      </c>
      <c r="ZU23" s="74" t="s">
        <v>26</v>
      </c>
      <c r="ZV23" s="74">
        <v>147</v>
      </c>
      <c r="ZW23" s="74">
        <v>147</v>
      </c>
      <c r="ZX23" s="74">
        <v>0</v>
      </c>
      <c r="ZY23" s="74">
        <v>0</v>
      </c>
      <c r="ZZ23" s="75">
        <v>1</v>
      </c>
      <c r="AAA23" s="48" t="str">
        <f t="shared" si="113"/>
        <v>OK</v>
      </c>
      <c r="AAB23" s="48"/>
      <c r="AAC23" s="74" t="s">
        <v>26</v>
      </c>
      <c r="AAD23" s="74">
        <v>147</v>
      </c>
      <c r="AAE23" s="74">
        <v>147</v>
      </c>
      <c r="AAF23" s="74">
        <v>0</v>
      </c>
      <c r="AAG23" s="74">
        <v>0</v>
      </c>
      <c r="AAH23" s="75">
        <v>1</v>
      </c>
      <c r="AAI23" s="48" t="str">
        <f t="shared" si="114"/>
        <v>OK</v>
      </c>
    </row>
    <row r="24" spans="1:71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11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2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13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14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15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16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17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18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19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20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21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22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23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24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25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2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2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2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2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30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115"/>
        <v>1</v>
      </c>
      <c r="FZ24" s="4">
        <f t="shared" si="31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116"/>
        <v>1</v>
      </c>
      <c r="GH24" s="4">
        <f t="shared" si="32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3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3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35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36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37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38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17"/>
        <v>1</v>
      </c>
      <c r="IL24" s="4">
        <f t="shared" si="39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40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118"/>
        <v>1</v>
      </c>
      <c r="JR24" s="67">
        <f t="shared" si="41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119"/>
        <v>1</v>
      </c>
      <c r="JZ24" s="75">
        <f t="shared" si="42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43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44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45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46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47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8"/>
        <v>1</v>
      </c>
      <c r="LW24" s="75">
        <f t="shared" si="49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50"/>
        <v>1</v>
      </c>
      <c r="ME24" s="75">
        <f t="shared" si="51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52"/>
        <v>1</v>
      </c>
      <c r="MM24" s="75">
        <f t="shared" si="53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54"/>
        <v>1</v>
      </c>
      <c r="MU24" s="75">
        <f t="shared" si="55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56"/>
        <v>1</v>
      </c>
      <c r="NC24" s="75">
        <f t="shared" si="57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8"/>
        <v>1</v>
      </c>
      <c r="NK24" s="75">
        <f t="shared" si="59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60"/>
        <v>1</v>
      </c>
      <c r="NS24" s="75">
        <f t="shared" si="61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62"/>
        <v>1</v>
      </c>
      <c r="OA24" s="75">
        <f t="shared" si="63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64"/>
        <v>1</v>
      </c>
      <c r="OI24" s="75">
        <f t="shared" si="65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66"/>
        <v>1</v>
      </c>
      <c r="OQ24" s="75">
        <f t="shared" si="67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8"/>
        <v>1</v>
      </c>
      <c r="OY24" s="75">
        <f t="shared" si="69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70"/>
        <v>1</v>
      </c>
      <c r="PG24" s="75">
        <f t="shared" si="71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72"/>
        <v>1</v>
      </c>
      <c r="PO24" s="75">
        <f t="shared" si="73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74"/>
        <v>1</v>
      </c>
      <c r="PW24" s="75">
        <f t="shared" si="75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76"/>
        <v>1</v>
      </c>
      <c r="QE24" s="75">
        <f t="shared" si="77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8"/>
        <v>1</v>
      </c>
      <c r="QM24" s="75">
        <f t="shared" si="79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80"/>
        <v>1</v>
      </c>
      <c r="QU24" s="75">
        <f t="shared" si="81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82"/>
        <v>1</v>
      </c>
      <c r="RC24" s="75">
        <f t="shared" si="83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84"/>
        <v>1</v>
      </c>
      <c r="RK24" s="75">
        <f t="shared" si="85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86"/>
        <v>1</v>
      </c>
      <c r="RS24" s="75">
        <f t="shared" si="87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88"/>
        <v>1</v>
      </c>
      <c r="SA24" s="75">
        <f t="shared" si="89"/>
        <v>0</v>
      </c>
      <c r="SC24" s="74" t="s">
        <v>27</v>
      </c>
      <c r="SD24" s="74">
        <v>12</v>
      </c>
      <c r="SE24" s="74">
        <v>9</v>
      </c>
      <c r="SF24" s="74">
        <v>3</v>
      </c>
      <c r="SG24" s="74">
        <v>0</v>
      </c>
      <c r="SH24" s="75">
        <f t="shared" si="90"/>
        <v>0.75</v>
      </c>
      <c r="SI24" s="75">
        <f t="shared" si="91"/>
        <v>-0.25</v>
      </c>
      <c r="SJ24" s="74" t="s">
        <v>89</v>
      </c>
      <c r="SK24" s="74" t="s">
        <v>27</v>
      </c>
      <c r="SL24" s="74">
        <v>12</v>
      </c>
      <c r="SM24" s="74">
        <v>9</v>
      </c>
      <c r="SN24" s="74">
        <v>3</v>
      </c>
      <c r="SO24" s="74">
        <v>0</v>
      </c>
      <c r="SP24" s="75">
        <f t="shared" si="92"/>
        <v>0.75</v>
      </c>
      <c r="SQ24" s="75" t="str">
        <f t="shared" si="93"/>
        <v>OK</v>
      </c>
      <c r="SS24" s="74" t="s">
        <v>273</v>
      </c>
      <c r="ST24" s="74">
        <v>12</v>
      </c>
      <c r="SU24" s="74">
        <v>12</v>
      </c>
      <c r="SV24" s="74">
        <v>0</v>
      </c>
      <c r="SW24" s="74">
        <v>0</v>
      </c>
      <c r="SX24" s="75">
        <f t="shared" si="94"/>
        <v>1</v>
      </c>
      <c r="SY24" s="75" t="str">
        <f t="shared" si="127"/>
        <v>Fail:1%</v>
      </c>
      <c r="TA24" s="74" t="s">
        <v>27</v>
      </c>
      <c r="TB24" s="74">
        <v>12</v>
      </c>
      <c r="TC24" s="74">
        <v>9</v>
      </c>
      <c r="TD24" s="74">
        <v>3</v>
      </c>
      <c r="TE24" s="74">
        <v>0</v>
      </c>
      <c r="TF24" s="75">
        <f t="shared" si="96"/>
        <v>0.75</v>
      </c>
      <c r="TG24" s="75" t="str">
        <f t="shared" si="97"/>
        <v>OK</v>
      </c>
      <c r="TI24" s="74" t="s">
        <v>27</v>
      </c>
      <c r="TJ24" s="74">
        <v>12</v>
      </c>
      <c r="TK24" s="74">
        <v>9</v>
      </c>
      <c r="TL24" s="74">
        <v>3</v>
      </c>
      <c r="TM24" s="74">
        <v>0</v>
      </c>
      <c r="TN24" s="75">
        <v>0.75</v>
      </c>
      <c r="TO24" s="94" t="str">
        <f t="shared" si="98"/>
        <v>Fail:-25%</v>
      </c>
      <c r="TP24" s="48" t="str">
        <f t="shared" si="120"/>
        <v>OK</v>
      </c>
      <c r="TQ24" s="74" t="s">
        <v>27</v>
      </c>
      <c r="TR24" s="74">
        <v>12</v>
      </c>
      <c r="TS24" s="74">
        <v>9</v>
      </c>
      <c r="TT24" s="74">
        <v>3</v>
      </c>
      <c r="TU24" s="74">
        <v>0</v>
      </c>
      <c r="TV24" s="75">
        <v>0.75</v>
      </c>
      <c r="TW24" s="94" t="str">
        <f t="shared" si="99"/>
        <v>OK</v>
      </c>
      <c r="TX24" s="48" t="str">
        <f t="shared" si="121"/>
        <v>OK</v>
      </c>
      <c r="TY24" s="74" t="s">
        <v>27</v>
      </c>
      <c r="TZ24" s="74">
        <v>12</v>
      </c>
      <c r="UA24" s="74">
        <v>9</v>
      </c>
      <c r="UB24" s="74">
        <v>3</v>
      </c>
      <c r="UC24" s="74">
        <v>0</v>
      </c>
      <c r="UD24" s="75">
        <v>0.75</v>
      </c>
      <c r="UE24" s="94" t="str">
        <f t="shared" si="125"/>
        <v>OK</v>
      </c>
      <c r="UF24" s="48" t="str">
        <f t="shared" si="123"/>
        <v>OK</v>
      </c>
      <c r="UG24" s="74" t="s">
        <v>27</v>
      </c>
      <c r="UH24" s="74">
        <v>9</v>
      </c>
      <c r="UI24" s="74">
        <v>9</v>
      </c>
      <c r="UJ24" s="74">
        <v>0</v>
      </c>
      <c r="UK24" s="74">
        <v>0</v>
      </c>
      <c r="UL24" s="75">
        <v>1</v>
      </c>
      <c r="UM24" s="94" t="str">
        <f t="shared" si="126"/>
        <v>Fail:25%</v>
      </c>
      <c r="UN24" s="48" t="str">
        <f t="shared" si="124"/>
        <v>Fail:25%</v>
      </c>
      <c r="UO24" s="74" t="s">
        <v>27</v>
      </c>
      <c r="UP24" s="74">
        <v>9</v>
      </c>
      <c r="UQ24" s="74">
        <v>9</v>
      </c>
      <c r="UR24" s="74">
        <v>0</v>
      </c>
      <c r="US24" s="74">
        <v>0</v>
      </c>
      <c r="UT24" s="75">
        <v>1</v>
      </c>
      <c r="UU24" s="94" t="str">
        <f t="shared" si="122"/>
        <v>Fail:25%</v>
      </c>
      <c r="UV24" s="48" t="str">
        <f t="shared" si="4"/>
        <v>OK</v>
      </c>
      <c r="UW24" s="74" t="s">
        <v>27</v>
      </c>
      <c r="UX24" s="74">
        <v>9</v>
      </c>
      <c r="UY24" s="74">
        <v>9</v>
      </c>
      <c r="UZ24" s="74">
        <v>0</v>
      </c>
      <c r="VA24" s="74">
        <v>0</v>
      </c>
      <c r="VB24" s="75">
        <v>1</v>
      </c>
      <c r="VC24" s="94" t="str">
        <f t="shared" si="5"/>
        <v>OK</v>
      </c>
      <c r="VD24" s="48" t="str">
        <f t="shared" si="6"/>
        <v>OK</v>
      </c>
      <c r="VE24" s="74" t="s">
        <v>27</v>
      </c>
      <c r="VF24" s="74">
        <v>9</v>
      </c>
      <c r="VG24" s="74">
        <v>9</v>
      </c>
      <c r="VH24" s="74">
        <v>0</v>
      </c>
      <c r="VI24" s="74">
        <v>0</v>
      </c>
      <c r="VJ24" s="75">
        <v>1</v>
      </c>
      <c r="VK24" s="48" t="str">
        <f t="shared" si="101"/>
        <v>OK</v>
      </c>
      <c r="VL24" s="48" t="str">
        <f t="shared" si="7"/>
        <v>Fail:100%</v>
      </c>
      <c r="VM24" s="74" t="s">
        <v>27</v>
      </c>
      <c r="VN24" s="74">
        <v>9</v>
      </c>
      <c r="VO24" s="74">
        <v>9</v>
      </c>
      <c r="VP24" s="74">
        <v>0</v>
      </c>
      <c r="VQ24" s="74">
        <v>0</v>
      </c>
      <c r="VR24" s="75">
        <v>1</v>
      </c>
      <c r="VS24" s="94" t="str">
        <f t="shared" si="8"/>
        <v>OK</v>
      </c>
      <c r="VT24" s="48"/>
      <c r="VU24" s="74" t="s">
        <v>27</v>
      </c>
      <c r="VV24" s="74">
        <v>9</v>
      </c>
      <c r="VW24" s="74">
        <v>9</v>
      </c>
      <c r="VX24" s="74">
        <v>0</v>
      </c>
      <c r="VY24" s="74">
        <v>0</v>
      </c>
      <c r="VZ24" s="75">
        <v>1</v>
      </c>
      <c r="WA24" s="48" t="str">
        <f t="shared" si="102"/>
        <v>OK</v>
      </c>
      <c r="WB24" s="48"/>
      <c r="WC24" s="74" t="s">
        <v>27</v>
      </c>
      <c r="WD24" s="74">
        <v>9</v>
      </c>
      <c r="WE24" s="74">
        <v>9</v>
      </c>
      <c r="WF24" s="74">
        <v>0</v>
      </c>
      <c r="WG24" s="74">
        <v>0</v>
      </c>
      <c r="WH24" s="75">
        <v>1</v>
      </c>
      <c r="WI24" s="94" t="str">
        <f t="shared" si="9"/>
        <v>OK</v>
      </c>
      <c r="WJ24" s="48"/>
      <c r="WK24" s="74" t="s">
        <v>27</v>
      </c>
      <c r="WL24" s="74">
        <v>9</v>
      </c>
      <c r="WM24" s="74">
        <v>9</v>
      </c>
      <c r="WN24" s="74">
        <v>0</v>
      </c>
      <c r="WO24" s="74">
        <v>0</v>
      </c>
      <c r="WP24" s="75">
        <v>1</v>
      </c>
      <c r="WQ24" s="94" t="str">
        <f t="shared" si="10"/>
        <v>OK</v>
      </c>
      <c r="WR24" s="48"/>
      <c r="WS24" s="74" t="s">
        <v>27</v>
      </c>
      <c r="WT24" s="74">
        <v>9</v>
      </c>
      <c r="WU24" s="74">
        <v>9</v>
      </c>
      <c r="WV24" s="74">
        <v>0</v>
      </c>
      <c r="WW24" s="74">
        <v>0</v>
      </c>
      <c r="WX24" s="75">
        <v>1</v>
      </c>
      <c r="WY24" s="48" t="str">
        <f t="shared" si="103"/>
        <v>OK</v>
      </c>
      <c r="WZ24" s="48"/>
      <c r="XA24" s="74" t="s">
        <v>27</v>
      </c>
      <c r="XB24" s="74">
        <v>9</v>
      </c>
      <c r="XC24" s="74">
        <v>9</v>
      </c>
      <c r="XD24" s="74">
        <v>0</v>
      </c>
      <c r="XE24" s="74">
        <v>0</v>
      </c>
      <c r="XF24" s="75">
        <v>1</v>
      </c>
      <c r="XG24" s="48" t="str">
        <f t="shared" si="104"/>
        <v>OK</v>
      </c>
      <c r="XI24" s="74" t="s">
        <v>27</v>
      </c>
      <c r="XJ24" s="74">
        <v>9</v>
      </c>
      <c r="XK24" s="74">
        <v>9</v>
      </c>
      <c r="XL24" s="74">
        <v>0</v>
      </c>
      <c r="XM24" s="74">
        <v>0</v>
      </c>
      <c r="XN24" s="75">
        <v>1</v>
      </c>
      <c r="XO24" s="48" t="str">
        <f t="shared" si="105"/>
        <v>OK</v>
      </c>
      <c r="XP24" s="48"/>
      <c r="XQ24" s="74" t="s">
        <v>27</v>
      </c>
      <c r="XR24" s="74">
        <v>9</v>
      </c>
      <c r="XS24" s="74">
        <v>9</v>
      </c>
      <c r="XT24" s="74">
        <v>0</v>
      </c>
      <c r="XU24" s="74">
        <v>0</v>
      </c>
      <c r="XV24" s="75">
        <v>1</v>
      </c>
      <c r="XW24" s="48" t="str">
        <f t="shared" si="106"/>
        <v>OK</v>
      </c>
      <c r="XY24" s="74" t="s">
        <v>27</v>
      </c>
      <c r="XZ24" s="74">
        <v>9</v>
      </c>
      <c r="YA24" s="74">
        <v>9</v>
      </c>
      <c r="YB24" s="74">
        <v>0</v>
      </c>
      <c r="YC24" s="74">
        <v>0</v>
      </c>
      <c r="YD24" s="75">
        <v>1</v>
      </c>
      <c r="YE24" s="48" t="str">
        <f t="shared" si="107"/>
        <v>OK</v>
      </c>
      <c r="YF24" s="48"/>
      <c r="YG24" s="74" t="s">
        <v>27</v>
      </c>
      <c r="YH24" s="74">
        <v>9</v>
      </c>
      <c r="YI24" s="74">
        <v>9</v>
      </c>
      <c r="YJ24" s="74">
        <v>0</v>
      </c>
      <c r="YK24" s="74">
        <v>0</v>
      </c>
      <c r="YL24" s="75">
        <v>1</v>
      </c>
      <c r="YM24" s="48" t="str">
        <f t="shared" si="108"/>
        <v>OK</v>
      </c>
      <c r="YO24" s="74" t="s">
        <v>27</v>
      </c>
      <c r="YP24" s="74">
        <v>9</v>
      </c>
      <c r="YQ24" s="74">
        <v>9</v>
      </c>
      <c r="YR24" s="74">
        <v>0</v>
      </c>
      <c r="YS24" s="74">
        <v>0</v>
      </c>
      <c r="YT24" s="75">
        <v>1</v>
      </c>
      <c r="YU24" s="48" t="str">
        <f t="shared" si="109"/>
        <v>OK</v>
      </c>
      <c r="YV24" s="48"/>
      <c r="YW24" s="74" t="s">
        <v>27</v>
      </c>
      <c r="YX24" s="74">
        <v>9</v>
      </c>
      <c r="YY24" s="74">
        <v>9</v>
      </c>
      <c r="YZ24" s="74">
        <v>0</v>
      </c>
      <c r="ZA24" s="74">
        <v>0</v>
      </c>
      <c r="ZB24" s="75">
        <v>1</v>
      </c>
      <c r="ZC24" s="48" t="str">
        <f t="shared" si="110"/>
        <v>OK</v>
      </c>
      <c r="ZE24" s="74" t="s">
        <v>27</v>
      </c>
      <c r="ZF24" s="74">
        <v>9</v>
      </c>
      <c r="ZG24" s="74">
        <v>9</v>
      </c>
      <c r="ZH24" s="74">
        <v>0</v>
      </c>
      <c r="ZI24" s="74">
        <v>0</v>
      </c>
      <c r="ZJ24" s="75">
        <v>1</v>
      </c>
      <c r="ZK24" s="48" t="str">
        <f t="shared" si="111"/>
        <v>OK</v>
      </c>
      <c r="ZL24" s="48"/>
      <c r="ZM24" s="74" t="s">
        <v>27</v>
      </c>
      <c r="ZN24" s="74">
        <v>9</v>
      </c>
      <c r="ZO24" s="74">
        <v>9</v>
      </c>
      <c r="ZP24" s="74">
        <v>0</v>
      </c>
      <c r="ZQ24" s="74">
        <v>0</v>
      </c>
      <c r="ZR24" s="75">
        <v>1</v>
      </c>
      <c r="ZS24" s="48" t="str">
        <f t="shared" si="112"/>
        <v>OK</v>
      </c>
      <c r="ZU24" s="74" t="s">
        <v>27</v>
      </c>
      <c r="ZV24" s="74">
        <v>9</v>
      </c>
      <c r="ZW24" s="74">
        <v>9</v>
      </c>
      <c r="ZX24" s="74">
        <v>0</v>
      </c>
      <c r="ZY24" s="74">
        <v>0</v>
      </c>
      <c r="ZZ24" s="75">
        <v>1</v>
      </c>
      <c r="AAA24" s="48" t="str">
        <f t="shared" si="113"/>
        <v>OK</v>
      </c>
      <c r="AAB24" s="48"/>
      <c r="AAC24" s="74" t="s">
        <v>27</v>
      </c>
      <c r="AAD24" s="74">
        <v>9</v>
      </c>
      <c r="AAE24" s="74">
        <v>9</v>
      </c>
      <c r="AAF24" s="74">
        <v>0</v>
      </c>
      <c r="AAG24" s="74">
        <v>0</v>
      </c>
      <c r="AAH24" s="75">
        <v>1</v>
      </c>
      <c r="AAI24" s="48" t="str">
        <f t="shared" si="114"/>
        <v>OK</v>
      </c>
    </row>
    <row r="25" spans="1:71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4">
        <f t="shared" si="11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4">
        <f t="shared" si="12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>AP25/AO25</f>
        <v>0.96208530805687209</v>
      </c>
      <c r="AT25" s="4">
        <f t="shared" si="15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>AX25/AW25</f>
        <v>0.96208530805687209</v>
      </c>
      <c r="BB25" s="4">
        <f t="shared" si="16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17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18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19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20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21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22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23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24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25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2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2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2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2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30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115"/>
        <v>0.49289099526066349</v>
      </c>
      <c r="FZ25" s="4">
        <f t="shared" si="31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116"/>
        <v>0.49289099526066349</v>
      </c>
      <c r="GH25" s="4">
        <f t="shared" si="32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33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3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35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36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37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38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17"/>
        <v>0.49289099526066349</v>
      </c>
      <c r="IL25" s="4">
        <f t="shared" si="39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40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118"/>
        <v>0.49289099526066349</v>
      </c>
      <c r="JR25" s="67">
        <f t="shared" si="41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119"/>
        <v>0.49289099526066349</v>
      </c>
      <c r="JZ25" s="75">
        <f t="shared" si="42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43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44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45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46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47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8"/>
        <v>0.49289099526066349</v>
      </c>
      <c r="LW25" s="75">
        <f t="shared" si="49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50"/>
        <v>0.49289099526066349</v>
      </c>
      <c r="ME25" s="75">
        <f t="shared" si="51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52"/>
        <v>0.49289099526066349</v>
      </c>
      <c r="MM25" s="75">
        <f t="shared" si="53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54"/>
        <v>0.49289099526066349</v>
      </c>
      <c r="MU25" s="75">
        <f t="shared" si="55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56"/>
        <v>0.49289099526066349</v>
      </c>
      <c r="NC25" s="75">
        <f t="shared" si="57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8"/>
        <v>0.49289099526066349</v>
      </c>
      <c r="NK25" s="75">
        <f t="shared" si="59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60"/>
        <v>0.49289099526066349</v>
      </c>
      <c r="NS25" s="75">
        <f t="shared" si="61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62"/>
        <v>0.49289099526066349</v>
      </c>
      <c r="OA25" s="75">
        <f t="shared" si="63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64"/>
        <v>0.49289099526066349</v>
      </c>
      <c r="OI25" s="75">
        <f t="shared" si="65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66"/>
        <v>0.49289099526066349</v>
      </c>
      <c r="OQ25" s="75">
        <f t="shared" si="67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8"/>
        <v>0.49289099526066349</v>
      </c>
      <c r="OY25" s="75">
        <f t="shared" si="69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70"/>
        <v>0.49289099526066349</v>
      </c>
      <c r="PG25" s="75">
        <f t="shared" si="71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72"/>
        <v>0.49289099526066349</v>
      </c>
      <c r="PO25" s="75">
        <f t="shared" si="73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74"/>
        <v>0.49289099526066349</v>
      </c>
      <c r="PW25" s="75">
        <f t="shared" si="75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76"/>
        <v>0.49289099526066349</v>
      </c>
      <c r="QE25" s="75">
        <f t="shared" si="77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8"/>
        <v>0.49289099526066349</v>
      </c>
      <c r="QM25" s="75">
        <f t="shared" si="79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80"/>
        <v>0.49289099526066349</v>
      </c>
      <c r="QU25" s="75">
        <f t="shared" si="81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82"/>
        <v>0.49289099526066349</v>
      </c>
      <c r="RC25" s="75">
        <f t="shared" si="83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84"/>
        <v>0.49289099526066349</v>
      </c>
      <c r="RK25" s="75">
        <f t="shared" si="85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86"/>
        <v>0.49289099526066349</v>
      </c>
      <c r="RS25" s="75">
        <f t="shared" si="87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88"/>
        <v>0.49289099526066349</v>
      </c>
      <c r="SA25" s="75">
        <f t="shared" si="89"/>
        <v>0</v>
      </c>
      <c r="SC25" s="74" t="s">
        <v>28</v>
      </c>
      <c r="SD25" s="74">
        <v>211</v>
      </c>
      <c r="SE25" s="74">
        <v>104</v>
      </c>
      <c r="SF25" s="74">
        <v>0</v>
      </c>
      <c r="SG25" s="74">
        <v>107</v>
      </c>
      <c r="SH25" s="75">
        <f t="shared" si="90"/>
        <v>0.49289099526066349</v>
      </c>
      <c r="SI25" s="75">
        <f t="shared" si="91"/>
        <v>0</v>
      </c>
      <c r="SK25" s="74" t="s">
        <v>28</v>
      </c>
      <c r="SL25" s="74">
        <v>211</v>
      </c>
      <c r="SM25" s="74">
        <v>104</v>
      </c>
      <c r="SN25" s="74">
        <v>0</v>
      </c>
      <c r="SO25" s="74">
        <v>107</v>
      </c>
      <c r="SP25" s="75">
        <f t="shared" si="92"/>
        <v>0.49289099526066349</v>
      </c>
      <c r="SQ25" s="75" t="str">
        <f t="shared" si="93"/>
        <v>OK</v>
      </c>
      <c r="SS25" s="74" t="s">
        <v>274</v>
      </c>
      <c r="ST25" s="74">
        <v>211</v>
      </c>
      <c r="SU25" s="74">
        <v>173</v>
      </c>
      <c r="SV25" s="74">
        <v>1</v>
      </c>
      <c r="SW25" s="74">
        <v>37</v>
      </c>
      <c r="SX25" s="75">
        <f t="shared" si="94"/>
        <v>0.81990521327014221</v>
      </c>
      <c r="SY25" s="75" t="str">
        <f t="shared" si="127"/>
        <v>Fail:7%</v>
      </c>
      <c r="TA25" s="74" t="s">
        <v>28</v>
      </c>
      <c r="TB25" s="74">
        <v>211</v>
      </c>
      <c r="TC25" s="74">
        <v>104</v>
      </c>
      <c r="TD25" s="74">
        <v>0</v>
      </c>
      <c r="TE25" s="74">
        <v>107</v>
      </c>
      <c r="TF25" s="75">
        <f t="shared" si="96"/>
        <v>0.49289099526066349</v>
      </c>
      <c r="TG25" s="75" t="str">
        <f t="shared" si="97"/>
        <v>OK</v>
      </c>
      <c r="TI25" s="74" t="s">
        <v>28</v>
      </c>
      <c r="TJ25" s="74">
        <v>211</v>
      </c>
      <c r="TK25" s="74">
        <v>182</v>
      </c>
      <c r="TL25" s="74">
        <v>3</v>
      </c>
      <c r="TM25" s="74">
        <v>26</v>
      </c>
      <c r="TN25" s="75">
        <v>0.86</v>
      </c>
      <c r="TO25" s="94" t="str">
        <f t="shared" si="98"/>
        <v>Fail:4%</v>
      </c>
      <c r="TP25" s="48" t="str">
        <f t="shared" si="120"/>
        <v>Fail:37%</v>
      </c>
      <c r="TQ25" s="74" t="s">
        <v>28</v>
      </c>
      <c r="TR25" s="74">
        <v>211</v>
      </c>
      <c r="TS25" s="74">
        <v>201</v>
      </c>
      <c r="TT25" s="74">
        <v>10</v>
      </c>
      <c r="TU25" s="74">
        <v>0</v>
      </c>
      <c r="TV25" s="75">
        <v>0.95</v>
      </c>
      <c r="TW25" s="94" t="str">
        <f t="shared" si="99"/>
        <v>Fail:46%</v>
      </c>
      <c r="TX25" s="48" t="str">
        <f t="shared" si="121"/>
        <v>Fail:9%</v>
      </c>
      <c r="TY25" s="74" t="s">
        <v>28</v>
      </c>
      <c r="TZ25" s="74">
        <v>211</v>
      </c>
      <c r="UA25" s="74">
        <v>182</v>
      </c>
      <c r="UB25" s="74">
        <v>3</v>
      </c>
      <c r="UC25" s="74">
        <v>26</v>
      </c>
      <c r="UD25" s="75">
        <v>0.86</v>
      </c>
      <c r="UE25" s="94" t="str">
        <f t="shared" si="125"/>
        <v>OK</v>
      </c>
      <c r="UF25" s="48" t="str">
        <f t="shared" si="123"/>
        <v>Fail:-9%</v>
      </c>
      <c r="UG25" s="74" t="s">
        <v>28</v>
      </c>
      <c r="UH25" s="74">
        <v>211</v>
      </c>
      <c r="UI25" s="74">
        <v>202</v>
      </c>
      <c r="UJ25" s="74">
        <v>9</v>
      </c>
      <c r="UK25" s="74">
        <v>0</v>
      </c>
      <c r="UL25" s="75">
        <v>0.96</v>
      </c>
      <c r="UM25" s="94" t="str">
        <f t="shared" si="126"/>
        <v>Fail:1%</v>
      </c>
      <c r="UN25" s="50" t="str">
        <f t="shared" si="124"/>
        <v>Fail:10%</v>
      </c>
      <c r="UO25" s="74" t="s">
        <v>28</v>
      </c>
      <c r="UP25" s="74">
        <v>211</v>
      </c>
      <c r="UQ25" s="74">
        <v>202</v>
      </c>
      <c r="UR25" s="74">
        <v>9</v>
      </c>
      <c r="US25" s="74">
        <v>0</v>
      </c>
      <c r="UT25" s="75">
        <v>0.96</v>
      </c>
      <c r="UU25" s="94" t="str">
        <f t="shared" si="122"/>
        <v>Fail:14%</v>
      </c>
      <c r="UV25" s="48" t="str">
        <f t="shared" si="4"/>
        <v>OK</v>
      </c>
      <c r="UW25" s="74" t="s">
        <v>28</v>
      </c>
      <c r="UX25" s="74">
        <v>211</v>
      </c>
      <c r="UY25" s="74">
        <v>104</v>
      </c>
      <c r="UZ25" s="74">
        <v>0</v>
      </c>
      <c r="VA25" s="74">
        <v>107</v>
      </c>
      <c r="VB25" s="75">
        <v>0.49</v>
      </c>
      <c r="VC25" s="94" t="str">
        <f t="shared" si="5"/>
        <v>Fail:-47%</v>
      </c>
      <c r="VD25" s="50" t="str">
        <f t="shared" si="6"/>
        <v>Fail:-47%</v>
      </c>
      <c r="VE25" s="74" t="s">
        <v>28</v>
      </c>
      <c r="VF25" s="74">
        <v>211</v>
      </c>
      <c r="VG25" s="74">
        <v>202</v>
      </c>
      <c r="VH25" s="74">
        <v>9</v>
      </c>
      <c r="VI25" s="74">
        <v>0</v>
      </c>
      <c r="VJ25" s="75">
        <v>0.96</v>
      </c>
      <c r="VK25" s="48" t="str">
        <f t="shared" si="101"/>
        <v>OK</v>
      </c>
      <c r="VL25" s="48" t="str">
        <f t="shared" si="7"/>
        <v>Fail:96%</v>
      </c>
      <c r="VM25" s="74" t="s">
        <v>28</v>
      </c>
      <c r="VN25" s="74">
        <v>211</v>
      </c>
      <c r="VO25" s="74">
        <v>104</v>
      </c>
      <c r="VP25" s="74">
        <v>0</v>
      </c>
      <c r="VQ25" s="74">
        <v>107</v>
      </c>
      <c r="VR25" s="75">
        <v>0.49</v>
      </c>
      <c r="VS25" s="94" t="str">
        <f t="shared" si="8"/>
        <v>OK</v>
      </c>
      <c r="VT25" s="50"/>
      <c r="VU25" s="74" t="s">
        <v>28</v>
      </c>
      <c r="VV25" s="74">
        <v>211</v>
      </c>
      <c r="VW25" s="74">
        <v>201</v>
      </c>
      <c r="VX25" s="74">
        <v>10</v>
      </c>
      <c r="VY25" s="74">
        <v>0</v>
      </c>
      <c r="VZ25" s="75">
        <v>0.95</v>
      </c>
      <c r="WA25" s="48" t="str">
        <f t="shared" si="102"/>
        <v>Fail:-1%</v>
      </c>
      <c r="WB25" s="48"/>
      <c r="WC25" s="74" t="s">
        <v>28</v>
      </c>
      <c r="WD25" s="74">
        <v>211</v>
      </c>
      <c r="WE25" s="74">
        <v>202</v>
      </c>
      <c r="WF25" s="74">
        <v>9</v>
      </c>
      <c r="WG25" s="74">
        <v>0</v>
      </c>
      <c r="WH25" s="75">
        <v>0.96</v>
      </c>
      <c r="WI25" s="94" t="str">
        <f t="shared" si="9"/>
        <v>Fail:47%</v>
      </c>
      <c r="WJ25" s="48"/>
      <c r="WK25" s="74" t="s">
        <v>28</v>
      </c>
      <c r="WL25" s="74">
        <v>211</v>
      </c>
      <c r="WM25" s="74">
        <v>202</v>
      </c>
      <c r="WN25" s="74">
        <v>9</v>
      </c>
      <c r="WO25" s="74">
        <v>0</v>
      </c>
      <c r="WP25" s="75">
        <v>0.96</v>
      </c>
      <c r="WQ25" s="94" t="str">
        <f t="shared" si="10"/>
        <v>Fail:1%</v>
      </c>
      <c r="WR25" s="48"/>
      <c r="WS25" s="74" t="s">
        <v>28</v>
      </c>
      <c r="WT25" s="74">
        <v>211</v>
      </c>
      <c r="WU25" s="74">
        <v>104</v>
      </c>
      <c r="WV25" s="74">
        <v>0</v>
      </c>
      <c r="WW25" s="74">
        <v>107</v>
      </c>
      <c r="WX25" s="75">
        <v>0.49</v>
      </c>
      <c r="WY25" s="48" t="str">
        <f t="shared" si="103"/>
        <v>Fail:-47%</v>
      </c>
      <c r="WZ25" s="50"/>
      <c r="XA25" s="74" t="s">
        <v>28</v>
      </c>
      <c r="XB25" s="74">
        <v>211</v>
      </c>
      <c r="XC25" s="74">
        <v>202</v>
      </c>
      <c r="XD25" s="74">
        <v>9</v>
      </c>
      <c r="XE25" s="74">
        <v>0</v>
      </c>
      <c r="XF25" s="75">
        <v>0.96</v>
      </c>
      <c r="XG25" s="48" t="str">
        <f t="shared" si="104"/>
        <v>OK</v>
      </c>
      <c r="XI25" s="74" t="s">
        <v>28</v>
      </c>
      <c r="XJ25" s="74">
        <v>211</v>
      </c>
      <c r="XK25" s="74">
        <v>0</v>
      </c>
      <c r="XL25" s="74">
        <v>0</v>
      </c>
      <c r="XM25" s="74">
        <v>211</v>
      </c>
      <c r="XN25" s="75">
        <v>0</v>
      </c>
      <c r="XO25" s="48" t="str">
        <f t="shared" si="105"/>
        <v>Fail:-49%</v>
      </c>
      <c r="XP25" s="50"/>
      <c r="XQ25" s="74" t="s">
        <v>28</v>
      </c>
      <c r="XR25" s="74">
        <v>211</v>
      </c>
      <c r="XS25" s="74">
        <v>0</v>
      </c>
      <c r="XT25" s="74">
        <v>0</v>
      </c>
      <c r="XU25" s="74">
        <v>211</v>
      </c>
      <c r="XV25" s="75">
        <v>0</v>
      </c>
      <c r="XW25" s="48" t="str">
        <f t="shared" si="106"/>
        <v>Fail:-96%</v>
      </c>
      <c r="XY25" s="74" t="s">
        <v>28</v>
      </c>
      <c r="XZ25" s="74">
        <v>211</v>
      </c>
      <c r="YA25" s="74">
        <v>176</v>
      </c>
      <c r="YB25" s="74">
        <v>0</v>
      </c>
      <c r="YC25" s="74">
        <v>35</v>
      </c>
      <c r="YD25" s="75">
        <f>YA25/XZ25</f>
        <v>0.83412322274881512</v>
      </c>
      <c r="YE25" s="48" t="str">
        <f t="shared" si="107"/>
        <v>Fail:83%</v>
      </c>
      <c r="YF25" s="50"/>
      <c r="YG25" s="74" t="s">
        <v>28</v>
      </c>
      <c r="YH25" s="74">
        <v>211</v>
      </c>
      <c r="YI25" s="74">
        <v>0</v>
      </c>
      <c r="YJ25" s="74">
        <v>0</v>
      </c>
      <c r="YK25" s="74">
        <v>211</v>
      </c>
      <c r="YL25" s="75">
        <v>0</v>
      </c>
      <c r="YM25" s="48" t="str">
        <f t="shared" si="108"/>
        <v>OK</v>
      </c>
      <c r="YO25" s="74" t="s">
        <v>28</v>
      </c>
      <c r="YP25" s="74">
        <v>211</v>
      </c>
      <c r="YQ25" s="74">
        <v>170</v>
      </c>
      <c r="YR25" s="74">
        <v>0</v>
      </c>
      <c r="YS25" s="74">
        <v>41</v>
      </c>
      <c r="YT25" s="75">
        <v>0.81</v>
      </c>
      <c r="YU25" s="48" t="str">
        <f t="shared" si="109"/>
        <v>Fail:-2%</v>
      </c>
      <c r="YV25" s="50"/>
      <c r="YW25" s="74" t="s">
        <v>28</v>
      </c>
      <c r="YX25" s="74">
        <v>211</v>
      </c>
      <c r="YY25" s="74">
        <v>170</v>
      </c>
      <c r="YZ25" s="74">
        <v>0</v>
      </c>
      <c r="ZA25" s="74">
        <v>41</v>
      </c>
      <c r="ZB25" s="75">
        <v>0.81</v>
      </c>
      <c r="ZC25" s="48" t="str">
        <f t="shared" si="110"/>
        <v>Fail:81%</v>
      </c>
      <c r="ZE25" s="74" t="s">
        <v>28</v>
      </c>
      <c r="ZF25" s="74">
        <v>211</v>
      </c>
      <c r="ZG25" s="74">
        <v>104</v>
      </c>
      <c r="ZH25" s="74">
        <v>0</v>
      </c>
      <c r="ZI25" s="74">
        <v>107</v>
      </c>
      <c r="ZJ25" s="75">
        <v>0.49</v>
      </c>
      <c r="ZK25" s="48" t="str">
        <f t="shared" si="111"/>
        <v>Fail:-32%</v>
      </c>
      <c r="ZL25" s="50"/>
      <c r="ZM25" s="74" t="s">
        <v>28</v>
      </c>
      <c r="ZN25" s="74">
        <v>211</v>
      </c>
      <c r="ZO25" s="74">
        <v>104</v>
      </c>
      <c r="ZP25" s="74">
        <v>0</v>
      </c>
      <c r="ZQ25" s="74">
        <v>107</v>
      </c>
      <c r="ZR25" s="75">
        <v>0.49</v>
      </c>
      <c r="ZS25" s="48" t="str">
        <f t="shared" si="112"/>
        <v>Fail:-32%</v>
      </c>
      <c r="ZU25" s="74" t="s">
        <v>28</v>
      </c>
      <c r="ZV25" s="74">
        <v>211</v>
      </c>
      <c r="ZW25" s="74">
        <v>176</v>
      </c>
      <c r="ZX25" s="74">
        <v>0</v>
      </c>
      <c r="ZY25" s="74">
        <v>35</v>
      </c>
      <c r="ZZ25" s="75">
        <f>ZW25/ZV25</f>
        <v>0.83412322274881512</v>
      </c>
      <c r="AAA25" s="48" t="str">
        <f t="shared" si="113"/>
        <v>Fail:34%</v>
      </c>
      <c r="AAB25" s="50"/>
      <c r="AAC25" s="74" t="s">
        <v>28</v>
      </c>
      <c r="AAD25" s="74">
        <v>211</v>
      </c>
      <c r="AAE25" s="74">
        <v>0</v>
      </c>
      <c r="AAF25" s="74">
        <v>0</v>
      </c>
      <c r="AAG25" s="74">
        <v>211</v>
      </c>
      <c r="AAH25" s="75">
        <v>0</v>
      </c>
      <c r="AAI25" s="48" t="str">
        <f t="shared" si="114"/>
        <v>Fail:-49%</v>
      </c>
    </row>
    <row r="26" spans="1:71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11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2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13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14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15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16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17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18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19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20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21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22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23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24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25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2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2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2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2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30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115"/>
        <v>0.58333333333333337</v>
      </c>
      <c r="FZ26" s="4">
        <f t="shared" si="31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116"/>
        <v>0.58333333333333337</v>
      </c>
      <c r="GH26" s="4">
        <f t="shared" si="32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33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3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35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36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37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38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117"/>
        <v>0.58333333333333337</v>
      </c>
      <c r="IL26" s="4">
        <f t="shared" si="39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40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118"/>
        <v>0.58333333333333337</v>
      </c>
      <c r="JR26" s="67">
        <f t="shared" si="41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119"/>
        <v>0.58333333333333337</v>
      </c>
      <c r="JZ26" s="75">
        <f t="shared" si="42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43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44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45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46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47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8"/>
        <v>0.5</v>
      </c>
      <c r="LW26" s="75">
        <f t="shared" si="49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50"/>
        <v>0.5</v>
      </c>
      <c r="ME26" s="75">
        <f t="shared" si="51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52"/>
        <v>0.5</v>
      </c>
      <c r="MM26" s="75">
        <f t="shared" si="53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54"/>
        <v>0.5</v>
      </c>
      <c r="MU26" s="75">
        <f t="shared" si="55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56"/>
        <v>0.5</v>
      </c>
      <c r="NC26" s="75">
        <f t="shared" si="57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8"/>
        <v>0.58333333333333337</v>
      </c>
      <c r="NK26" s="75">
        <f t="shared" si="59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60"/>
        <v>0.58333333333333337</v>
      </c>
      <c r="NS26" s="75">
        <f t="shared" si="61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62"/>
        <v>0.58333333333333337</v>
      </c>
      <c r="OA26" s="75">
        <f t="shared" si="63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64"/>
        <v>0.58333333333333337</v>
      </c>
      <c r="OI26" s="75">
        <f t="shared" si="65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66"/>
        <v>0.58333333333333337</v>
      </c>
      <c r="OQ26" s="75">
        <f t="shared" si="67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8"/>
        <v>0.58333333333333337</v>
      </c>
      <c r="OY26" s="75">
        <f t="shared" si="69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70"/>
        <v>0.58333333333333337</v>
      </c>
      <c r="PG26" s="75">
        <f t="shared" si="71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72"/>
        <v>0.58333333333333337</v>
      </c>
      <c r="PO26" s="75">
        <f t="shared" si="73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74"/>
        <v>0.58333333333333337</v>
      </c>
      <c r="PW26" s="75">
        <f t="shared" si="75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76"/>
        <v>0.58333333333333337</v>
      </c>
      <c r="QE26" s="75">
        <f t="shared" si="77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8"/>
        <v>0.58333333333333337</v>
      </c>
      <c r="QM26" s="75">
        <f t="shared" si="79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80"/>
        <v>0.58333333333333337</v>
      </c>
      <c r="QU26" s="75">
        <f t="shared" si="81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82"/>
        <v>0.58333333333333337</v>
      </c>
      <c r="RC26" s="75">
        <f t="shared" si="83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84"/>
        <v>0.58333333333333337</v>
      </c>
      <c r="RK26" s="75">
        <f t="shared" si="85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86"/>
        <v>0.58333333333333337</v>
      </c>
      <c r="RS26" s="75">
        <f t="shared" si="87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88"/>
        <v>0.58333333333333337</v>
      </c>
      <c r="SA26" s="75">
        <f t="shared" si="89"/>
        <v>0</v>
      </c>
      <c r="SC26" s="74" t="s">
        <v>29</v>
      </c>
      <c r="SD26" s="74">
        <v>12</v>
      </c>
      <c r="SE26" s="74">
        <v>7</v>
      </c>
      <c r="SF26" s="74">
        <v>5</v>
      </c>
      <c r="SG26" s="74">
        <v>0</v>
      </c>
      <c r="SH26" s="75">
        <f t="shared" si="90"/>
        <v>0.58333333333333337</v>
      </c>
      <c r="SI26" s="75">
        <f t="shared" si="91"/>
        <v>0</v>
      </c>
      <c r="SK26" s="74" t="s">
        <v>29</v>
      </c>
      <c r="SL26" s="74">
        <v>12</v>
      </c>
      <c r="SM26" s="74">
        <v>7</v>
      </c>
      <c r="SN26" s="74">
        <v>5</v>
      </c>
      <c r="SO26" s="74">
        <v>0</v>
      </c>
      <c r="SP26" s="75">
        <f t="shared" si="92"/>
        <v>0.58333333333333337</v>
      </c>
      <c r="SQ26" s="75" t="str">
        <f t="shared" si="93"/>
        <v>OK</v>
      </c>
      <c r="SS26" s="74" t="s">
        <v>275</v>
      </c>
      <c r="ST26" s="74">
        <v>12</v>
      </c>
      <c r="SU26" s="74">
        <v>7</v>
      </c>
      <c r="SV26" s="74">
        <v>5</v>
      </c>
      <c r="SW26" s="74">
        <v>0</v>
      </c>
      <c r="SX26" s="75">
        <f t="shared" si="94"/>
        <v>0.58333333333333337</v>
      </c>
      <c r="SY26" s="75" t="str">
        <f t="shared" si="127"/>
        <v>Fail:9%</v>
      </c>
      <c r="TA26" s="74" t="s">
        <v>29</v>
      </c>
      <c r="TB26" s="74">
        <v>12</v>
      </c>
      <c r="TC26" s="74">
        <v>7</v>
      </c>
      <c r="TD26" s="74">
        <v>5</v>
      </c>
      <c r="TE26" s="74">
        <v>0</v>
      </c>
      <c r="TF26" s="75">
        <f t="shared" si="96"/>
        <v>0.58333333333333337</v>
      </c>
      <c r="TG26" s="75" t="str">
        <f t="shared" si="97"/>
        <v>OK</v>
      </c>
      <c r="TI26" s="74" t="s">
        <v>29</v>
      </c>
      <c r="TJ26" s="74">
        <v>12</v>
      </c>
      <c r="TK26" s="74">
        <v>7</v>
      </c>
      <c r="TL26" s="74">
        <v>5</v>
      </c>
      <c r="TM26" s="74">
        <v>0</v>
      </c>
      <c r="TN26" s="75">
        <v>0.57999999999999996</v>
      </c>
      <c r="TO26" s="48" t="str">
        <f t="shared" si="98"/>
        <v>OK</v>
      </c>
      <c r="TP26" s="48" t="str">
        <f t="shared" si="120"/>
        <v>OK</v>
      </c>
      <c r="TQ26" s="74" t="s">
        <v>29</v>
      </c>
      <c r="TR26" s="74">
        <v>12</v>
      </c>
      <c r="TS26" s="74">
        <v>7</v>
      </c>
      <c r="TT26" s="74">
        <v>5</v>
      </c>
      <c r="TU26" s="74">
        <v>0</v>
      </c>
      <c r="TV26" s="75">
        <v>0.57999999999999996</v>
      </c>
      <c r="TW26" s="48" t="str">
        <f t="shared" si="99"/>
        <v>OK</v>
      </c>
      <c r="TX26" s="48" t="str">
        <f t="shared" si="121"/>
        <v>OK</v>
      </c>
      <c r="TY26" s="74" t="s">
        <v>29</v>
      </c>
      <c r="TZ26" s="74">
        <v>12</v>
      </c>
      <c r="UA26" s="74">
        <v>7</v>
      </c>
      <c r="UB26" s="74">
        <v>5</v>
      </c>
      <c r="UC26" s="74">
        <v>0</v>
      </c>
      <c r="UD26" s="75">
        <v>0.57999999999999996</v>
      </c>
      <c r="UE26" s="48" t="str">
        <f t="shared" si="125"/>
        <v>OK</v>
      </c>
      <c r="UF26" s="48" t="str">
        <f t="shared" si="123"/>
        <v>OK</v>
      </c>
      <c r="UG26" s="74" t="s">
        <v>29</v>
      </c>
      <c r="UH26" s="74">
        <v>12</v>
      </c>
      <c r="UI26" s="74">
        <v>7</v>
      </c>
      <c r="UJ26" s="74">
        <v>5</v>
      </c>
      <c r="UK26" s="74">
        <v>0</v>
      </c>
      <c r="UL26" s="75">
        <v>0.57999999999999996</v>
      </c>
      <c r="UM26" s="48" t="str">
        <f t="shared" si="126"/>
        <v>OK</v>
      </c>
      <c r="UN26" s="48" t="str">
        <f t="shared" si="124"/>
        <v>OK</v>
      </c>
      <c r="UO26" s="74" t="s">
        <v>29</v>
      </c>
      <c r="UP26" s="74">
        <v>12</v>
      </c>
      <c r="UQ26" s="74">
        <v>7</v>
      </c>
      <c r="UR26" s="74">
        <v>5</v>
      </c>
      <c r="US26" s="74">
        <v>0</v>
      </c>
      <c r="UT26" s="75">
        <v>0.57999999999999996</v>
      </c>
      <c r="UU26" s="48" t="str">
        <f t="shared" si="122"/>
        <v>Fail:42%</v>
      </c>
      <c r="UV26" s="48" t="str">
        <f t="shared" si="4"/>
        <v>OK</v>
      </c>
      <c r="UW26" s="74" t="s">
        <v>29</v>
      </c>
      <c r="UX26" s="74">
        <v>12</v>
      </c>
      <c r="UY26" s="74">
        <v>7</v>
      </c>
      <c r="UZ26" s="74">
        <v>5</v>
      </c>
      <c r="VA26" s="74">
        <v>0</v>
      </c>
      <c r="VB26" s="75">
        <v>0.57999999999999996</v>
      </c>
      <c r="VC26" s="48" t="str">
        <f t="shared" si="5"/>
        <v>OK</v>
      </c>
      <c r="VD26" s="48" t="str">
        <f t="shared" si="6"/>
        <v>OK</v>
      </c>
      <c r="VE26" s="74" t="s">
        <v>317</v>
      </c>
      <c r="VF26" s="74">
        <v>12</v>
      </c>
      <c r="VG26" s="74">
        <v>7</v>
      </c>
      <c r="VH26" s="74">
        <v>5</v>
      </c>
      <c r="VI26" s="74">
        <v>0</v>
      </c>
      <c r="VJ26" s="75">
        <v>0.57999999999999996</v>
      </c>
      <c r="VK26" s="48" t="str">
        <f t="shared" si="101"/>
        <v>OK</v>
      </c>
      <c r="VL26" s="48" t="str">
        <f t="shared" si="7"/>
        <v>Fail:58%</v>
      </c>
      <c r="VM26" s="74" t="s">
        <v>29</v>
      </c>
      <c r="VN26" s="74">
        <v>12</v>
      </c>
      <c r="VO26" s="74">
        <v>7</v>
      </c>
      <c r="VP26" s="74">
        <v>5</v>
      </c>
      <c r="VQ26" s="74">
        <v>0</v>
      </c>
      <c r="VR26" s="75">
        <v>0.57999999999999996</v>
      </c>
      <c r="VS26" s="48" t="str">
        <f t="shared" si="8"/>
        <v>OK</v>
      </c>
      <c r="VT26" s="48"/>
      <c r="VU26" s="74" t="s">
        <v>29</v>
      </c>
      <c r="VV26" s="74">
        <v>12</v>
      </c>
      <c r="VW26" s="74">
        <v>7</v>
      </c>
      <c r="VX26" s="74">
        <v>5</v>
      </c>
      <c r="VY26" s="74">
        <v>0</v>
      </c>
      <c r="VZ26" s="75">
        <v>0.57999999999999996</v>
      </c>
      <c r="WA26" s="48" t="str">
        <f t="shared" si="102"/>
        <v>OK</v>
      </c>
      <c r="WB26" s="48"/>
      <c r="WC26" s="74" t="s">
        <v>29</v>
      </c>
      <c r="WD26" s="74">
        <v>12</v>
      </c>
      <c r="WE26" s="74">
        <v>7</v>
      </c>
      <c r="WF26" s="74">
        <v>5</v>
      </c>
      <c r="WG26" s="74">
        <v>0</v>
      </c>
      <c r="WH26" s="75">
        <v>0.57999999999999996</v>
      </c>
      <c r="WI26" s="48" t="str">
        <f t="shared" si="9"/>
        <v>OK</v>
      </c>
      <c r="WJ26" s="48"/>
      <c r="WK26" s="74" t="s">
        <v>29</v>
      </c>
      <c r="WL26" s="74">
        <v>12</v>
      </c>
      <c r="WM26" s="74">
        <v>7</v>
      </c>
      <c r="WN26" s="74">
        <v>5</v>
      </c>
      <c r="WO26" s="74">
        <v>0</v>
      </c>
      <c r="WP26" s="75">
        <v>0.57999999999999996</v>
      </c>
      <c r="WQ26" s="48" t="str">
        <f t="shared" si="10"/>
        <v>OK</v>
      </c>
      <c r="WR26" s="48"/>
      <c r="WS26" s="74" t="s">
        <v>29</v>
      </c>
      <c r="WT26" s="74">
        <v>12</v>
      </c>
      <c r="WU26" s="74">
        <v>7</v>
      </c>
      <c r="WV26" s="74">
        <v>5</v>
      </c>
      <c r="WW26" s="74">
        <v>0</v>
      </c>
      <c r="WX26" s="75">
        <v>0.57999999999999996</v>
      </c>
      <c r="WY26" s="48" t="str">
        <f t="shared" si="103"/>
        <v>OK</v>
      </c>
      <c r="WZ26" s="48"/>
      <c r="XA26" s="74" t="s">
        <v>29</v>
      </c>
      <c r="XB26" s="74">
        <v>12</v>
      </c>
      <c r="XC26" s="74">
        <v>7</v>
      </c>
      <c r="XD26" s="74">
        <v>5</v>
      </c>
      <c r="XE26" s="74">
        <v>0</v>
      </c>
      <c r="XF26" s="75">
        <v>0.57999999999999996</v>
      </c>
      <c r="XG26" s="48" t="str">
        <f t="shared" si="104"/>
        <v>OK</v>
      </c>
      <c r="XI26" s="74" t="s">
        <v>29</v>
      </c>
      <c r="XJ26" s="74">
        <v>12</v>
      </c>
      <c r="XK26" s="74">
        <v>7</v>
      </c>
      <c r="XL26" s="74">
        <v>5</v>
      </c>
      <c r="XM26" s="74">
        <v>0</v>
      </c>
      <c r="XN26" s="75">
        <v>0.57999999999999996</v>
      </c>
      <c r="XO26" s="48" t="str">
        <f t="shared" si="105"/>
        <v>OK</v>
      </c>
      <c r="XP26" s="48"/>
      <c r="XQ26" s="74" t="s">
        <v>29</v>
      </c>
      <c r="XR26" s="74">
        <v>12</v>
      </c>
      <c r="XS26" s="74">
        <v>7</v>
      </c>
      <c r="XT26" s="74">
        <v>5</v>
      </c>
      <c r="XU26" s="74">
        <v>0</v>
      </c>
      <c r="XV26" s="75">
        <v>0.57999999999999996</v>
      </c>
      <c r="XW26" s="48" t="str">
        <f t="shared" si="106"/>
        <v>OK</v>
      </c>
      <c r="XY26" s="74" t="s">
        <v>29</v>
      </c>
      <c r="XZ26" s="74">
        <v>12</v>
      </c>
      <c r="YA26" s="74">
        <v>7</v>
      </c>
      <c r="YB26" s="74">
        <v>5</v>
      </c>
      <c r="YC26" s="74">
        <v>0</v>
      </c>
      <c r="YD26" s="75">
        <v>0.57999999999999996</v>
      </c>
      <c r="YE26" s="48" t="str">
        <f t="shared" si="107"/>
        <v>OK</v>
      </c>
      <c r="YF26" s="48"/>
      <c r="YG26" s="74" t="s">
        <v>29</v>
      </c>
      <c r="YH26" s="74">
        <v>12</v>
      </c>
      <c r="YI26" s="74">
        <v>7</v>
      </c>
      <c r="YJ26" s="74">
        <v>5</v>
      </c>
      <c r="YK26" s="74">
        <v>0</v>
      </c>
      <c r="YL26" s="75">
        <v>0.57999999999999996</v>
      </c>
      <c r="YM26" s="48" t="str">
        <f t="shared" si="108"/>
        <v>OK</v>
      </c>
      <c r="YO26" s="74" t="s">
        <v>29</v>
      </c>
      <c r="YP26" s="74">
        <v>12</v>
      </c>
      <c r="YQ26" s="74">
        <v>7</v>
      </c>
      <c r="YR26" s="74">
        <v>5</v>
      </c>
      <c r="YS26" s="74">
        <v>0</v>
      </c>
      <c r="YT26" s="75">
        <v>0.57999999999999996</v>
      </c>
      <c r="YU26" s="48" t="str">
        <f t="shared" si="109"/>
        <v>OK</v>
      </c>
      <c r="YV26" s="48"/>
      <c r="YW26" s="74" t="s">
        <v>29</v>
      </c>
      <c r="YX26" s="74">
        <v>12</v>
      </c>
      <c r="YY26" s="74">
        <v>7</v>
      </c>
      <c r="YZ26" s="74">
        <v>5</v>
      </c>
      <c r="ZA26" s="74">
        <v>0</v>
      </c>
      <c r="ZB26" s="75">
        <v>0.57999999999999996</v>
      </c>
      <c r="ZC26" s="48" t="str">
        <f t="shared" si="110"/>
        <v>OK</v>
      </c>
      <c r="ZE26" s="74" t="s">
        <v>29</v>
      </c>
      <c r="ZF26" s="74">
        <v>12</v>
      </c>
      <c r="ZG26" s="74">
        <v>9</v>
      </c>
      <c r="ZH26" s="74">
        <v>3</v>
      </c>
      <c r="ZI26" s="74">
        <v>0</v>
      </c>
      <c r="ZJ26" s="75">
        <v>0.75</v>
      </c>
      <c r="ZK26" s="48" t="str">
        <f t="shared" si="111"/>
        <v>Fail:17%</v>
      </c>
      <c r="ZL26" s="48"/>
      <c r="ZM26" s="74" t="s">
        <v>29</v>
      </c>
      <c r="ZN26" s="74">
        <v>12</v>
      </c>
      <c r="ZO26" s="74">
        <v>9</v>
      </c>
      <c r="ZP26" s="74">
        <v>3</v>
      </c>
      <c r="ZQ26" s="74">
        <v>0</v>
      </c>
      <c r="ZR26" s="75">
        <v>0.75</v>
      </c>
      <c r="ZS26" s="48" t="str">
        <f t="shared" si="112"/>
        <v>Fail:17%</v>
      </c>
      <c r="ZU26" s="74" t="s">
        <v>29</v>
      </c>
      <c r="ZV26" s="74">
        <v>12</v>
      </c>
      <c r="ZW26" s="74">
        <v>7</v>
      </c>
      <c r="ZX26" s="74">
        <v>5</v>
      </c>
      <c r="ZY26" s="74">
        <v>0</v>
      </c>
      <c r="ZZ26" s="75">
        <v>0.57999999999999996</v>
      </c>
      <c r="AAA26" s="48" t="str">
        <f t="shared" si="113"/>
        <v>Fail:-17%</v>
      </c>
      <c r="AAB26" s="48"/>
      <c r="AAC26" s="74" t="s">
        <v>29</v>
      </c>
      <c r="AAD26" s="74">
        <v>12</v>
      </c>
      <c r="AAE26" s="74">
        <v>7</v>
      </c>
      <c r="AAF26" s="74">
        <v>5</v>
      </c>
      <c r="AAG26" s="74">
        <v>0</v>
      </c>
      <c r="AAH26" s="75">
        <v>0.57999999999999996</v>
      </c>
      <c r="AAI26" s="48" t="str">
        <f t="shared" si="114"/>
        <v>Fail:-17%</v>
      </c>
    </row>
    <row r="27" spans="1:71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11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2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13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14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15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16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17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18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19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20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21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22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23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24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25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2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2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2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2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30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115"/>
        <v>1</v>
      </c>
      <c r="FZ27" s="4">
        <f t="shared" si="31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116"/>
        <v>1</v>
      </c>
      <c r="GH27" s="4">
        <f t="shared" si="32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3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34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35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36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37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38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117"/>
        <v>0.99744245524296671</v>
      </c>
      <c r="IL27" s="4">
        <f t="shared" si="39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40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118"/>
        <v>0.99744897959183676</v>
      </c>
      <c r="JR27" s="67">
        <f t="shared" si="41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119"/>
        <v>0.99744897959183676</v>
      </c>
      <c r="JZ27" s="75">
        <f t="shared" si="42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43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44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45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46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47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8"/>
        <v>0.99744897959183676</v>
      </c>
      <c r="LW27" s="75">
        <f t="shared" si="49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50"/>
        <v>0.99744897959183676</v>
      </c>
      <c r="ME27" s="75">
        <f t="shared" si="51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52"/>
        <v>0.99744897959183676</v>
      </c>
      <c r="MM27" s="75">
        <f t="shared" si="53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54"/>
        <v>0.99744897959183676</v>
      </c>
      <c r="MU27" s="75">
        <f t="shared" si="55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56"/>
        <v>0.99744897959183676</v>
      </c>
      <c r="NC27" s="75">
        <f t="shared" si="57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8"/>
        <v>0.99744897959183676</v>
      </c>
      <c r="NK27" s="75">
        <f t="shared" si="59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60"/>
        <v>0.99744897959183676</v>
      </c>
      <c r="NS27" s="75">
        <f t="shared" si="61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62"/>
        <v>0.99744897959183676</v>
      </c>
      <c r="OA27" s="75">
        <f t="shared" si="63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64"/>
        <v>0.99744897959183676</v>
      </c>
      <c r="OI27" s="75">
        <f t="shared" si="65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66"/>
        <v>0.99744897959183676</v>
      </c>
      <c r="OQ27" s="75">
        <f t="shared" si="67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8"/>
        <v>0.99744897959183676</v>
      </c>
      <c r="OY27" s="75">
        <f t="shared" si="69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70"/>
        <v>0.99744897959183676</v>
      </c>
      <c r="PG27" s="75">
        <f t="shared" si="71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72"/>
        <v>0.99744897959183676</v>
      </c>
      <c r="PO27" s="75">
        <f t="shared" si="73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74"/>
        <v>0.99744897959183676</v>
      </c>
      <c r="PW27" s="75">
        <f t="shared" si="75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76"/>
        <v>0.99744897959183676</v>
      </c>
      <c r="QE27" s="75">
        <f t="shared" si="77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8"/>
        <v>0.99744897959183676</v>
      </c>
      <c r="QM27" s="75">
        <f t="shared" si="79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80"/>
        <v>0.99744897959183676</v>
      </c>
      <c r="QU27" s="75">
        <f t="shared" si="81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82"/>
        <v>0.99744897959183676</v>
      </c>
      <c r="RC27" s="75">
        <f t="shared" si="83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84"/>
        <v>0.99744897959183676</v>
      </c>
      <c r="RK27" s="75">
        <f t="shared" si="85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86"/>
        <v>0.99744897959183676</v>
      </c>
      <c r="RS27" s="75">
        <f t="shared" si="87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88"/>
        <v>0.99744897959183676</v>
      </c>
      <c r="SA27" s="75">
        <f t="shared" si="89"/>
        <v>0</v>
      </c>
      <c r="SC27" s="74" t="s">
        <v>30</v>
      </c>
      <c r="SD27" s="74">
        <v>392</v>
      </c>
      <c r="SE27" s="74">
        <v>391</v>
      </c>
      <c r="SF27" s="74">
        <v>1</v>
      </c>
      <c r="SG27" s="74">
        <v>0</v>
      </c>
      <c r="SH27" s="75">
        <f t="shared" si="90"/>
        <v>0.99744897959183676</v>
      </c>
      <c r="SI27" s="75">
        <f t="shared" si="91"/>
        <v>0</v>
      </c>
      <c r="SK27" s="74" t="s">
        <v>30</v>
      </c>
      <c r="SL27" s="74">
        <v>392</v>
      </c>
      <c r="SM27" s="74">
        <v>391</v>
      </c>
      <c r="SN27" s="74">
        <v>1</v>
      </c>
      <c r="SO27" s="74">
        <v>0</v>
      </c>
      <c r="SP27" s="75">
        <f t="shared" si="92"/>
        <v>0.99744897959183676</v>
      </c>
      <c r="SQ27" s="75" t="str">
        <f t="shared" si="93"/>
        <v>OK</v>
      </c>
      <c r="SS27" s="74" t="s">
        <v>276</v>
      </c>
      <c r="ST27" s="74">
        <v>392</v>
      </c>
      <c r="SU27" s="74">
        <v>391</v>
      </c>
      <c r="SV27" s="74">
        <v>1</v>
      </c>
      <c r="SW27" s="74">
        <v>0</v>
      </c>
      <c r="SX27" s="75">
        <f t="shared" si="94"/>
        <v>0.99744897959183676</v>
      </c>
      <c r="SY27" s="75" t="str">
        <f t="shared" si="127"/>
        <v>Fail:41%</v>
      </c>
      <c r="TA27" s="74" t="s">
        <v>30</v>
      </c>
      <c r="TB27" s="74">
        <v>392</v>
      </c>
      <c r="TC27" s="74">
        <v>391</v>
      </c>
      <c r="TD27" s="74">
        <v>1</v>
      </c>
      <c r="TE27" s="74">
        <v>0</v>
      </c>
      <c r="TF27" s="75">
        <f t="shared" si="96"/>
        <v>0.99744897959183676</v>
      </c>
      <c r="TG27" s="75" t="str">
        <f t="shared" si="97"/>
        <v>OK</v>
      </c>
      <c r="TI27" s="74" t="s">
        <v>30</v>
      </c>
      <c r="TJ27" s="74">
        <v>392</v>
      </c>
      <c r="TK27" s="74">
        <v>391</v>
      </c>
      <c r="TL27" s="74">
        <v>1</v>
      </c>
      <c r="TM27" s="74">
        <v>0</v>
      </c>
      <c r="TN27" s="75">
        <v>1</v>
      </c>
      <c r="TO27" s="48" t="str">
        <f t="shared" si="98"/>
        <v>OK</v>
      </c>
      <c r="TP27" s="48" t="str">
        <f t="shared" si="120"/>
        <v>OK</v>
      </c>
      <c r="TQ27" s="74" t="s">
        <v>30</v>
      </c>
      <c r="TR27" s="74">
        <v>392</v>
      </c>
      <c r="TS27" s="74">
        <v>391</v>
      </c>
      <c r="TT27" s="74">
        <v>1</v>
      </c>
      <c r="TU27" s="74">
        <v>0</v>
      </c>
      <c r="TV27" s="75">
        <v>1</v>
      </c>
      <c r="TW27" s="48" t="str">
        <f t="shared" si="99"/>
        <v>OK</v>
      </c>
      <c r="TX27" s="48" t="str">
        <f t="shared" si="121"/>
        <v>OK</v>
      </c>
      <c r="TY27" s="74" t="s">
        <v>30</v>
      </c>
      <c r="TZ27" s="74">
        <v>392</v>
      </c>
      <c r="UA27" s="74">
        <v>391</v>
      </c>
      <c r="UB27" s="74">
        <v>1</v>
      </c>
      <c r="UC27" s="74">
        <v>0</v>
      </c>
      <c r="UD27" s="75">
        <v>1</v>
      </c>
      <c r="UE27" s="48" t="str">
        <f t="shared" si="125"/>
        <v>OK</v>
      </c>
      <c r="UF27" s="48" t="str">
        <f t="shared" si="123"/>
        <v>OK</v>
      </c>
      <c r="UG27" s="74" t="s">
        <v>30</v>
      </c>
      <c r="UH27" s="74">
        <v>392</v>
      </c>
      <c r="UI27" s="74">
        <v>391</v>
      </c>
      <c r="UJ27" s="74">
        <v>1</v>
      </c>
      <c r="UK27" s="74">
        <v>0</v>
      </c>
      <c r="UL27" s="75">
        <v>1</v>
      </c>
      <c r="UM27" s="48" t="str">
        <f t="shared" si="126"/>
        <v>OK</v>
      </c>
      <c r="UN27" s="50" t="str">
        <f t="shared" si="124"/>
        <v>OK</v>
      </c>
      <c r="UO27" s="74" t="s">
        <v>30</v>
      </c>
      <c r="UP27" s="74">
        <v>392</v>
      </c>
      <c r="UQ27" s="74">
        <v>391</v>
      </c>
      <c r="UR27" s="74">
        <v>1</v>
      </c>
      <c r="US27" s="74">
        <v>0</v>
      </c>
      <c r="UT27" s="75">
        <v>1</v>
      </c>
      <c r="UU27" s="48" t="str">
        <f t="shared" si="122"/>
        <v>Fail:0%</v>
      </c>
      <c r="UV27" s="50" t="str">
        <f t="shared" si="4"/>
        <v>OK</v>
      </c>
      <c r="UW27" s="74" t="s">
        <v>30</v>
      </c>
      <c r="UX27" s="74">
        <v>392</v>
      </c>
      <c r="UY27" s="74">
        <v>391</v>
      </c>
      <c r="UZ27" s="74">
        <v>1</v>
      </c>
      <c r="VA27" s="74">
        <v>0</v>
      </c>
      <c r="VB27" s="75">
        <v>1</v>
      </c>
      <c r="VC27" s="48" t="str">
        <f t="shared" si="5"/>
        <v>OK</v>
      </c>
      <c r="VD27" s="50" t="str">
        <f t="shared" si="6"/>
        <v>OK</v>
      </c>
      <c r="VE27" s="74" t="s">
        <v>30</v>
      </c>
      <c r="VF27" s="74">
        <v>392</v>
      </c>
      <c r="VG27" s="74">
        <v>391</v>
      </c>
      <c r="VH27" s="74">
        <v>1</v>
      </c>
      <c r="VI27" s="74">
        <v>0</v>
      </c>
      <c r="VJ27" s="75">
        <v>1</v>
      </c>
      <c r="VK27" s="48" t="str">
        <f t="shared" si="101"/>
        <v>OK</v>
      </c>
      <c r="VL27" s="50" t="str">
        <f t="shared" si="7"/>
        <v>Fail:100%</v>
      </c>
      <c r="VM27" s="74" t="s">
        <v>30</v>
      </c>
      <c r="VN27" s="74">
        <v>392</v>
      </c>
      <c r="VO27" s="74">
        <v>391</v>
      </c>
      <c r="VP27" s="74">
        <v>1</v>
      </c>
      <c r="VQ27" s="74">
        <v>0</v>
      </c>
      <c r="VR27" s="75">
        <v>1</v>
      </c>
      <c r="VS27" s="48" t="str">
        <f t="shared" si="8"/>
        <v>OK</v>
      </c>
      <c r="VT27" s="50"/>
      <c r="VU27" s="74" t="s">
        <v>30</v>
      </c>
      <c r="VV27" s="74">
        <v>392</v>
      </c>
      <c r="VW27" s="74">
        <v>391</v>
      </c>
      <c r="VX27" s="74">
        <v>1</v>
      </c>
      <c r="VY27" s="74">
        <v>0</v>
      </c>
      <c r="VZ27" s="75">
        <v>1</v>
      </c>
      <c r="WA27" s="48" t="str">
        <f t="shared" si="102"/>
        <v>OK</v>
      </c>
      <c r="WB27" s="50"/>
      <c r="WC27" s="74" t="s">
        <v>30</v>
      </c>
      <c r="WD27" s="74">
        <v>392</v>
      </c>
      <c r="WE27" s="74">
        <v>391</v>
      </c>
      <c r="WF27" s="74">
        <v>1</v>
      </c>
      <c r="WG27" s="74">
        <v>0</v>
      </c>
      <c r="WH27" s="75">
        <v>1</v>
      </c>
      <c r="WI27" s="48" t="str">
        <f t="shared" si="9"/>
        <v>OK</v>
      </c>
      <c r="WJ27" s="50"/>
      <c r="WK27" s="74" t="s">
        <v>30</v>
      </c>
      <c r="WL27" s="74">
        <v>392</v>
      </c>
      <c r="WM27" s="74">
        <v>391</v>
      </c>
      <c r="WN27" s="74">
        <v>1</v>
      </c>
      <c r="WO27" s="74">
        <v>0</v>
      </c>
      <c r="WP27" s="75">
        <v>1</v>
      </c>
      <c r="WQ27" s="48" t="str">
        <f t="shared" si="10"/>
        <v>OK</v>
      </c>
      <c r="WR27" s="50"/>
      <c r="WS27" s="74" t="s">
        <v>30</v>
      </c>
      <c r="WT27" s="74">
        <v>392</v>
      </c>
      <c r="WU27" s="74">
        <v>391</v>
      </c>
      <c r="WV27" s="74">
        <v>1</v>
      </c>
      <c r="WW27" s="74">
        <v>0</v>
      </c>
      <c r="WX27" s="75">
        <v>1</v>
      </c>
      <c r="WY27" s="48" t="str">
        <f t="shared" si="103"/>
        <v>OK</v>
      </c>
      <c r="WZ27" s="50"/>
      <c r="XA27" s="74" t="s">
        <v>30</v>
      </c>
      <c r="XB27" s="74">
        <v>392</v>
      </c>
      <c r="XC27" s="74">
        <v>391</v>
      </c>
      <c r="XD27" s="74">
        <v>1</v>
      </c>
      <c r="XE27" s="74">
        <v>0</v>
      </c>
      <c r="XF27" s="75">
        <v>1</v>
      </c>
      <c r="XG27" s="48" t="str">
        <f t="shared" si="104"/>
        <v>OK</v>
      </c>
      <c r="XI27" s="74" t="s">
        <v>30</v>
      </c>
      <c r="XJ27" s="74">
        <v>392</v>
      </c>
      <c r="XK27" s="74">
        <v>391</v>
      </c>
      <c r="XL27" s="74">
        <v>1</v>
      </c>
      <c r="XM27" s="74">
        <v>0</v>
      </c>
      <c r="XN27" s="75">
        <v>1</v>
      </c>
      <c r="XO27" s="48" t="str">
        <f t="shared" si="105"/>
        <v>OK</v>
      </c>
      <c r="XP27" s="50"/>
      <c r="XQ27" s="74" t="s">
        <v>30</v>
      </c>
      <c r="XR27" s="74">
        <v>392</v>
      </c>
      <c r="XS27" s="74">
        <v>391</v>
      </c>
      <c r="XT27" s="74">
        <v>1</v>
      </c>
      <c r="XU27" s="74">
        <v>0</v>
      </c>
      <c r="XV27" s="75">
        <v>1</v>
      </c>
      <c r="XW27" s="48" t="str">
        <f t="shared" si="106"/>
        <v>OK</v>
      </c>
      <c r="XY27" s="74" t="s">
        <v>30</v>
      </c>
      <c r="XZ27" s="74">
        <v>392</v>
      </c>
      <c r="YA27" s="74">
        <v>391</v>
      </c>
      <c r="YB27" s="74">
        <v>1</v>
      </c>
      <c r="YC27" s="74">
        <v>0</v>
      </c>
      <c r="YD27" s="75">
        <v>1</v>
      </c>
      <c r="YE27" s="48" t="str">
        <f t="shared" si="107"/>
        <v>OK</v>
      </c>
      <c r="YF27" s="50"/>
      <c r="YG27" s="74" t="s">
        <v>30</v>
      </c>
      <c r="YH27" s="74">
        <v>392</v>
      </c>
      <c r="YI27" s="74">
        <v>391</v>
      </c>
      <c r="YJ27" s="74">
        <v>1</v>
      </c>
      <c r="YK27" s="74">
        <v>0</v>
      </c>
      <c r="YL27" s="75">
        <v>1</v>
      </c>
      <c r="YM27" s="48" t="str">
        <f t="shared" si="108"/>
        <v>OK</v>
      </c>
      <c r="YO27" s="74" t="s">
        <v>30</v>
      </c>
      <c r="YP27" s="74">
        <v>392</v>
      </c>
      <c r="YQ27" s="74">
        <v>391</v>
      </c>
      <c r="YR27" s="74">
        <v>1</v>
      </c>
      <c r="YS27" s="74">
        <v>0</v>
      </c>
      <c r="YT27" s="75">
        <v>1</v>
      </c>
      <c r="YU27" s="48" t="str">
        <f t="shared" si="109"/>
        <v>OK</v>
      </c>
      <c r="YV27" s="50"/>
      <c r="YW27" s="74" t="s">
        <v>30</v>
      </c>
      <c r="YX27" s="74">
        <v>392</v>
      </c>
      <c r="YY27" s="74">
        <v>391</v>
      </c>
      <c r="YZ27" s="74">
        <v>1</v>
      </c>
      <c r="ZA27" s="74">
        <v>0</v>
      </c>
      <c r="ZB27" s="75">
        <v>1</v>
      </c>
      <c r="ZC27" s="48" t="str">
        <f t="shared" si="110"/>
        <v>OK</v>
      </c>
      <c r="ZE27" s="74" t="s">
        <v>30</v>
      </c>
      <c r="ZF27" s="74">
        <v>392</v>
      </c>
      <c r="ZG27" s="74">
        <v>391</v>
      </c>
      <c r="ZH27" s="74">
        <v>1</v>
      </c>
      <c r="ZI27" s="74">
        <v>0</v>
      </c>
      <c r="ZJ27" s="75">
        <v>1</v>
      </c>
      <c r="ZK27" s="48" t="str">
        <f t="shared" si="111"/>
        <v>OK</v>
      </c>
      <c r="ZL27" s="50"/>
      <c r="ZM27" s="74" t="s">
        <v>30</v>
      </c>
      <c r="ZN27" s="74">
        <v>392</v>
      </c>
      <c r="ZO27" s="74">
        <v>391</v>
      </c>
      <c r="ZP27" s="74">
        <v>1</v>
      </c>
      <c r="ZQ27" s="74">
        <v>0</v>
      </c>
      <c r="ZR27" s="75">
        <v>1</v>
      </c>
      <c r="ZS27" s="48" t="str">
        <f t="shared" si="112"/>
        <v>OK</v>
      </c>
      <c r="ZU27" s="74" t="s">
        <v>30</v>
      </c>
      <c r="ZV27" s="74">
        <v>392</v>
      </c>
      <c r="ZW27" s="74">
        <v>391</v>
      </c>
      <c r="ZX27" s="74">
        <v>1</v>
      </c>
      <c r="ZY27" s="74">
        <v>0</v>
      </c>
      <c r="ZZ27" s="75">
        <v>1</v>
      </c>
      <c r="AAA27" s="48" t="str">
        <f t="shared" si="113"/>
        <v>OK</v>
      </c>
      <c r="AAB27" s="50"/>
      <c r="AAC27" s="74" t="s">
        <v>30</v>
      </c>
      <c r="AAD27" s="74">
        <v>392</v>
      </c>
      <c r="AAE27" s="74">
        <v>391</v>
      </c>
      <c r="AAF27" s="74">
        <v>1</v>
      </c>
      <c r="AAG27" s="74">
        <v>0</v>
      </c>
      <c r="AAH27" s="75">
        <v>1</v>
      </c>
      <c r="AAI27" s="48" t="str">
        <f t="shared" si="114"/>
        <v>OK</v>
      </c>
    </row>
    <row r="28" spans="1:71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11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2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13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14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15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16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17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18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19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20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21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22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23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24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25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2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2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2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2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30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115"/>
        <v>1</v>
      </c>
      <c r="FZ28" s="4">
        <f t="shared" si="31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116"/>
        <v>1</v>
      </c>
      <c r="GH28" s="4">
        <f t="shared" si="32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3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3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35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36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37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38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17"/>
        <v>1</v>
      </c>
      <c r="IL28" s="4">
        <f t="shared" si="39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40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118"/>
        <v>1</v>
      </c>
      <c r="JR28" s="67">
        <f t="shared" si="41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119"/>
        <v>1</v>
      </c>
      <c r="JZ28" s="75">
        <f t="shared" si="42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43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44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45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46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47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8"/>
        <v>1</v>
      </c>
      <c r="LW28" s="75">
        <f t="shared" si="49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50"/>
        <v>1</v>
      </c>
      <c r="ME28" s="75">
        <f t="shared" si="51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52"/>
        <v>1</v>
      </c>
      <c r="MM28" s="75">
        <f t="shared" si="53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54"/>
        <v>1</v>
      </c>
      <c r="MU28" s="75">
        <f t="shared" si="55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56"/>
        <v>1</v>
      </c>
      <c r="NC28" s="75">
        <f t="shared" si="57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8"/>
        <v>1</v>
      </c>
      <c r="NK28" s="75">
        <f t="shared" si="59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60"/>
        <v>1</v>
      </c>
      <c r="NS28" s="75">
        <f t="shared" si="61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62"/>
        <v>1</v>
      </c>
      <c r="OA28" s="75">
        <f t="shared" si="63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64"/>
        <v>1</v>
      </c>
      <c r="OI28" s="75">
        <f t="shared" si="65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66"/>
        <v>1</v>
      </c>
      <c r="OQ28" s="75">
        <f t="shared" si="67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8"/>
        <v>1</v>
      </c>
      <c r="OY28" s="75">
        <f t="shared" si="69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70"/>
        <v>1</v>
      </c>
      <c r="PG28" s="75">
        <f t="shared" si="71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72"/>
        <v>1</v>
      </c>
      <c r="PO28" s="75">
        <f t="shared" si="73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74"/>
        <v>1</v>
      </c>
      <c r="PW28" s="75">
        <f t="shared" si="75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76"/>
        <v>1</v>
      </c>
      <c r="QE28" s="75">
        <f t="shared" si="77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8"/>
        <v>1</v>
      </c>
      <c r="QM28" s="75">
        <f t="shared" si="79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80"/>
        <v>1</v>
      </c>
      <c r="QU28" s="75">
        <f t="shared" si="81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82"/>
        <v>1</v>
      </c>
      <c r="RC28" s="75">
        <f t="shared" si="83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84"/>
        <v>1</v>
      </c>
      <c r="RK28" s="75">
        <f t="shared" si="85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86"/>
        <v>1</v>
      </c>
      <c r="RS28" s="75">
        <f t="shared" si="87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88"/>
        <v>1</v>
      </c>
      <c r="SA28" s="75">
        <f t="shared" si="89"/>
        <v>0</v>
      </c>
      <c r="SC28" s="74" t="s">
        <v>31</v>
      </c>
      <c r="SD28" s="74">
        <v>49</v>
      </c>
      <c r="SE28" s="74">
        <v>49</v>
      </c>
      <c r="SF28" s="74">
        <v>0</v>
      </c>
      <c r="SG28" s="74">
        <v>0</v>
      </c>
      <c r="SH28" s="75">
        <f t="shared" si="90"/>
        <v>1</v>
      </c>
      <c r="SI28" s="75">
        <f t="shared" si="91"/>
        <v>0</v>
      </c>
      <c r="SK28" s="74" t="s">
        <v>31</v>
      </c>
      <c r="SL28" s="74">
        <v>49</v>
      </c>
      <c r="SM28" s="74">
        <v>49</v>
      </c>
      <c r="SN28" s="74">
        <v>0</v>
      </c>
      <c r="SO28" s="74">
        <v>0</v>
      </c>
      <c r="SP28" s="75">
        <f t="shared" si="92"/>
        <v>1</v>
      </c>
      <c r="SQ28" s="75" t="str">
        <f t="shared" si="93"/>
        <v>OK</v>
      </c>
      <c r="SS28" s="74" t="s">
        <v>277</v>
      </c>
      <c r="ST28" s="74">
        <v>49</v>
      </c>
      <c r="SU28" s="74">
        <v>49</v>
      </c>
      <c r="SV28" s="74">
        <v>0</v>
      </c>
      <c r="SW28" s="74">
        <v>0</v>
      </c>
      <c r="SX28" s="75">
        <f t="shared" si="94"/>
        <v>1</v>
      </c>
      <c r="SY28" s="75" t="str">
        <f t="shared" si="127"/>
        <v>Fail:0%</v>
      </c>
      <c r="TA28" s="74" t="s">
        <v>31</v>
      </c>
      <c r="TB28" s="74">
        <v>49</v>
      </c>
      <c r="TC28" s="74">
        <v>49</v>
      </c>
      <c r="TD28" s="74">
        <v>0</v>
      </c>
      <c r="TE28" s="74">
        <v>0</v>
      </c>
      <c r="TF28" s="75">
        <f t="shared" si="96"/>
        <v>1</v>
      </c>
      <c r="TG28" s="75" t="str">
        <f t="shared" si="97"/>
        <v>OK</v>
      </c>
      <c r="TI28" s="74" t="s">
        <v>31</v>
      </c>
      <c r="TJ28" s="74">
        <v>49</v>
      </c>
      <c r="TK28" s="74">
        <v>49</v>
      </c>
      <c r="TL28" s="74">
        <v>0</v>
      </c>
      <c r="TM28" s="74">
        <v>0</v>
      </c>
      <c r="TN28" s="75">
        <v>1</v>
      </c>
      <c r="TO28" s="48" t="str">
        <f t="shared" si="98"/>
        <v>OK</v>
      </c>
      <c r="TP28" s="48" t="str">
        <f t="shared" si="120"/>
        <v>OK</v>
      </c>
      <c r="TQ28" s="74" t="s">
        <v>31</v>
      </c>
      <c r="TR28" s="74">
        <v>49</v>
      </c>
      <c r="TS28" s="74">
        <v>49</v>
      </c>
      <c r="TT28" s="74">
        <v>0</v>
      </c>
      <c r="TU28" s="74">
        <v>0</v>
      </c>
      <c r="TV28" s="75">
        <v>1</v>
      </c>
      <c r="TW28" s="48" t="str">
        <f t="shared" si="99"/>
        <v>OK</v>
      </c>
      <c r="TX28" s="48" t="str">
        <f t="shared" si="121"/>
        <v>OK</v>
      </c>
      <c r="TY28" s="74" t="s">
        <v>31</v>
      </c>
      <c r="TZ28" s="74">
        <v>49</v>
      </c>
      <c r="UA28" s="74">
        <v>49</v>
      </c>
      <c r="UB28" s="74">
        <v>0</v>
      </c>
      <c r="UC28" s="74">
        <v>0</v>
      </c>
      <c r="UD28" s="75">
        <v>1</v>
      </c>
      <c r="UE28" s="48" t="str">
        <f t="shared" si="125"/>
        <v>OK</v>
      </c>
      <c r="UF28" s="48" t="str">
        <f t="shared" si="123"/>
        <v>OK</v>
      </c>
      <c r="UG28" s="74" t="s">
        <v>31</v>
      </c>
      <c r="UH28" s="74">
        <v>49</v>
      </c>
      <c r="UI28" s="74">
        <v>49</v>
      </c>
      <c r="UJ28" s="74">
        <v>0</v>
      </c>
      <c r="UK28" s="74">
        <v>0</v>
      </c>
      <c r="UL28" s="75">
        <v>1</v>
      </c>
      <c r="UM28" s="48" t="str">
        <f t="shared" si="126"/>
        <v>OK</v>
      </c>
      <c r="UN28" s="48" t="str">
        <f t="shared" si="124"/>
        <v>OK</v>
      </c>
      <c r="UO28" s="74" t="s">
        <v>31</v>
      </c>
      <c r="UP28" s="74">
        <v>49</v>
      </c>
      <c r="UQ28" s="74">
        <v>49</v>
      </c>
      <c r="UR28" s="74">
        <v>0</v>
      </c>
      <c r="US28" s="74">
        <v>0</v>
      </c>
      <c r="UT28" s="75">
        <v>1</v>
      </c>
      <c r="UU28" s="48" t="str">
        <f t="shared" si="122"/>
        <v>Fail:-3%</v>
      </c>
      <c r="UV28" s="48" t="str">
        <f t="shared" si="4"/>
        <v>OK</v>
      </c>
      <c r="UW28" s="74" t="s">
        <v>31</v>
      </c>
      <c r="UX28" s="74">
        <v>49</v>
      </c>
      <c r="UY28" s="74">
        <v>49</v>
      </c>
      <c r="UZ28" s="74">
        <v>0</v>
      </c>
      <c r="VA28" s="74">
        <v>0</v>
      </c>
      <c r="VB28" s="75">
        <v>1</v>
      </c>
      <c r="VC28" s="48" t="str">
        <f t="shared" si="5"/>
        <v>OK</v>
      </c>
      <c r="VD28" s="48" t="str">
        <f t="shared" si="6"/>
        <v>OK</v>
      </c>
      <c r="VE28" s="74" t="s">
        <v>31</v>
      </c>
      <c r="VF28" s="74">
        <v>49</v>
      </c>
      <c r="VG28" s="74">
        <v>49</v>
      </c>
      <c r="VH28" s="74">
        <v>0</v>
      </c>
      <c r="VI28" s="74">
        <v>0</v>
      </c>
      <c r="VJ28" s="75">
        <v>1</v>
      </c>
      <c r="VK28" s="48" t="str">
        <f t="shared" si="101"/>
        <v>OK</v>
      </c>
      <c r="VL28" s="48" t="str">
        <f t="shared" si="7"/>
        <v>Fail:100%</v>
      </c>
      <c r="VM28" s="74" t="s">
        <v>31</v>
      </c>
      <c r="VN28" s="74">
        <v>49</v>
      </c>
      <c r="VO28" s="74">
        <v>49</v>
      </c>
      <c r="VP28" s="74">
        <v>0</v>
      </c>
      <c r="VQ28" s="74">
        <v>0</v>
      </c>
      <c r="VR28" s="75">
        <v>1</v>
      </c>
      <c r="VS28" s="48" t="str">
        <f t="shared" si="8"/>
        <v>OK</v>
      </c>
      <c r="VT28" s="48"/>
      <c r="VU28" s="74" t="s">
        <v>31</v>
      </c>
      <c r="VV28" s="74">
        <v>49</v>
      </c>
      <c r="VW28" s="74">
        <v>49</v>
      </c>
      <c r="VX28" s="74">
        <v>0</v>
      </c>
      <c r="VY28" s="74">
        <v>0</v>
      </c>
      <c r="VZ28" s="75">
        <v>1</v>
      </c>
      <c r="WA28" s="48" t="str">
        <f t="shared" si="102"/>
        <v>OK</v>
      </c>
      <c r="WB28" s="48"/>
      <c r="WC28" s="74" t="s">
        <v>31</v>
      </c>
      <c r="WD28" s="74">
        <v>49</v>
      </c>
      <c r="WE28" s="74">
        <v>49</v>
      </c>
      <c r="WF28" s="74">
        <v>0</v>
      </c>
      <c r="WG28" s="74">
        <v>0</v>
      </c>
      <c r="WH28" s="75">
        <v>1</v>
      </c>
      <c r="WI28" s="48" t="str">
        <f t="shared" si="9"/>
        <v>OK</v>
      </c>
      <c r="WJ28" s="48"/>
      <c r="WK28" s="74" t="s">
        <v>31</v>
      </c>
      <c r="WL28" s="74">
        <v>49</v>
      </c>
      <c r="WM28" s="74">
        <v>49</v>
      </c>
      <c r="WN28" s="74">
        <v>0</v>
      </c>
      <c r="WO28" s="74">
        <v>0</v>
      </c>
      <c r="WP28" s="75">
        <v>1</v>
      </c>
      <c r="WQ28" s="48" t="str">
        <f t="shared" si="10"/>
        <v>OK</v>
      </c>
      <c r="WR28" s="48"/>
      <c r="WS28" s="74" t="s">
        <v>31</v>
      </c>
      <c r="WT28" s="74">
        <v>49</v>
      </c>
      <c r="WU28" s="74">
        <v>49</v>
      </c>
      <c r="WV28" s="74">
        <v>0</v>
      </c>
      <c r="WW28" s="74">
        <v>0</v>
      </c>
      <c r="WX28" s="75">
        <v>1</v>
      </c>
      <c r="WY28" s="48" t="str">
        <f t="shared" si="103"/>
        <v>OK</v>
      </c>
      <c r="WZ28" s="48"/>
      <c r="XA28" s="74" t="s">
        <v>31</v>
      </c>
      <c r="XB28" s="74">
        <v>49</v>
      </c>
      <c r="XC28" s="74">
        <v>49</v>
      </c>
      <c r="XD28" s="74">
        <v>0</v>
      </c>
      <c r="XE28" s="74">
        <v>0</v>
      </c>
      <c r="XF28" s="75">
        <v>1</v>
      </c>
      <c r="XG28" s="48" t="str">
        <f t="shared" si="104"/>
        <v>OK</v>
      </c>
      <c r="XI28" s="74" t="s">
        <v>31</v>
      </c>
      <c r="XJ28" s="74">
        <v>49</v>
      </c>
      <c r="XK28" s="74">
        <v>49</v>
      </c>
      <c r="XL28" s="74">
        <v>0</v>
      </c>
      <c r="XM28" s="74">
        <v>0</v>
      </c>
      <c r="XN28" s="75">
        <v>1</v>
      </c>
      <c r="XO28" s="48" t="str">
        <f t="shared" si="105"/>
        <v>OK</v>
      </c>
      <c r="XP28" s="48"/>
      <c r="XQ28" s="74" t="s">
        <v>31</v>
      </c>
      <c r="XR28" s="74">
        <v>49</v>
      </c>
      <c r="XS28" s="74">
        <v>49</v>
      </c>
      <c r="XT28" s="74">
        <v>0</v>
      </c>
      <c r="XU28" s="74">
        <v>0</v>
      </c>
      <c r="XV28" s="75">
        <v>1</v>
      </c>
      <c r="XW28" s="48" t="str">
        <f t="shared" si="106"/>
        <v>OK</v>
      </c>
      <c r="XY28" s="74" t="s">
        <v>31</v>
      </c>
      <c r="XZ28" s="74">
        <v>49</v>
      </c>
      <c r="YA28" s="74">
        <v>49</v>
      </c>
      <c r="YB28" s="74">
        <v>0</v>
      </c>
      <c r="YC28" s="74">
        <v>0</v>
      </c>
      <c r="YD28" s="75">
        <v>1</v>
      </c>
      <c r="YE28" s="48" t="str">
        <f t="shared" si="107"/>
        <v>OK</v>
      </c>
      <c r="YF28" s="48"/>
      <c r="YG28" s="74" t="s">
        <v>31</v>
      </c>
      <c r="YH28" s="74">
        <v>49</v>
      </c>
      <c r="YI28" s="74">
        <v>49</v>
      </c>
      <c r="YJ28" s="74">
        <v>0</v>
      </c>
      <c r="YK28" s="74">
        <v>0</v>
      </c>
      <c r="YL28" s="75">
        <v>1</v>
      </c>
      <c r="YM28" s="48" t="str">
        <f t="shared" si="108"/>
        <v>OK</v>
      </c>
      <c r="YO28" s="74" t="s">
        <v>31</v>
      </c>
      <c r="YP28" s="74">
        <v>49</v>
      </c>
      <c r="YQ28" s="74">
        <v>49</v>
      </c>
      <c r="YR28" s="74">
        <v>0</v>
      </c>
      <c r="YS28" s="74">
        <v>0</v>
      </c>
      <c r="YT28" s="75">
        <v>1</v>
      </c>
      <c r="YU28" s="48" t="str">
        <f t="shared" si="109"/>
        <v>OK</v>
      </c>
      <c r="YV28" s="48"/>
      <c r="YW28" s="74" t="s">
        <v>31</v>
      </c>
      <c r="YX28" s="74">
        <v>49</v>
      </c>
      <c r="YY28" s="74">
        <v>49</v>
      </c>
      <c r="YZ28" s="74">
        <v>0</v>
      </c>
      <c r="ZA28" s="74">
        <v>0</v>
      </c>
      <c r="ZB28" s="75">
        <v>1</v>
      </c>
      <c r="ZC28" s="48" t="str">
        <f t="shared" si="110"/>
        <v>OK</v>
      </c>
      <c r="ZE28" s="74" t="s">
        <v>31</v>
      </c>
      <c r="ZF28" s="74">
        <v>49</v>
      </c>
      <c r="ZG28" s="74">
        <v>49</v>
      </c>
      <c r="ZH28" s="74">
        <v>0</v>
      </c>
      <c r="ZI28" s="74">
        <v>0</v>
      </c>
      <c r="ZJ28" s="75">
        <v>1</v>
      </c>
      <c r="ZK28" s="48" t="str">
        <f t="shared" si="111"/>
        <v>OK</v>
      </c>
      <c r="ZL28" s="48"/>
      <c r="ZM28" s="74" t="s">
        <v>31</v>
      </c>
      <c r="ZN28" s="74">
        <v>49</v>
      </c>
      <c r="ZO28" s="74">
        <v>49</v>
      </c>
      <c r="ZP28" s="74">
        <v>0</v>
      </c>
      <c r="ZQ28" s="74">
        <v>0</v>
      </c>
      <c r="ZR28" s="75">
        <v>1</v>
      </c>
      <c r="ZS28" s="48" t="str">
        <f t="shared" si="112"/>
        <v>OK</v>
      </c>
      <c r="ZU28" s="74" t="s">
        <v>31</v>
      </c>
      <c r="ZV28" s="74">
        <v>49</v>
      </c>
      <c r="ZW28" s="74">
        <v>49</v>
      </c>
      <c r="ZX28" s="74">
        <v>0</v>
      </c>
      <c r="ZY28" s="74">
        <v>0</v>
      </c>
      <c r="ZZ28" s="75">
        <v>1</v>
      </c>
      <c r="AAA28" s="48" t="str">
        <f t="shared" si="113"/>
        <v>OK</v>
      </c>
      <c r="AAB28" s="48"/>
      <c r="AAC28" s="74" t="s">
        <v>31</v>
      </c>
      <c r="AAD28" s="74">
        <v>49</v>
      </c>
      <c r="AAE28" s="74">
        <v>49</v>
      </c>
      <c r="AAF28" s="74">
        <v>0</v>
      </c>
      <c r="AAG28" s="74">
        <v>0</v>
      </c>
      <c r="AAH28" s="75">
        <v>1</v>
      </c>
      <c r="AAI28" s="48" t="str">
        <f t="shared" si="114"/>
        <v>OK</v>
      </c>
    </row>
    <row r="29" spans="1:71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11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2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13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14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15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16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17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18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19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20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21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22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23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24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25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2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2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2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2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30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115"/>
        <v>1</v>
      </c>
      <c r="FZ29" s="4">
        <f t="shared" si="31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116"/>
        <v>1</v>
      </c>
      <c r="GH29" s="4">
        <f t="shared" si="32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3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3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35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36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37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38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17"/>
        <v>1</v>
      </c>
      <c r="IL29" s="4">
        <f t="shared" si="39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40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118"/>
        <v>1</v>
      </c>
      <c r="JR29" s="67">
        <f t="shared" si="41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119"/>
        <v>1</v>
      </c>
      <c r="JZ29" s="75">
        <f t="shared" si="42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43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44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45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46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47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8"/>
        <v>1</v>
      </c>
      <c r="LW29" s="75">
        <f t="shared" si="49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50"/>
        <v>1</v>
      </c>
      <c r="ME29" s="75">
        <f t="shared" si="51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52"/>
        <v>1</v>
      </c>
      <c r="MM29" s="75">
        <f t="shared" si="53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54"/>
        <v>1</v>
      </c>
      <c r="MU29" s="75">
        <f t="shared" si="55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56"/>
        <v>1</v>
      </c>
      <c r="NC29" s="75">
        <f t="shared" si="57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8"/>
        <v>1</v>
      </c>
      <c r="NK29" s="75">
        <f t="shared" si="59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60"/>
        <v>1</v>
      </c>
      <c r="NS29" s="75">
        <f t="shared" si="61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62"/>
        <v>1</v>
      </c>
      <c r="OA29" s="75">
        <f t="shared" si="63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64"/>
        <v>1</v>
      </c>
      <c r="OI29" s="75">
        <f t="shared" si="65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66"/>
        <v>1</v>
      </c>
      <c r="OQ29" s="75">
        <f t="shared" si="67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8"/>
        <v>1</v>
      </c>
      <c r="OY29" s="75">
        <f t="shared" si="69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70"/>
        <v>1</v>
      </c>
      <c r="PG29" s="75">
        <f t="shared" si="71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72"/>
        <v>1</v>
      </c>
      <c r="PO29" s="75">
        <f t="shared" si="73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74"/>
        <v>1</v>
      </c>
      <c r="PW29" s="75">
        <f t="shared" si="75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76"/>
        <v>1</v>
      </c>
      <c r="QE29" s="75">
        <f t="shared" si="77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8"/>
        <v>1</v>
      </c>
      <c r="QM29" s="75">
        <f t="shared" si="79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80"/>
        <v>1</v>
      </c>
      <c r="QU29" s="75">
        <f t="shared" si="81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82"/>
        <v>1</v>
      </c>
      <c r="RC29" s="75">
        <f t="shared" si="83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84"/>
        <v>1</v>
      </c>
      <c r="RK29" s="75">
        <f t="shared" si="85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86"/>
        <v>1</v>
      </c>
      <c r="RS29" s="75">
        <f t="shared" si="87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88"/>
        <v>1</v>
      </c>
      <c r="SA29" s="75">
        <f t="shared" si="89"/>
        <v>0</v>
      </c>
      <c r="SC29" s="74" t="s">
        <v>32</v>
      </c>
      <c r="SD29" s="74">
        <v>4</v>
      </c>
      <c r="SE29" s="74">
        <v>4</v>
      </c>
      <c r="SF29" s="74">
        <v>0</v>
      </c>
      <c r="SG29" s="74">
        <v>0</v>
      </c>
      <c r="SH29" s="75">
        <f t="shared" si="90"/>
        <v>1</v>
      </c>
      <c r="SI29" s="75">
        <f t="shared" si="91"/>
        <v>0</v>
      </c>
      <c r="SK29" s="74" t="s">
        <v>32</v>
      </c>
      <c r="SL29" s="74">
        <v>4</v>
      </c>
      <c r="SM29" s="74">
        <v>4</v>
      </c>
      <c r="SN29" s="74">
        <v>0</v>
      </c>
      <c r="SO29" s="74">
        <v>0</v>
      </c>
      <c r="SP29" s="75">
        <f t="shared" si="92"/>
        <v>1</v>
      </c>
      <c r="SQ29" s="75" t="str">
        <f t="shared" si="93"/>
        <v>OK</v>
      </c>
      <c r="SS29" s="74" t="s">
        <v>278</v>
      </c>
      <c r="ST29" s="74">
        <v>4</v>
      </c>
      <c r="SU29" s="74">
        <v>4</v>
      </c>
      <c r="SV29" s="74">
        <v>0</v>
      </c>
      <c r="SW29" s="74">
        <v>0</v>
      </c>
      <c r="SX29" s="75">
        <f t="shared" si="94"/>
        <v>1</v>
      </c>
      <c r="SY29" s="75" t="str">
        <f t="shared" si="127"/>
        <v>Fail:0%</v>
      </c>
      <c r="TA29" s="74" t="s">
        <v>32</v>
      </c>
      <c r="TB29" s="74">
        <v>4</v>
      </c>
      <c r="TC29" s="74">
        <v>4</v>
      </c>
      <c r="TD29" s="74">
        <v>0</v>
      </c>
      <c r="TE29" s="74">
        <v>0</v>
      </c>
      <c r="TF29" s="75">
        <f t="shared" si="96"/>
        <v>1</v>
      </c>
      <c r="TG29" s="75" t="str">
        <f t="shared" si="97"/>
        <v>OK</v>
      </c>
      <c r="TI29" s="74" t="s">
        <v>32</v>
      </c>
      <c r="TJ29" s="74">
        <v>4</v>
      </c>
      <c r="TK29" s="74">
        <v>4</v>
      </c>
      <c r="TL29" s="74">
        <v>0</v>
      </c>
      <c r="TM29" s="74">
        <v>0</v>
      </c>
      <c r="TN29" s="75">
        <v>1</v>
      </c>
      <c r="TO29" s="48" t="str">
        <f t="shared" si="98"/>
        <v>OK</v>
      </c>
      <c r="TP29" s="48" t="str">
        <f t="shared" si="120"/>
        <v>OK</v>
      </c>
      <c r="TQ29" s="74" t="s">
        <v>32</v>
      </c>
      <c r="TR29" s="74">
        <v>4</v>
      </c>
      <c r="TS29" s="74">
        <v>4</v>
      </c>
      <c r="TT29" s="74">
        <v>0</v>
      </c>
      <c r="TU29" s="74">
        <v>0</v>
      </c>
      <c r="TV29" s="75">
        <v>1</v>
      </c>
      <c r="TW29" s="48" t="str">
        <f t="shared" si="99"/>
        <v>OK</v>
      </c>
      <c r="TX29" s="48" t="str">
        <f t="shared" si="121"/>
        <v>OK</v>
      </c>
      <c r="TY29" s="74" t="s">
        <v>32</v>
      </c>
      <c r="TZ29" s="74">
        <v>4</v>
      </c>
      <c r="UA29" s="74">
        <v>4</v>
      </c>
      <c r="UB29" s="74">
        <v>0</v>
      </c>
      <c r="UC29" s="74">
        <v>0</v>
      </c>
      <c r="UD29" s="75">
        <v>1</v>
      </c>
      <c r="UE29" s="48" t="str">
        <f t="shared" si="125"/>
        <v>OK</v>
      </c>
      <c r="UF29" s="48" t="str">
        <f t="shared" si="123"/>
        <v>OK</v>
      </c>
      <c r="UG29" s="74" t="s">
        <v>32</v>
      </c>
      <c r="UH29" s="74">
        <v>4</v>
      </c>
      <c r="UI29" s="74">
        <v>4</v>
      </c>
      <c r="UJ29" s="74">
        <v>0</v>
      </c>
      <c r="UK29" s="74">
        <v>0</v>
      </c>
      <c r="UL29" s="75">
        <v>1</v>
      </c>
      <c r="UM29" s="48" t="str">
        <f t="shared" si="126"/>
        <v>OK</v>
      </c>
      <c r="UN29" s="48" t="str">
        <f t="shared" si="124"/>
        <v>OK</v>
      </c>
      <c r="UO29" s="74" t="s">
        <v>32</v>
      </c>
      <c r="UP29" s="74">
        <v>4</v>
      </c>
      <c r="UQ29" s="74">
        <v>4</v>
      </c>
      <c r="UR29" s="74">
        <v>0</v>
      </c>
      <c r="US29" s="74">
        <v>0</v>
      </c>
      <c r="UT29" s="75">
        <v>1</v>
      </c>
      <c r="UU29" s="48" t="str">
        <f>IF(EXACT(TZ29,UP33),IF(EXACT(UA29,UQ33),IF(EXACT(UB29,UR33),IF(EXACT(UC29,US33),"OK",CONCATENATE("Fail:",ROUND(UT33-UD29,2)*100,"%")),CONCATENATE("Fail:",ROUND(UT33-UD29,2)*100,"%")),CONCATENATE("Fail:",ROUND(UT33-UD29,2)*100,"%")),CONCATENATE("Fail:",ROUND(UT33-UD29,2)*100,"%"))</f>
        <v>Fail:-50%</v>
      </c>
      <c r="UV29" s="48" t="str">
        <f t="shared" si="4"/>
        <v>OK</v>
      </c>
      <c r="UW29" s="74" t="s">
        <v>32</v>
      </c>
      <c r="UX29" s="74">
        <v>4</v>
      </c>
      <c r="UY29" s="74">
        <v>4</v>
      </c>
      <c r="UZ29" s="74">
        <v>0</v>
      </c>
      <c r="VA29" s="74">
        <v>0</v>
      </c>
      <c r="VB29" s="75">
        <v>1</v>
      </c>
      <c r="VC29" s="48" t="str">
        <f t="shared" si="5"/>
        <v>OK</v>
      </c>
      <c r="VD29" s="48" t="str">
        <f t="shared" si="6"/>
        <v>OK</v>
      </c>
      <c r="VE29" s="74" t="s">
        <v>32</v>
      </c>
      <c r="VF29" s="74">
        <v>4</v>
      </c>
      <c r="VG29" s="74">
        <v>4</v>
      </c>
      <c r="VH29" s="74">
        <v>0</v>
      </c>
      <c r="VI29" s="74">
        <v>0</v>
      </c>
      <c r="VJ29" s="75">
        <v>1</v>
      </c>
      <c r="VK29" s="48" t="str">
        <f t="shared" si="101"/>
        <v>OK</v>
      </c>
      <c r="VL29" s="48" t="str">
        <f t="shared" si="7"/>
        <v>Fail:100%</v>
      </c>
      <c r="VM29" s="74" t="s">
        <v>32</v>
      </c>
      <c r="VN29" s="74">
        <v>4</v>
      </c>
      <c r="VO29" s="74">
        <v>4</v>
      </c>
      <c r="VP29" s="74">
        <v>0</v>
      </c>
      <c r="VQ29" s="74">
        <v>0</v>
      </c>
      <c r="VR29" s="75">
        <v>1</v>
      </c>
      <c r="VS29" s="48" t="str">
        <f t="shared" si="8"/>
        <v>OK</v>
      </c>
      <c r="VT29" s="48"/>
      <c r="VU29" s="74" t="s">
        <v>32</v>
      </c>
      <c r="VV29" s="74">
        <v>4</v>
      </c>
      <c r="VW29" s="74">
        <v>4</v>
      </c>
      <c r="VX29" s="74">
        <v>0</v>
      </c>
      <c r="VY29" s="74">
        <v>0</v>
      </c>
      <c r="VZ29" s="75">
        <v>1</v>
      </c>
      <c r="WA29" s="48" t="str">
        <f t="shared" si="102"/>
        <v>OK</v>
      </c>
      <c r="WB29" s="48"/>
      <c r="WC29" s="74" t="s">
        <v>32</v>
      </c>
      <c r="WD29" s="74">
        <v>4</v>
      </c>
      <c r="WE29" s="74">
        <v>4</v>
      </c>
      <c r="WF29" s="74">
        <v>0</v>
      </c>
      <c r="WG29" s="74">
        <v>0</v>
      </c>
      <c r="WH29" s="75">
        <v>1</v>
      </c>
      <c r="WI29" s="48" t="str">
        <f t="shared" si="9"/>
        <v>OK</v>
      </c>
      <c r="WJ29" s="48"/>
      <c r="WK29" s="74" t="s">
        <v>32</v>
      </c>
      <c r="WL29" s="74">
        <v>4</v>
      </c>
      <c r="WM29" s="74">
        <v>4</v>
      </c>
      <c r="WN29" s="74">
        <v>0</v>
      </c>
      <c r="WO29" s="74">
        <v>0</v>
      </c>
      <c r="WP29" s="75">
        <v>1</v>
      </c>
      <c r="WQ29" s="48" t="str">
        <f t="shared" si="10"/>
        <v>OK</v>
      </c>
      <c r="WR29" s="48"/>
      <c r="WS29" s="74" t="s">
        <v>32</v>
      </c>
      <c r="WT29" s="74">
        <v>4</v>
      </c>
      <c r="WU29" s="74">
        <v>4</v>
      </c>
      <c r="WV29" s="74">
        <v>0</v>
      </c>
      <c r="WW29" s="74">
        <v>0</v>
      </c>
      <c r="WX29" s="75">
        <v>1</v>
      </c>
      <c r="WY29" s="48" t="str">
        <f t="shared" si="103"/>
        <v>OK</v>
      </c>
      <c r="WZ29" s="48"/>
      <c r="XA29" s="74" t="s">
        <v>32</v>
      </c>
      <c r="XB29" s="74">
        <v>4</v>
      </c>
      <c r="XC29" s="74">
        <v>4</v>
      </c>
      <c r="XD29" s="74">
        <v>0</v>
      </c>
      <c r="XE29" s="74">
        <v>0</v>
      </c>
      <c r="XF29" s="75">
        <v>1</v>
      </c>
      <c r="XG29" s="48" t="str">
        <f t="shared" si="104"/>
        <v>OK</v>
      </c>
      <c r="XI29" s="74" t="s">
        <v>32</v>
      </c>
      <c r="XJ29" s="74">
        <v>4</v>
      </c>
      <c r="XK29" s="74">
        <v>4</v>
      </c>
      <c r="XL29" s="74">
        <v>0</v>
      </c>
      <c r="XM29" s="74">
        <v>0</v>
      </c>
      <c r="XN29" s="75">
        <v>1</v>
      </c>
      <c r="XO29" s="48" t="str">
        <f t="shared" si="105"/>
        <v>OK</v>
      </c>
      <c r="XP29" s="48"/>
      <c r="XQ29" s="74" t="s">
        <v>32</v>
      </c>
      <c r="XR29" s="74">
        <v>4</v>
      </c>
      <c r="XS29" s="74">
        <v>4</v>
      </c>
      <c r="XT29" s="74">
        <v>0</v>
      </c>
      <c r="XU29" s="74">
        <v>0</v>
      </c>
      <c r="XV29" s="75">
        <v>1</v>
      </c>
      <c r="XW29" s="48" t="str">
        <f t="shared" si="106"/>
        <v>OK</v>
      </c>
      <c r="XY29" s="74" t="s">
        <v>32</v>
      </c>
      <c r="XZ29" s="74">
        <v>4</v>
      </c>
      <c r="YA29" s="74">
        <v>4</v>
      </c>
      <c r="YB29" s="74">
        <v>0</v>
      </c>
      <c r="YC29" s="74">
        <v>0</v>
      </c>
      <c r="YD29" s="75">
        <v>1</v>
      </c>
      <c r="YE29" s="48" t="str">
        <f t="shared" si="107"/>
        <v>OK</v>
      </c>
      <c r="YF29" s="48"/>
      <c r="YG29" s="74" t="s">
        <v>32</v>
      </c>
      <c r="YH29" s="74">
        <v>4</v>
      </c>
      <c r="YI29" s="74">
        <v>4</v>
      </c>
      <c r="YJ29" s="74">
        <v>0</v>
      </c>
      <c r="YK29" s="74">
        <v>0</v>
      </c>
      <c r="YL29" s="75">
        <v>1</v>
      </c>
      <c r="YM29" s="48" t="str">
        <f t="shared" si="108"/>
        <v>OK</v>
      </c>
      <c r="YO29" s="74" t="s">
        <v>32</v>
      </c>
      <c r="YP29" s="74">
        <v>4</v>
      </c>
      <c r="YQ29" s="74">
        <v>4</v>
      </c>
      <c r="YR29" s="74">
        <v>0</v>
      </c>
      <c r="YS29" s="74">
        <v>0</v>
      </c>
      <c r="YT29" s="75">
        <v>1</v>
      </c>
      <c r="YU29" s="48" t="str">
        <f t="shared" si="109"/>
        <v>OK</v>
      </c>
      <c r="YV29" s="48"/>
      <c r="YW29" s="74" t="s">
        <v>32</v>
      </c>
      <c r="YX29" s="74">
        <v>4</v>
      </c>
      <c r="YY29" s="74">
        <v>4</v>
      </c>
      <c r="YZ29" s="74">
        <v>0</v>
      </c>
      <c r="ZA29" s="74">
        <v>0</v>
      </c>
      <c r="ZB29" s="75">
        <v>1</v>
      </c>
      <c r="ZC29" s="48" t="str">
        <f t="shared" si="110"/>
        <v>OK</v>
      </c>
      <c r="ZE29" s="74" t="s">
        <v>32</v>
      </c>
      <c r="ZF29" s="74">
        <v>4</v>
      </c>
      <c r="ZG29" s="74">
        <v>4</v>
      </c>
      <c r="ZH29" s="74">
        <v>0</v>
      </c>
      <c r="ZI29" s="74">
        <v>0</v>
      </c>
      <c r="ZJ29" s="75">
        <v>1</v>
      </c>
      <c r="ZK29" s="48" t="str">
        <f t="shared" si="111"/>
        <v>OK</v>
      </c>
      <c r="ZL29" s="48"/>
      <c r="ZM29" s="74" t="s">
        <v>32</v>
      </c>
      <c r="ZN29" s="74">
        <v>4</v>
      </c>
      <c r="ZO29" s="74">
        <v>4</v>
      </c>
      <c r="ZP29" s="74">
        <v>0</v>
      </c>
      <c r="ZQ29" s="74">
        <v>0</v>
      </c>
      <c r="ZR29" s="75">
        <v>1</v>
      </c>
      <c r="ZS29" s="48" t="str">
        <f t="shared" si="112"/>
        <v>OK</v>
      </c>
      <c r="ZU29" s="74" t="s">
        <v>32</v>
      </c>
      <c r="ZV29" s="74">
        <v>4</v>
      </c>
      <c r="ZW29" s="74">
        <v>4</v>
      </c>
      <c r="ZX29" s="74">
        <v>0</v>
      </c>
      <c r="ZY29" s="74">
        <v>0</v>
      </c>
      <c r="ZZ29" s="75">
        <v>1</v>
      </c>
      <c r="AAA29" s="48" t="str">
        <f t="shared" si="113"/>
        <v>OK</v>
      </c>
      <c r="AAB29" s="48"/>
      <c r="AAC29" s="74" t="s">
        <v>32</v>
      </c>
      <c r="AAD29" s="74">
        <v>4</v>
      </c>
      <c r="AAE29" s="74">
        <v>4</v>
      </c>
      <c r="AAF29" s="74">
        <v>0</v>
      </c>
      <c r="AAG29" s="74">
        <v>0</v>
      </c>
      <c r="AAH29" s="75">
        <v>1</v>
      </c>
      <c r="AAI29" s="48" t="str">
        <f t="shared" si="114"/>
        <v>OK</v>
      </c>
    </row>
    <row r="30" spans="1:71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11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2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13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14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15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16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17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18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19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20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21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22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23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24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25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2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2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2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2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30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115"/>
        <v>1</v>
      </c>
      <c r="FZ30" s="4">
        <f t="shared" si="31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116"/>
        <v>1</v>
      </c>
      <c r="GH30" s="4">
        <f t="shared" si="32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3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3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35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36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37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38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17"/>
        <v>1</v>
      </c>
      <c r="IL30" s="4">
        <f t="shared" si="39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40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118"/>
        <v>1</v>
      </c>
      <c r="JR30" s="67">
        <f t="shared" si="41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119"/>
        <v>1</v>
      </c>
      <c r="JZ30" s="75">
        <f t="shared" si="42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43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44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45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46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47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8"/>
        <v>1</v>
      </c>
      <c r="LW30" s="75">
        <f t="shared" si="49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50"/>
        <v>1</v>
      </c>
      <c r="ME30" s="75">
        <f t="shared" si="51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52"/>
        <v>1</v>
      </c>
      <c r="MM30" s="75">
        <f t="shared" si="53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54"/>
        <v>1</v>
      </c>
      <c r="MU30" s="75">
        <f t="shared" si="55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56"/>
        <v>1</v>
      </c>
      <c r="NC30" s="75">
        <f t="shared" si="57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8"/>
        <v>1</v>
      </c>
      <c r="NK30" s="75">
        <f t="shared" si="59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60"/>
        <v>1</v>
      </c>
      <c r="NS30" s="75">
        <f t="shared" si="61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62"/>
        <v>1</v>
      </c>
      <c r="OA30" s="75">
        <f t="shared" si="63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64"/>
        <v>1</v>
      </c>
      <c r="OI30" s="75">
        <f t="shared" si="65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66"/>
        <v>1</v>
      </c>
      <c r="OQ30" s="75">
        <f t="shared" si="67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8"/>
        <v>1</v>
      </c>
      <c r="OY30" s="75">
        <f t="shared" si="69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70"/>
        <v>1</v>
      </c>
      <c r="PG30" s="75">
        <f t="shared" si="71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72"/>
        <v>1</v>
      </c>
      <c r="PO30" s="75">
        <f t="shared" si="73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74"/>
        <v>1</v>
      </c>
      <c r="PW30" s="75">
        <f t="shared" si="75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76"/>
        <v>1</v>
      </c>
      <c r="QE30" s="75">
        <f t="shared" si="77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8"/>
        <v>1</v>
      </c>
      <c r="QM30" s="75">
        <f t="shared" si="79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80"/>
        <v>1</v>
      </c>
      <c r="QU30" s="75">
        <f t="shared" si="81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82"/>
        <v>1</v>
      </c>
      <c r="RC30" s="75">
        <f t="shared" si="83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84"/>
        <v>1</v>
      </c>
      <c r="RK30" s="75">
        <f t="shared" si="85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86"/>
        <v>1</v>
      </c>
      <c r="RS30" s="75">
        <f t="shared" si="87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88"/>
        <v>1</v>
      </c>
      <c r="SA30" s="75">
        <f t="shared" si="89"/>
        <v>0</v>
      </c>
      <c r="SC30" s="74" t="s">
        <v>33</v>
      </c>
      <c r="SD30" s="74">
        <v>52</v>
      </c>
      <c r="SE30" s="74">
        <v>52</v>
      </c>
      <c r="SF30" s="74">
        <v>0</v>
      </c>
      <c r="SG30" s="74">
        <v>0</v>
      </c>
      <c r="SH30" s="75">
        <f t="shared" si="90"/>
        <v>1</v>
      </c>
      <c r="SI30" s="75">
        <f t="shared" si="91"/>
        <v>0</v>
      </c>
      <c r="SK30" s="74" t="s">
        <v>33</v>
      </c>
      <c r="SL30" s="74">
        <v>52</v>
      </c>
      <c r="SM30" s="74">
        <v>52</v>
      </c>
      <c r="SN30" s="74">
        <v>0</v>
      </c>
      <c r="SO30" s="74">
        <v>0</v>
      </c>
      <c r="SP30" s="75">
        <f t="shared" si="92"/>
        <v>1</v>
      </c>
      <c r="SQ30" s="75" t="str">
        <f t="shared" si="93"/>
        <v>OK</v>
      </c>
      <c r="SS30" s="74" t="s">
        <v>279</v>
      </c>
      <c r="ST30" s="74">
        <v>52</v>
      </c>
      <c r="SU30" s="74">
        <v>52</v>
      </c>
      <c r="SV30" s="74">
        <v>0</v>
      </c>
      <c r="SW30" s="74">
        <v>0</v>
      </c>
      <c r="SX30" s="75">
        <f t="shared" si="94"/>
        <v>1</v>
      </c>
      <c r="SY30" s="75" t="str">
        <f t="shared" si="127"/>
        <v>Fail:0%</v>
      </c>
      <c r="TA30" s="74" t="s">
        <v>33</v>
      </c>
      <c r="TB30" s="74">
        <v>52</v>
      </c>
      <c r="TC30" s="74">
        <v>52</v>
      </c>
      <c r="TD30" s="74">
        <v>0</v>
      </c>
      <c r="TE30" s="74">
        <v>0</v>
      </c>
      <c r="TF30" s="75">
        <f t="shared" si="96"/>
        <v>1</v>
      </c>
      <c r="TG30" s="75" t="str">
        <f t="shared" si="97"/>
        <v>OK</v>
      </c>
      <c r="TI30" s="74" t="s">
        <v>33</v>
      </c>
      <c r="TJ30" s="74">
        <v>52</v>
      </c>
      <c r="TK30" s="74">
        <v>52</v>
      </c>
      <c r="TL30" s="74">
        <v>0</v>
      </c>
      <c r="TM30" s="74">
        <v>0</v>
      </c>
      <c r="TN30" s="75">
        <v>1</v>
      </c>
      <c r="TO30" s="48" t="str">
        <f t="shared" si="98"/>
        <v>OK</v>
      </c>
      <c r="TP30" s="48" t="str">
        <f t="shared" si="120"/>
        <v>OK</v>
      </c>
      <c r="TQ30" s="74" t="s">
        <v>33</v>
      </c>
      <c r="TR30" s="74">
        <v>52</v>
      </c>
      <c r="TS30" s="74">
        <v>50</v>
      </c>
      <c r="TT30" s="74">
        <v>2</v>
      </c>
      <c r="TU30" s="74">
        <v>0</v>
      </c>
      <c r="TV30" s="75">
        <v>0.96</v>
      </c>
      <c r="TW30" s="48" t="str">
        <f t="shared" si="99"/>
        <v>Fail:-4%</v>
      </c>
      <c r="TX30" s="48" t="str">
        <f t="shared" si="121"/>
        <v>Fail:-4%</v>
      </c>
      <c r="TY30" s="74" t="s">
        <v>33</v>
      </c>
      <c r="TZ30" s="74">
        <v>52</v>
      </c>
      <c r="UA30" s="74">
        <v>52</v>
      </c>
      <c r="UB30" s="74">
        <v>0</v>
      </c>
      <c r="UC30" s="74">
        <v>0</v>
      </c>
      <c r="UD30" s="75">
        <v>1</v>
      </c>
      <c r="UE30" s="48" t="str">
        <f t="shared" si="125"/>
        <v>OK</v>
      </c>
      <c r="UF30" s="48" t="str">
        <f t="shared" si="123"/>
        <v>Fail:4%</v>
      </c>
      <c r="UG30" s="74" t="s">
        <v>33</v>
      </c>
      <c r="UH30" s="74">
        <v>52</v>
      </c>
      <c r="UI30" s="74">
        <v>52</v>
      </c>
      <c r="UJ30" s="74">
        <v>0</v>
      </c>
      <c r="UK30" s="74">
        <v>0</v>
      </c>
      <c r="UL30" s="75">
        <v>1</v>
      </c>
      <c r="UM30" s="48" t="str">
        <f t="shared" si="126"/>
        <v>Fail:4%</v>
      </c>
      <c r="UN30" s="50" t="str">
        <f t="shared" si="124"/>
        <v>OK</v>
      </c>
      <c r="UO30" s="6" t="s">
        <v>33</v>
      </c>
      <c r="UP30" s="74">
        <v>52</v>
      </c>
      <c r="UQ30" s="74">
        <v>52</v>
      </c>
      <c r="UR30" s="74">
        <v>0</v>
      </c>
      <c r="US30" s="74">
        <v>0</v>
      </c>
      <c r="UT30" s="75">
        <v>1</v>
      </c>
      <c r="UU30" s="48" t="str">
        <f>IF(EXACT(TZ30,UP34),IF(EXACT(UA30,UQ34),IF(EXACT(UB30,UR34),IF(EXACT(UC30,US34),"OK",CONCATENATE("Fail:",ROUND(UT34-UD30,2)*100,"%")),CONCATENATE("Fail:",ROUND(UT34-UD30,2)*100,"%")),CONCATENATE("Fail:",ROUND(UT34-UD30,2)*100,"%")),CONCATENATE("Fail:",ROUND(UT34-UD30,2)*100,"%"))</f>
        <v>Fail:0%</v>
      </c>
      <c r="UV30" s="50" t="str">
        <f t="shared" si="4"/>
        <v>OK</v>
      </c>
      <c r="UW30" s="74" t="s">
        <v>33</v>
      </c>
      <c r="UX30" s="74">
        <v>52</v>
      </c>
      <c r="UY30" s="74">
        <v>52</v>
      </c>
      <c r="UZ30" s="74">
        <v>0</v>
      </c>
      <c r="VA30" s="74">
        <v>0</v>
      </c>
      <c r="VB30" s="75">
        <v>1</v>
      </c>
      <c r="VC30" s="48" t="str">
        <f t="shared" si="5"/>
        <v>OK</v>
      </c>
      <c r="VD30" s="50" t="str">
        <f t="shared" si="6"/>
        <v>OK</v>
      </c>
      <c r="VE30" s="6" t="s">
        <v>33</v>
      </c>
      <c r="VF30" s="74">
        <v>52</v>
      </c>
      <c r="VG30" s="74">
        <v>52</v>
      </c>
      <c r="VH30" s="74">
        <v>0</v>
      </c>
      <c r="VI30" s="74">
        <v>0</v>
      </c>
      <c r="VJ30" s="75">
        <v>1</v>
      </c>
      <c r="VK30" s="48" t="str">
        <f t="shared" si="101"/>
        <v>OK</v>
      </c>
      <c r="VL30" s="50" t="str">
        <f t="shared" si="7"/>
        <v>Fail:100%</v>
      </c>
      <c r="VM30" s="74" t="s">
        <v>33</v>
      </c>
      <c r="VN30" s="74">
        <v>52</v>
      </c>
      <c r="VO30" s="74">
        <v>52</v>
      </c>
      <c r="VP30" s="74">
        <v>0</v>
      </c>
      <c r="VQ30" s="74">
        <v>0</v>
      </c>
      <c r="VR30" s="75">
        <v>1</v>
      </c>
      <c r="VS30" s="48" t="str">
        <f t="shared" si="8"/>
        <v>OK</v>
      </c>
      <c r="VT30" s="50"/>
      <c r="VU30" s="6" t="s">
        <v>33</v>
      </c>
      <c r="VV30" s="74">
        <v>52</v>
      </c>
      <c r="VW30" s="74">
        <v>52</v>
      </c>
      <c r="VX30" s="74">
        <v>0</v>
      </c>
      <c r="VY30" s="74">
        <v>0</v>
      </c>
      <c r="VZ30" s="75">
        <v>1</v>
      </c>
      <c r="WA30" s="48" t="str">
        <f t="shared" si="102"/>
        <v>OK</v>
      </c>
      <c r="WB30" s="50"/>
      <c r="WC30" s="74" t="s">
        <v>33</v>
      </c>
      <c r="WD30" s="74">
        <v>52</v>
      </c>
      <c r="WE30" s="74">
        <v>52</v>
      </c>
      <c r="WF30" s="74">
        <v>0</v>
      </c>
      <c r="WG30" s="74">
        <v>0</v>
      </c>
      <c r="WH30" s="75">
        <v>1</v>
      </c>
      <c r="WI30" s="48" t="str">
        <f t="shared" si="9"/>
        <v>OK</v>
      </c>
      <c r="WJ30" s="50"/>
      <c r="WK30" s="74" t="s">
        <v>33</v>
      </c>
      <c r="WL30" s="74">
        <v>52</v>
      </c>
      <c r="WM30" s="74">
        <v>52</v>
      </c>
      <c r="WN30" s="74">
        <v>0</v>
      </c>
      <c r="WO30" s="74">
        <v>0</v>
      </c>
      <c r="WP30" s="75">
        <v>1</v>
      </c>
      <c r="WQ30" s="48" t="str">
        <f t="shared" si="10"/>
        <v>OK</v>
      </c>
      <c r="WR30" s="50"/>
      <c r="WS30" s="74" t="s">
        <v>33</v>
      </c>
      <c r="WT30" s="74">
        <v>52</v>
      </c>
      <c r="WU30" s="74">
        <v>52</v>
      </c>
      <c r="WV30" s="74">
        <v>0</v>
      </c>
      <c r="WW30" s="74">
        <v>0</v>
      </c>
      <c r="WX30" s="75">
        <v>1</v>
      </c>
      <c r="WY30" s="48" t="str">
        <f t="shared" si="103"/>
        <v>OK</v>
      </c>
      <c r="WZ30" s="50"/>
      <c r="XA30" s="6" t="s">
        <v>33</v>
      </c>
      <c r="XB30" s="74">
        <v>52</v>
      </c>
      <c r="XC30" s="74">
        <v>52</v>
      </c>
      <c r="XD30" s="74">
        <v>0</v>
      </c>
      <c r="XE30" s="74">
        <v>0</v>
      </c>
      <c r="XF30" s="75">
        <v>1</v>
      </c>
      <c r="XG30" s="48" t="str">
        <f t="shared" si="104"/>
        <v>OK</v>
      </c>
      <c r="XI30" s="74" t="s">
        <v>33</v>
      </c>
      <c r="XJ30" s="74">
        <v>52</v>
      </c>
      <c r="XK30" s="74">
        <v>52</v>
      </c>
      <c r="XL30" s="74">
        <v>0</v>
      </c>
      <c r="XM30" s="74">
        <v>0</v>
      </c>
      <c r="XN30" s="75">
        <v>1</v>
      </c>
      <c r="XO30" s="48" t="str">
        <f t="shared" si="105"/>
        <v>OK</v>
      </c>
      <c r="XP30" s="50"/>
      <c r="XQ30" s="6" t="s">
        <v>33</v>
      </c>
      <c r="XR30" s="74">
        <v>52</v>
      </c>
      <c r="XS30" s="74">
        <v>52</v>
      </c>
      <c r="XT30" s="74">
        <v>0</v>
      </c>
      <c r="XU30" s="74">
        <v>0</v>
      </c>
      <c r="XV30" s="75">
        <v>1</v>
      </c>
      <c r="XW30" s="48" t="str">
        <f t="shared" si="106"/>
        <v>OK</v>
      </c>
      <c r="XY30" s="74" t="s">
        <v>33</v>
      </c>
      <c r="XZ30" s="74">
        <v>52</v>
      </c>
      <c r="YA30" s="74">
        <v>52</v>
      </c>
      <c r="YB30" s="74">
        <v>0</v>
      </c>
      <c r="YC30" s="74">
        <v>0</v>
      </c>
      <c r="YD30" s="75">
        <v>1</v>
      </c>
      <c r="YE30" s="48" t="str">
        <f t="shared" si="107"/>
        <v>OK</v>
      </c>
      <c r="YF30" s="50"/>
      <c r="YG30" s="6" t="s">
        <v>33</v>
      </c>
      <c r="YH30" s="74">
        <v>52</v>
      </c>
      <c r="YI30" s="74">
        <v>52</v>
      </c>
      <c r="YJ30" s="74">
        <v>0</v>
      </c>
      <c r="YK30" s="74">
        <v>0</v>
      </c>
      <c r="YL30" s="75">
        <v>1</v>
      </c>
      <c r="YM30" s="48" t="str">
        <f t="shared" si="108"/>
        <v>OK</v>
      </c>
      <c r="YO30" s="74" t="s">
        <v>33</v>
      </c>
      <c r="YP30" s="74">
        <v>52</v>
      </c>
      <c r="YQ30" s="74">
        <v>52</v>
      </c>
      <c r="YR30" s="74">
        <v>0</v>
      </c>
      <c r="YS30" s="74">
        <v>0</v>
      </c>
      <c r="YT30" s="75">
        <v>1</v>
      </c>
      <c r="YU30" s="48" t="str">
        <f t="shared" si="109"/>
        <v>OK</v>
      </c>
      <c r="YV30" s="50"/>
      <c r="YW30" s="6" t="s">
        <v>33</v>
      </c>
      <c r="YX30" s="74">
        <v>52</v>
      </c>
      <c r="YY30" s="74">
        <v>52</v>
      </c>
      <c r="YZ30" s="74">
        <v>0</v>
      </c>
      <c r="ZA30" s="74">
        <v>0</v>
      </c>
      <c r="ZB30" s="75">
        <v>1</v>
      </c>
      <c r="ZC30" s="48" t="str">
        <f t="shared" si="110"/>
        <v>OK</v>
      </c>
      <c r="ZE30" s="74" t="s">
        <v>33</v>
      </c>
      <c r="ZF30" s="74">
        <v>52</v>
      </c>
      <c r="ZG30" s="74">
        <v>52</v>
      </c>
      <c r="ZH30" s="74">
        <v>0</v>
      </c>
      <c r="ZI30" s="74">
        <v>0</v>
      </c>
      <c r="ZJ30" s="75">
        <v>1</v>
      </c>
      <c r="ZK30" s="48" t="str">
        <f t="shared" si="111"/>
        <v>OK</v>
      </c>
      <c r="ZL30" s="50"/>
      <c r="ZM30" s="6" t="s">
        <v>33</v>
      </c>
      <c r="ZN30" s="74">
        <v>52</v>
      </c>
      <c r="ZO30" s="74">
        <v>52</v>
      </c>
      <c r="ZP30" s="74">
        <v>0</v>
      </c>
      <c r="ZQ30" s="74">
        <v>0</v>
      </c>
      <c r="ZR30" s="75">
        <v>1</v>
      </c>
      <c r="ZS30" s="48" t="str">
        <f t="shared" si="112"/>
        <v>OK</v>
      </c>
      <c r="ZU30" s="74" t="s">
        <v>33</v>
      </c>
      <c r="ZV30" s="74">
        <v>52</v>
      </c>
      <c r="ZW30" s="74">
        <v>52</v>
      </c>
      <c r="ZX30" s="74">
        <v>0</v>
      </c>
      <c r="ZY30" s="74">
        <v>0</v>
      </c>
      <c r="ZZ30" s="75">
        <v>1</v>
      </c>
      <c r="AAA30" s="48" t="str">
        <f t="shared" si="113"/>
        <v>OK</v>
      </c>
      <c r="AAB30" s="50"/>
      <c r="AAC30" s="6" t="s">
        <v>33</v>
      </c>
      <c r="AAD30" s="74">
        <v>52</v>
      </c>
      <c r="AAE30" s="74">
        <v>52</v>
      </c>
      <c r="AAF30" s="74">
        <v>0</v>
      </c>
      <c r="AAG30" s="74">
        <v>0</v>
      </c>
      <c r="AAH30" s="75">
        <v>1</v>
      </c>
      <c r="AAI30" s="48" t="str">
        <f t="shared" si="114"/>
        <v>OK</v>
      </c>
    </row>
    <row r="31" spans="1:71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11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2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13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14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15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16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17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18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19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20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21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22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23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24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25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2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2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2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29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30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31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32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3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3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35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36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37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38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39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40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41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43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44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45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46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47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8"/>
        <v>1</v>
      </c>
      <c r="LW31" s="75">
        <f t="shared" si="49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50"/>
        <v>1</v>
      </c>
      <c r="ME31" s="75">
        <f t="shared" si="51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52"/>
        <v>1</v>
      </c>
      <c r="MM31" s="75">
        <f t="shared" si="53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54"/>
        <v>1</v>
      </c>
      <c r="MU31" s="75">
        <f t="shared" si="55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56"/>
        <v>1</v>
      </c>
      <c r="NC31" s="75">
        <f t="shared" si="57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8"/>
        <v>1</v>
      </c>
      <c r="NK31" s="75">
        <f t="shared" si="59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60"/>
        <v>1</v>
      </c>
      <c r="NS31" s="75">
        <f t="shared" si="61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62"/>
        <v>1</v>
      </c>
      <c r="OA31" s="75">
        <f t="shared" si="63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64"/>
        <v>1</v>
      </c>
      <c r="OI31" s="75">
        <f t="shared" si="65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66"/>
        <v>1</v>
      </c>
      <c r="OQ31" s="75">
        <f t="shared" si="67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8"/>
        <v>1</v>
      </c>
      <c r="OY31" s="75">
        <f t="shared" si="69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70"/>
        <v>1</v>
      </c>
      <c r="PG31" s="75">
        <f t="shared" si="71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72"/>
        <v>1</v>
      </c>
      <c r="PO31" s="75">
        <f t="shared" si="73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74"/>
        <v>1</v>
      </c>
      <c r="PW31" s="75">
        <f t="shared" si="75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76"/>
        <v>1</v>
      </c>
      <c r="QE31" s="75">
        <f t="shared" si="77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8"/>
        <v>1</v>
      </c>
      <c r="QM31" s="75">
        <f t="shared" si="79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80"/>
        <v>1</v>
      </c>
      <c r="QU31" s="75">
        <f t="shared" si="81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82"/>
        <v>1</v>
      </c>
      <c r="RC31" s="75">
        <f t="shared" si="83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84"/>
        <v>1</v>
      </c>
      <c r="RK31" s="75">
        <f t="shared" si="85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86"/>
        <v>1</v>
      </c>
      <c r="RS31" s="75">
        <f t="shared" si="87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88"/>
        <v>1</v>
      </c>
      <c r="SA31" s="75">
        <f t="shared" si="89"/>
        <v>0</v>
      </c>
      <c r="SC31" s="78" t="s">
        <v>34</v>
      </c>
      <c r="SD31" s="74">
        <v>141</v>
      </c>
      <c r="SE31" s="74">
        <v>141</v>
      </c>
      <c r="SF31" s="74">
        <v>0</v>
      </c>
      <c r="SG31" s="74">
        <v>0</v>
      </c>
      <c r="SH31" s="75">
        <f t="shared" si="90"/>
        <v>1</v>
      </c>
      <c r="SI31" s="75">
        <f t="shared" si="91"/>
        <v>0</v>
      </c>
      <c r="SK31" s="78" t="s">
        <v>34</v>
      </c>
      <c r="SL31" s="74">
        <f>145-4</f>
        <v>141</v>
      </c>
      <c r="SM31" s="74">
        <v>141</v>
      </c>
      <c r="SN31" s="74">
        <v>0</v>
      </c>
      <c r="SO31" s="74">
        <f>4-4</f>
        <v>0</v>
      </c>
      <c r="SP31" s="75">
        <f t="shared" si="92"/>
        <v>1</v>
      </c>
      <c r="SQ31" s="75" t="str">
        <f t="shared" si="93"/>
        <v>OK</v>
      </c>
      <c r="SS31" s="78" t="s">
        <v>280</v>
      </c>
      <c r="ST31" s="74">
        <v>145</v>
      </c>
      <c r="SU31" s="74">
        <v>141</v>
      </c>
      <c r="SV31" s="74">
        <v>3</v>
      </c>
      <c r="SW31" s="74">
        <v>1</v>
      </c>
      <c r="SX31" s="75">
        <f t="shared" si="94"/>
        <v>0.97241379310344822</v>
      </c>
      <c r="SY31" s="75" t="str">
        <f t="shared" si="127"/>
        <v>Fail:-3%</v>
      </c>
      <c r="TA31" s="78" t="s">
        <v>34</v>
      </c>
      <c r="TB31" s="74">
        <v>145</v>
      </c>
      <c r="TC31" s="74">
        <v>141</v>
      </c>
      <c r="TD31" s="74">
        <v>4</v>
      </c>
      <c r="TE31" s="74">
        <v>0</v>
      </c>
      <c r="TF31" s="75">
        <f t="shared" si="96"/>
        <v>0.97241379310344822</v>
      </c>
      <c r="TG31" s="75" t="str">
        <f t="shared" si="97"/>
        <v>Fail:-3%</v>
      </c>
      <c r="TI31" s="78" t="s">
        <v>34</v>
      </c>
      <c r="TJ31" s="74">
        <v>145</v>
      </c>
      <c r="TK31" s="74">
        <v>141</v>
      </c>
      <c r="TL31" s="74">
        <v>4</v>
      </c>
      <c r="TM31" s="74">
        <v>0</v>
      </c>
      <c r="TN31" s="75">
        <v>0.97</v>
      </c>
      <c r="TO31" s="48" t="str">
        <f t="shared" si="98"/>
        <v>Fail:0%</v>
      </c>
      <c r="TP31" s="48" t="str">
        <f t="shared" si="120"/>
        <v>OK</v>
      </c>
      <c r="TQ31" s="78" t="s">
        <v>34</v>
      </c>
      <c r="TR31" s="74">
        <v>145</v>
      </c>
      <c r="TS31" s="74">
        <v>141</v>
      </c>
      <c r="TT31" s="74">
        <v>4</v>
      </c>
      <c r="TU31" s="74">
        <v>0</v>
      </c>
      <c r="TV31" s="75">
        <v>0.97</v>
      </c>
      <c r="TW31" s="48" t="str">
        <f t="shared" si="99"/>
        <v>OK</v>
      </c>
      <c r="TX31" s="48" t="str">
        <f t="shared" si="121"/>
        <v>OK</v>
      </c>
      <c r="TY31" s="78" t="s">
        <v>34</v>
      </c>
      <c r="TZ31" s="74">
        <v>145</v>
      </c>
      <c r="UA31" s="74">
        <v>141</v>
      </c>
      <c r="UB31" s="74">
        <v>4</v>
      </c>
      <c r="UC31" s="74">
        <v>0</v>
      </c>
      <c r="UD31" s="75">
        <v>0.97</v>
      </c>
      <c r="UE31" s="48" t="str">
        <f t="shared" si="125"/>
        <v>OK</v>
      </c>
      <c r="UF31" s="48" t="str">
        <f t="shared" si="123"/>
        <v>OK</v>
      </c>
      <c r="UG31" s="78" t="s">
        <v>34</v>
      </c>
      <c r="UH31" s="74">
        <v>145</v>
      </c>
      <c r="UI31" s="74">
        <v>141</v>
      </c>
      <c r="UJ31" s="74">
        <v>4</v>
      </c>
      <c r="UK31" s="74">
        <v>0</v>
      </c>
      <c r="UL31" s="75">
        <v>0.97</v>
      </c>
      <c r="UM31" s="48" t="str">
        <f t="shared" si="126"/>
        <v>OK</v>
      </c>
      <c r="UN31" s="48" t="str">
        <f t="shared" si="124"/>
        <v>OK</v>
      </c>
      <c r="UO31" s="106" t="s">
        <v>34</v>
      </c>
      <c r="UP31" s="74">
        <v>145</v>
      </c>
      <c r="UQ31" s="74">
        <v>141</v>
      </c>
      <c r="UR31" s="74">
        <v>4</v>
      </c>
      <c r="US31" s="74">
        <v>0</v>
      </c>
      <c r="UT31" s="75">
        <v>0.97</v>
      </c>
      <c r="UU31" s="48" t="str">
        <f>IF(EXACT(TZ31,UP35),IF(EXACT(UA31,UQ35),IF(EXACT(UB31,UR35),IF(EXACT(UC31,US35),"OK",CONCATENATE("Fail:",ROUND(UT35-UD31,2)*100,"%")),CONCATENATE("Fail:",ROUND(UT35-UD31,2)*100,"%")),CONCATENATE("Fail:",ROUND(UT35-UD31,2)*100,"%")),CONCATENATE("Fail:",ROUND(UT35-UD31,2)*100,"%"))</f>
        <v>Fail:3%</v>
      </c>
      <c r="UV31" s="48" t="str">
        <f t="shared" si="4"/>
        <v>OK</v>
      </c>
      <c r="UW31" s="78" t="s">
        <v>34</v>
      </c>
      <c r="UX31" s="74">
        <v>141</v>
      </c>
      <c r="UY31" s="74">
        <v>141</v>
      </c>
      <c r="UZ31" s="74">
        <v>0</v>
      </c>
      <c r="VA31" s="74">
        <v>0</v>
      </c>
      <c r="VB31" s="75">
        <v>1</v>
      </c>
      <c r="VC31" s="48" t="str">
        <f t="shared" si="5"/>
        <v>Fail:3%</v>
      </c>
      <c r="VD31" s="48" t="str">
        <f t="shared" si="6"/>
        <v>Fail:3%</v>
      </c>
      <c r="VE31" s="106" t="s">
        <v>34</v>
      </c>
      <c r="VF31" s="74">
        <v>145</v>
      </c>
      <c r="VG31" s="74">
        <v>141</v>
      </c>
      <c r="VH31" s="74">
        <v>4</v>
      </c>
      <c r="VI31" s="74">
        <v>0</v>
      </c>
      <c r="VJ31" s="75">
        <v>0.97</v>
      </c>
      <c r="VK31" s="48" t="str">
        <f t="shared" si="101"/>
        <v>OK</v>
      </c>
      <c r="VL31" s="48" t="str">
        <f t="shared" si="7"/>
        <v>Fail:97%</v>
      </c>
      <c r="VM31" s="78" t="s">
        <v>34</v>
      </c>
      <c r="VN31" s="74">
        <v>141</v>
      </c>
      <c r="VO31" s="74">
        <v>141</v>
      </c>
      <c r="VP31" s="74">
        <v>0</v>
      </c>
      <c r="VQ31" s="74">
        <v>0</v>
      </c>
      <c r="VR31" s="75">
        <v>1</v>
      </c>
      <c r="VS31" s="48" t="str">
        <f t="shared" si="8"/>
        <v>OK</v>
      </c>
      <c r="VT31" s="48"/>
      <c r="VU31" s="106" t="s">
        <v>34</v>
      </c>
      <c r="VV31" s="74">
        <v>145</v>
      </c>
      <c r="VW31" s="74">
        <v>141</v>
      </c>
      <c r="VX31" s="74">
        <v>4</v>
      </c>
      <c r="VY31" s="74">
        <v>0</v>
      </c>
      <c r="VZ31" s="75">
        <v>0.97</v>
      </c>
      <c r="WA31" s="48" t="str">
        <f t="shared" si="102"/>
        <v>OK</v>
      </c>
      <c r="WB31" s="48"/>
      <c r="WC31" s="78" t="s">
        <v>34</v>
      </c>
      <c r="WD31" s="74">
        <v>145</v>
      </c>
      <c r="WE31" s="74">
        <v>141</v>
      </c>
      <c r="WF31" s="74">
        <v>4</v>
      </c>
      <c r="WG31" s="74">
        <v>0</v>
      </c>
      <c r="WH31" s="75">
        <v>0.97</v>
      </c>
      <c r="WI31" s="48" t="str">
        <f t="shared" si="9"/>
        <v>Fail:-3%</v>
      </c>
      <c r="WJ31" s="48"/>
      <c r="WK31" s="78" t="s">
        <v>34</v>
      </c>
      <c r="WL31" s="74">
        <v>145</v>
      </c>
      <c r="WM31" s="74">
        <v>141</v>
      </c>
      <c r="WN31" s="74">
        <v>4</v>
      </c>
      <c r="WO31" s="74">
        <v>0</v>
      </c>
      <c r="WP31" s="75">
        <v>0.97</v>
      </c>
      <c r="WQ31" s="48" t="str">
        <f t="shared" si="10"/>
        <v>OK</v>
      </c>
      <c r="WR31" s="48"/>
      <c r="WS31" s="78" t="s">
        <v>34</v>
      </c>
      <c r="WT31" s="74">
        <v>141</v>
      </c>
      <c r="WU31" s="74">
        <v>141</v>
      </c>
      <c r="WV31" s="74">
        <v>0</v>
      </c>
      <c r="WW31" s="74">
        <v>0</v>
      </c>
      <c r="WX31" s="75">
        <v>1</v>
      </c>
      <c r="WY31" s="48" t="str">
        <f t="shared" si="103"/>
        <v>Fail:3%</v>
      </c>
      <c r="WZ31" s="48"/>
      <c r="XA31" s="106" t="s">
        <v>34</v>
      </c>
      <c r="XB31" s="74">
        <v>145</v>
      </c>
      <c r="XC31" s="74">
        <v>141</v>
      </c>
      <c r="XD31" s="74">
        <v>4</v>
      </c>
      <c r="XE31" s="74">
        <v>0</v>
      </c>
      <c r="XF31" s="75">
        <v>0.97</v>
      </c>
      <c r="XG31" s="48" t="str">
        <f t="shared" si="104"/>
        <v>OK</v>
      </c>
      <c r="XI31" s="78" t="s">
        <v>34</v>
      </c>
      <c r="XJ31" s="74">
        <v>141</v>
      </c>
      <c r="XK31" s="74">
        <v>141</v>
      </c>
      <c r="XL31" s="74">
        <v>0</v>
      </c>
      <c r="XM31" s="74">
        <v>0</v>
      </c>
      <c r="XN31" s="75">
        <v>1</v>
      </c>
      <c r="XO31" s="48" t="str">
        <f t="shared" si="105"/>
        <v>OK</v>
      </c>
      <c r="XP31" s="48"/>
      <c r="XQ31" s="106" t="s">
        <v>34</v>
      </c>
      <c r="XR31" s="74">
        <v>145</v>
      </c>
      <c r="XS31" s="74">
        <v>141</v>
      </c>
      <c r="XT31" s="74">
        <v>4</v>
      </c>
      <c r="XU31" s="74">
        <v>0</v>
      </c>
      <c r="XV31" s="75">
        <v>0.97</v>
      </c>
      <c r="XW31" s="48" t="str">
        <f t="shared" si="106"/>
        <v>OK</v>
      </c>
      <c r="XY31" s="78" t="s">
        <v>34</v>
      </c>
      <c r="XZ31" s="74">
        <v>141</v>
      </c>
      <c r="YA31" s="74">
        <v>141</v>
      </c>
      <c r="YB31" s="74">
        <v>0</v>
      </c>
      <c r="YC31" s="74">
        <v>0</v>
      </c>
      <c r="YD31" s="75">
        <v>1</v>
      </c>
      <c r="YE31" s="48" t="str">
        <f t="shared" si="107"/>
        <v>OK</v>
      </c>
      <c r="YF31" s="48"/>
      <c r="YG31" s="106" t="s">
        <v>34</v>
      </c>
      <c r="YH31" s="74">
        <v>145</v>
      </c>
      <c r="YI31" s="74">
        <v>141</v>
      </c>
      <c r="YJ31" s="74">
        <v>4</v>
      </c>
      <c r="YK31" s="74">
        <v>0</v>
      </c>
      <c r="YL31" s="75">
        <v>0.97</v>
      </c>
      <c r="YM31" s="48" t="str">
        <f t="shared" si="108"/>
        <v>OK</v>
      </c>
      <c r="YO31" s="78" t="s">
        <v>34</v>
      </c>
      <c r="YP31" s="74">
        <v>141</v>
      </c>
      <c r="YQ31" s="74">
        <v>141</v>
      </c>
      <c r="YR31" s="74">
        <v>0</v>
      </c>
      <c r="YS31" s="74">
        <v>0</v>
      </c>
      <c r="YT31" s="75">
        <v>1</v>
      </c>
      <c r="YU31" s="48" t="str">
        <f t="shared" si="109"/>
        <v>OK</v>
      </c>
      <c r="YV31" s="48"/>
      <c r="YW31" s="106" t="s">
        <v>34</v>
      </c>
      <c r="YX31" s="74">
        <v>145</v>
      </c>
      <c r="YY31" s="74">
        <v>141</v>
      </c>
      <c r="YZ31" s="74">
        <v>4</v>
      </c>
      <c r="ZA31" s="74">
        <v>0</v>
      </c>
      <c r="ZB31" s="75">
        <v>0.97</v>
      </c>
      <c r="ZC31" s="48" t="str">
        <f t="shared" si="110"/>
        <v>OK</v>
      </c>
      <c r="ZE31" s="78" t="s">
        <v>34</v>
      </c>
      <c r="ZF31" s="74">
        <v>141</v>
      </c>
      <c r="ZG31" s="74">
        <v>141</v>
      </c>
      <c r="ZH31" s="74">
        <v>0</v>
      </c>
      <c r="ZI31" s="74">
        <v>0</v>
      </c>
      <c r="ZJ31" s="75">
        <v>1</v>
      </c>
      <c r="ZK31" s="48" t="str">
        <f t="shared" si="111"/>
        <v>OK</v>
      </c>
      <c r="ZL31" s="48"/>
      <c r="ZM31" s="106" t="s">
        <v>34</v>
      </c>
      <c r="ZN31" s="74">
        <v>145</v>
      </c>
      <c r="ZO31" s="74">
        <v>141</v>
      </c>
      <c r="ZP31" s="74">
        <v>4</v>
      </c>
      <c r="ZQ31" s="74">
        <v>0</v>
      </c>
      <c r="ZR31" s="75">
        <v>0.97</v>
      </c>
      <c r="ZS31" s="48" t="str">
        <f t="shared" si="112"/>
        <v>OK</v>
      </c>
      <c r="ZU31" s="78" t="s">
        <v>34</v>
      </c>
      <c r="ZV31" s="74">
        <v>141</v>
      </c>
      <c r="ZW31" s="74">
        <v>141</v>
      </c>
      <c r="ZX31" s="74">
        <v>0</v>
      </c>
      <c r="ZY31" s="74">
        <v>0</v>
      </c>
      <c r="ZZ31" s="75">
        <v>1</v>
      </c>
      <c r="AAA31" s="48" t="str">
        <f t="shared" si="113"/>
        <v>OK</v>
      </c>
      <c r="AAB31" s="48"/>
      <c r="AAC31" s="106" t="s">
        <v>34</v>
      </c>
      <c r="AAD31" s="74">
        <v>145</v>
      </c>
      <c r="AAE31" s="74">
        <v>141</v>
      </c>
      <c r="AAF31" s="74">
        <v>4</v>
      </c>
      <c r="AAG31" s="74">
        <v>0</v>
      </c>
      <c r="AAH31" s="75">
        <v>0.97</v>
      </c>
      <c r="AAI31" s="48" t="str">
        <f t="shared" si="114"/>
        <v>OK</v>
      </c>
    </row>
    <row r="32" spans="1:71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11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2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13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14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15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16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17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18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19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20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21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22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23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24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25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2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2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2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2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30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115"/>
        <v>1</v>
      </c>
      <c r="FZ32" s="4">
        <f t="shared" si="31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116"/>
        <v>1</v>
      </c>
      <c r="GH32" s="4">
        <f t="shared" si="32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3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3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35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36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37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38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17"/>
        <v>1</v>
      </c>
      <c r="IL32" s="4">
        <f t="shared" si="39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40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118"/>
        <v>1</v>
      </c>
      <c r="JR32" s="67">
        <f t="shared" si="41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119"/>
        <v>1</v>
      </c>
      <c r="JZ32" s="75">
        <f t="shared" si="42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43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44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45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46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47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8"/>
        <v>1</v>
      </c>
      <c r="LW32" s="75">
        <f t="shared" si="49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50"/>
        <v>1</v>
      </c>
      <c r="ME32" s="75">
        <f t="shared" si="51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52"/>
        <v>1</v>
      </c>
      <c r="MM32" s="75">
        <f t="shared" si="53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54"/>
        <v>1</v>
      </c>
      <c r="MU32" s="75">
        <f t="shared" si="55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56"/>
        <v>1</v>
      </c>
      <c r="NC32" s="75">
        <f t="shared" si="57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8"/>
        <v>1</v>
      </c>
      <c r="NK32" s="75">
        <f t="shared" si="59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60"/>
        <v>1</v>
      </c>
      <c r="NS32" s="75">
        <f t="shared" si="61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62"/>
        <v>1</v>
      </c>
      <c r="OA32" s="75">
        <f t="shared" si="63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64"/>
        <v>1</v>
      </c>
      <c r="OI32" s="75">
        <f t="shared" si="65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66"/>
        <v>1</v>
      </c>
      <c r="OQ32" s="75">
        <f t="shared" si="67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8"/>
        <v>1</v>
      </c>
      <c r="OY32" s="75">
        <f t="shared" si="69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70"/>
        <v>1</v>
      </c>
      <c r="PG32" s="75">
        <f t="shared" si="71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72"/>
        <v>1</v>
      </c>
      <c r="PO32" s="75">
        <f t="shared" si="73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74"/>
        <v>1</v>
      </c>
      <c r="PW32" s="75">
        <f t="shared" si="75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76"/>
        <v>1</v>
      </c>
      <c r="QE32" s="75">
        <f t="shared" si="77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8"/>
        <v>1</v>
      </c>
      <c r="QM32" s="75">
        <f t="shared" si="79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80"/>
        <v>1</v>
      </c>
      <c r="QU32" s="75">
        <f t="shared" si="81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82"/>
        <v>1</v>
      </c>
      <c r="RC32" s="75">
        <f t="shared" si="83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84"/>
        <v>1</v>
      </c>
      <c r="RK32" s="75">
        <f t="shared" si="85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86"/>
        <v>1</v>
      </c>
      <c r="RS32" s="75">
        <f t="shared" si="87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88"/>
        <v>1</v>
      </c>
      <c r="SA32" s="75">
        <f t="shared" si="89"/>
        <v>0</v>
      </c>
      <c r="SC32" s="74" t="s">
        <v>35</v>
      </c>
      <c r="SD32" s="74">
        <v>45</v>
      </c>
      <c r="SE32" s="74">
        <v>45</v>
      </c>
      <c r="SF32" s="74">
        <v>0</v>
      </c>
      <c r="SG32" s="74">
        <v>0</v>
      </c>
      <c r="SH32" s="75">
        <f t="shared" si="90"/>
        <v>1</v>
      </c>
      <c r="SI32" s="75">
        <f t="shared" si="91"/>
        <v>0</v>
      </c>
      <c r="SK32" s="74" t="s">
        <v>35</v>
      </c>
      <c r="SL32" s="74">
        <v>45</v>
      </c>
      <c r="SM32" s="74">
        <v>45</v>
      </c>
      <c r="SN32" s="74">
        <v>0</v>
      </c>
      <c r="SO32" s="74">
        <v>0</v>
      </c>
      <c r="SP32" s="75">
        <f t="shared" si="92"/>
        <v>1</v>
      </c>
      <c r="SQ32" s="75" t="str">
        <f t="shared" si="93"/>
        <v>OK</v>
      </c>
      <c r="SS32" s="74" t="s">
        <v>281</v>
      </c>
      <c r="ST32" s="74">
        <v>45</v>
      </c>
      <c r="SU32" s="74">
        <v>45</v>
      </c>
      <c r="SV32" s="74">
        <v>0</v>
      </c>
      <c r="SW32" s="74">
        <v>0</v>
      </c>
      <c r="SX32" s="75">
        <f t="shared" si="94"/>
        <v>1</v>
      </c>
      <c r="SY32" s="75" t="str">
        <f t="shared" si="127"/>
        <v>Fail:0%</v>
      </c>
      <c r="TA32" s="74" t="s">
        <v>35</v>
      </c>
      <c r="TB32" s="74">
        <v>45</v>
      </c>
      <c r="TC32" s="74">
        <v>45</v>
      </c>
      <c r="TD32" s="74">
        <v>0</v>
      </c>
      <c r="TE32" s="74">
        <v>0</v>
      </c>
      <c r="TF32" s="75">
        <f t="shared" si="96"/>
        <v>1</v>
      </c>
      <c r="TG32" s="75" t="str">
        <f t="shared" si="97"/>
        <v>OK</v>
      </c>
      <c r="TI32" s="74" t="s">
        <v>35</v>
      </c>
      <c r="TJ32" s="74">
        <v>45</v>
      </c>
      <c r="TK32" s="74">
        <v>45</v>
      </c>
      <c r="TL32" s="74">
        <v>0</v>
      </c>
      <c r="TM32" s="74">
        <v>0</v>
      </c>
      <c r="TN32" s="75">
        <v>1</v>
      </c>
      <c r="TO32" s="48" t="str">
        <f t="shared" si="98"/>
        <v>OK</v>
      </c>
      <c r="TP32" s="48" t="str">
        <f t="shared" si="120"/>
        <v>OK</v>
      </c>
      <c r="TQ32" s="74" t="s">
        <v>35</v>
      </c>
      <c r="TR32" s="74">
        <v>45</v>
      </c>
      <c r="TS32" s="74">
        <v>45</v>
      </c>
      <c r="TT32" s="74">
        <v>0</v>
      </c>
      <c r="TU32" s="74">
        <v>0</v>
      </c>
      <c r="TV32" s="75">
        <v>1</v>
      </c>
      <c r="TW32" s="48" t="str">
        <f t="shared" si="99"/>
        <v>OK</v>
      </c>
      <c r="TX32" s="48" t="str">
        <f t="shared" si="121"/>
        <v>OK</v>
      </c>
      <c r="TY32" s="74" t="s">
        <v>35</v>
      </c>
      <c r="TZ32" s="74">
        <v>45</v>
      </c>
      <c r="UA32" s="74">
        <v>45</v>
      </c>
      <c r="UB32" s="74">
        <v>0</v>
      </c>
      <c r="UC32" s="74">
        <v>0</v>
      </c>
      <c r="UD32" s="75">
        <v>1</v>
      </c>
      <c r="UE32" s="48" t="str">
        <f t="shared" si="125"/>
        <v>OK</v>
      </c>
      <c r="UF32" s="48" t="str">
        <f t="shared" si="123"/>
        <v>OK</v>
      </c>
      <c r="UG32" s="74" t="s">
        <v>35</v>
      </c>
      <c r="UH32" s="74">
        <v>45</v>
      </c>
      <c r="UI32" s="74">
        <v>45</v>
      </c>
      <c r="UJ32" s="74">
        <v>0</v>
      </c>
      <c r="UK32" s="74">
        <v>0</v>
      </c>
      <c r="UL32" s="75">
        <v>1</v>
      </c>
      <c r="UM32" s="48" t="str">
        <f t="shared" si="126"/>
        <v>OK</v>
      </c>
      <c r="UN32" s="50" t="str">
        <f t="shared" si="124"/>
        <v>OK</v>
      </c>
      <c r="UO32" s="74" t="s">
        <v>35</v>
      </c>
      <c r="UP32" s="102">
        <v>45</v>
      </c>
      <c r="UQ32" s="102">
        <v>45</v>
      </c>
      <c r="UR32" s="102">
        <v>0</v>
      </c>
      <c r="US32" s="102">
        <v>0</v>
      </c>
      <c r="UT32" s="103">
        <v>1</v>
      </c>
      <c r="UU32" s="103" t="str">
        <f>IF(EXACT(TZ32,UP37),IF(EXACT(UA32,UQ37),IF(EXACT(UB32,UR37),IF(EXACT(UC32,US37),"OK",CONCATENATE("Fail:",ROUND(UT37-UD32,2)*100,"%")),CONCATENATE("Fail:",ROUND(UT37-UD32,2)*100,"%")),CONCATENATE("Fail:",ROUND(UT37-UD32,2)*100,"%")),CONCATENATE("Fail:",ROUND(UT37-UD32,2)*100,"%"))</f>
        <v>Fail:-14%</v>
      </c>
      <c r="UV32" s="103" t="str">
        <f t="shared" si="4"/>
        <v>OK</v>
      </c>
      <c r="UW32" s="74" t="s">
        <v>35</v>
      </c>
      <c r="UX32" s="74">
        <v>45</v>
      </c>
      <c r="UY32" s="74">
        <v>45</v>
      </c>
      <c r="UZ32" s="74">
        <v>0</v>
      </c>
      <c r="VA32" s="74">
        <v>0</v>
      </c>
      <c r="VB32" s="75">
        <v>1</v>
      </c>
      <c r="VC32" s="48" t="str">
        <f t="shared" si="5"/>
        <v>OK</v>
      </c>
      <c r="VD32" s="50" t="str">
        <f t="shared" si="6"/>
        <v>OK</v>
      </c>
      <c r="VE32" s="74" t="s">
        <v>35</v>
      </c>
      <c r="VF32" s="102">
        <v>45</v>
      </c>
      <c r="VG32" s="102">
        <v>45</v>
      </c>
      <c r="VH32" s="102">
        <v>0</v>
      </c>
      <c r="VI32" s="102">
        <v>0</v>
      </c>
      <c r="VJ32" s="103">
        <v>1</v>
      </c>
      <c r="VK32" s="48" t="str">
        <f t="shared" si="101"/>
        <v>OK</v>
      </c>
      <c r="VL32" s="103" t="str">
        <f t="shared" si="7"/>
        <v>Fail:100%</v>
      </c>
      <c r="VM32" s="74" t="s">
        <v>35</v>
      </c>
      <c r="VN32" s="74">
        <v>45</v>
      </c>
      <c r="VO32" s="74">
        <v>45</v>
      </c>
      <c r="VP32" s="74">
        <v>0</v>
      </c>
      <c r="VQ32" s="74">
        <v>0</v>
      </c>
      <c r="VR32" s="75">
        <v>1</v>
      </c>
      <c r="VS32" s="48" t="str">
        <f t="shared" si="8"/>
        <v>OK</v>
      </c>
      <c r="VT32" s="50"/>
      <c r="VU32" s="74" t="s">
        <v>35</v>
      </c>
      <c r="VV32" s="102">
        <v>45</v>
      </c>
      <c r="VW32" s="102">
        <v>45</v>
      </c>
      <c r="VX32" s="102">
        <v>0</v>
      </c>
      <c r="VY32" s="102">
        <v>0</v>
      </c>
      <c r="VZ32" s="103">
        <v>1</v>
      </c>
      <c r="WA32" s="48" t="str">
        <f t="shared" si="102"/>
        <v>OK</v>
      </c>
      <c r="WB32" s="103"/>
      <c r="WC32" s="74" t="s">
        <v>35</v>
      </c>
      <c r="WD32" s="74">
        <v>45</v>
      </c>
      <c r="WE32" s="74">
        <v>45</v>
      </c>
      <c r="WF32" s="74">
        <v>0</v>
      </c>
      <c r="WG32" s="74">
        <v>0</v>
      </c>
      <c r="WH32" s="75">
        <v>1</v>
      </c>
      <c r="WI32" s="48" t="str">
        <f t="shared" si="9"/>
        <v>OK</v>
      </c>
      <c r="WJ32" s="103"/>
      <c r="WK32" s="74" t="s">
        <v>35</v>
      </c>
      <c r="WL32" s="74">
        <v>45</v>
      </c>
      <c r="WM32" s="74">
        <v>45</v>
      </c>
      <c r="WN32" s="74">
        <v>0</v>
      </c>
      <c r="WO32" s="74">
        <v>0</v>
      </c>
      <c r="WP32" s="75">
        <v>1</v>
      </c>
      <c r="WQ32" s="48" t="str">
        <f t="shared" si="10"/>
        <v>OK</v>
      </c>
      <c r="WR32" s="103"/>
      <c r="WS32" s="74" t="s">
        <v>35</v>
      </c>
      <c r="WT32" s="74">
        <v>45</v>
      </c>
      <c r="WU32" s="74">
        <v>45</v>
      </c>
      <c r="WV32" s="74">
        <v>0</v>
      </c>
      <c r="WW32" s="74">
        <v>0</v>
      </c>
      <c r="WX32" s="75">
        <v>1</v>
      </c>
      <c r="WY32" s="48" t="str">
        <f t="shared" si="103"/>
        <v>OK</v>
      </c>
      <c r="WZ32" s="50"/>
      <c r="XA32" s="74" t="s">
        <v>35</v>
      </c>
      <c r="XB32" s="102">
        <v>45</v>
      </c>
      <c r="XC32" s="102">
        <v>45</v>
      </c>
      <c r="XD32" s="102">
        <v>0</v>
      </c>
      <c r="XE32" s="102">
        <v>0</v>
      </c>
      <c r="XF32" s="103">
        <v>1</v>
      </c>
      <c r="XG32" s="48" t="str">
        <f t="shared" si="104"/>
        <v>OK</v>
      </c>
      <c r="XI32" s="74" t="s">
        <v>35</v>
      </c>
      <c r="XJ32" s="74">
        <v>45</v>
      </c>
      <c r="XK32" s="74">
        <v>45</v>
      </c>
      <c r="XL32" s="74">
        <v>0</v>
      </c>
      <c r="XM32" s="74">
        <v>0</v>
      </c>
      <c r="XN32" s="75">
        <v>1</v>
      </c>
      <c r="XO32" s="48" t="str">
        <f t="shared" si="105"/>
        <v>OK</v>
      </c>
      <c r="XP32" s="50"/>
      <c r="XQ32" s="74" t="s">
        <v>35</v>
      </c>
      <c r="XR32" s="102">
        <v>45</v>
      </c>
      <c r="XS32" s="102">
        <v>45</v>
      </c>
      <c r="XT32" s="102">
        <v>0</v>
      </c>
      <c r="XU32" s="102">
        <v>0</v>
      </c>
      <c r="XV32" s="103">
        <v>1</v>
      </c>
      <c r="XW32" s="48" t="str">
        <f t="shared" si="106"/>
        <v>OK</v>
      </c>
      <c r="XY32" s="74" t="s">
        <v>35</v>
      </c>
      <c r="XZ32" s="74">
        <v>45</v>
      </c>
      <c r="YA32" s="74">
        <v>45</v>
      </c>
      <c r="YB32" s="74">
        <v>0</v>
      </c>
      <c r="YC32" s="74">
        <v>0</v>
      </c>
      <c r="YD32" s="75">
        <v>1</v>
      </c>
      <c r="YE32" s="48" t="str">
        <f t="shared" si="107"/>
        <v>OK</v>
      </c>
      <c r="YF32" s="50"/>
      <c r="YG32" s="74" t="s">
        <v>35</v>
      </c>
      <c r="YH32" s="102">
        <v>45</v>
      </c>
      <c r="YI32" s="102">
        <v>45</v>
      </c>
      <c r="YJ32" s="102">
        <v>0</v>
      </c>
      <c r="YK32" s="102">
        <v>0</v>
      </c>
      <c r="YL32" s="103">
        <v>1</v>
      </c>
      <c r="YM32" s="48" t="str">
        <f t="shared" si="108"/>
        <v>OK</v>
      </c>
      <c r="YO32" s="74" t="s">
        <v>35</v>
      </c>
      <c r="YP32" s="74">
        <v>45</v>
      </c>
      <c r="YQ32" s="74">
        <v>45</v>
      </c>
      <c r="YR32" s="74">
        <v>0</v>
      </c>
      <c r="YS32" s="74">
        <v>0</v>
      </c>
      <c r="YT32" s="75">
        <v>1</v>
      </c>
      <c r="YU32" s="48" t="str">
        <f t="shared" si="109"/>
        <v>OK</v>
      </c>
      <c r="YV32" s="50"/>
      <c r="YW32" s="74" t="s">
        <v>35</v>
      </c>
      <c r="YX32" s="102">
        <v>45</v>
      </c>
      <c r="YY32" s="102">
        <v>45</v>
      </c>
      <c r="YZ32" s="102">
        <v>0</v>
      </c>
      <c r="ZA32" s="102">
        <v>0</v>
      </c>
      <c r="ZB32" s="103">
        <v>1</v>
      </c>
      <c r="ZC32" s="48" t="str">
        <f t="shared" si="110"/>
        <v>OK</v>
      </c>
      <c r="ZE32" s="74" t="s">
        <v>35</v>
      </c>
      <c r="ZF32" s="74">
        <v>45</v>
      </c>
      <c r="ZG32" s="74">
        <v>45</v>
      </c>
      <c r="ZH32" s="74">
        <v>0</v>
      </c>
      <c r="ZI32" s="74">
        <v>0</v>
      </c>
      <c r="ZJ32" s="75">
        <v>1</v>
      </c>
      <c r="ZK32" s="48" t="str">
        <f t="shared" si="111"/>
        <v>OK</v>
      </c>
      <c r="ZL32" s="50"/>
      <c r="ZM32" s="74" t="s">
        <v>35</v>
      </c>
      <c r="ZN32" s="102">
        <v>45</v>
      </c>
      <c r="ZO32" s="102">
        <v>45</v>
      </c>
      <c r="ZP32" s="102">
        <v>0</v>
      </c>
      <c r="ZQ32" s="102">
        <v>0</v>
      </c>
      <c r="ZR32" s="103">
        <v>1</v>
      </c>
      <c r="ZS32" s="48" t="str">
        <f t="shared" si="112"/>
        <v>OK</v>
      </c>
      <c r="ZU32" s="74" t="s">
        <v>35</v>
      </c>
      <c r="ZV32" s="74">
        <v>45</v>
      </c>
      <c r="ZW32" s="74">
        <v>45</v>
      </c>
      <c r="ZX32" s="74">
        <v>0</v>
      </c>
      <c r="ZY32" s="74">
        <v>0</v>
      </c>
      <c r="ZZ32" s="75">
        <v>1</v>
      </c>
      <c r="AAA32" s="48" t="str">
        <f t="shared" si="113"/>
        <v>OK</v>
      </c>
      <c r="AAB32" s="50"/>
      <c r="AAC32" s="74" t="s">
        <v>35</v>
      </c>
      <c r="AAD32" s="102">
        <v>45</v>
      </c>
      <c r="AAE32" s="102">
        <v>45</v>
      </c>
      <c r="AAF32" s="102">
        <v>0</v>
      </c>
      <c r="AAG32" s="102">
        <v>0</v>
      </c>
      <c r="AAH32" s="103">
        <v>1</v>
      </c>
      <c r="AAI32" s="48" t="str">
        <f t="shared" si="114"/>
        <v>OK</v>
      </c>
    </row>
    <row r="33" spans="1:71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11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2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13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14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15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16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17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18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19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20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21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22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23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24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25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2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2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2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2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30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115"/>
        <v>0.5</v>
      </c>
      <c r="FZ33" s="4">
        <f t="shared" si="31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116"/>
        <v>0.5</v>
      </c>
      <c r="GH33" s="4">
        <f t="shared" si="32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3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3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35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36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37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38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17"/>
        <v>0.5</v>
      </c>
      <c r="IL33" s="4">
        <f t="shared" si="39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40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118"/>
        <v>0.5</v>
      </c>
      <c r="JR33" s="67">
        <f t="shared" si="41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119"/>
        <v>0.5</v>
      </c>
      <c r="JZ33" s="75">
        <f t="shared" si="42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43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44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45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46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47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8"/>
        <v>0.5</v>
      </c>
      <c r="LW33" s="75">
        <f t="shared" si="49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50"/>
        <v>0.5</v>
      </c>
      <c r="ME33" s="75">
        <f t="shared" si="51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52"/>
        <v>0.5</v>
      </c>
      <c r="MM33" s="75">
        <f t="shared" si="53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54"/>
        <v>0.5</v>
      </c>
      <c r="MU33" s="75">
        <f t="shared" si="55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56"/>
        <v>0.5</v>
      </c>
      <c r="NC33" s="75">
        <f t="shared" si="57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8"/>
        <v>0.5</v>
      </c>
      <c r="NK33" s="75">
        <f t="shared" si="59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60"/>
        <v>0.5</v>
      </c>
      <c r="NS33" s="75">
        <f t="shared" si="61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62"/>
        <v>0.5</v>
      </c>
      <c r="OA33" s="75">
        <f t="shared" si="63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64"/>
        <v>0.5</v>
      </c>
      <c r="OI33" s="75">
        <f t="shared" si="65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66"/>
        <v>0.5</v>
      </c>
      <c r="OQ33" s="75">
        <f t="shared" si="67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8"/>
        <v>0.5</v>
      </c>
      <c r="OY33" s="75">
        <f t="shared" si="69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70"/>
        <v>0.5</v>
      </c>
      <c r="PG33" s="75">
        <f t="shared" si="71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72"/>
        <v>0.5</v>
      </c>
      <c r="PO33" s="75">
        <f t="shared" si="73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74"/>
        <v>0.5</v>
      </c>
      <c r="PW33" s="75">
        <f t="shared" si="75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76"/>
        <v>0.5</v>
      </c>
      <c r="QE33" s="75">
        <f t="shared" si="77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8"/>
        <v>0.5</v>
      </c>
      <c r="QM33" s="75">
        <f t="shared" si="79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80"/>
        <v>0.5</v>
      </c>
      <c r="QU33" s="75">
        <f t="shared" si="81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82"/>
        <v>0.5</v>
      </c>
      <c r="RC33" s="75">
        <f t="shared" si="83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84"/>
        <v>0.5</v>
      </c>
      <c r="RK33" s="75">
        <f t="shared" si="85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86"/>
        <v>0.5</v>
      </c>
      <c r="RS33" s="75">
        <f t="shared" si="87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88"/>
        <v>0.5</v>
      </c>
      <c r="SA33" s="75">
        <f t="shared" si="89"/>
        <v>0</v>
      </c>
      <c r="SC33" s="74" t="s">
        <v>36</v>
      </c>
      <c r="SD33" s="74">
        <v>4</v>
      </c>
      <c r="SE33" s="74">
        <v>2</v>
      </c>
      <c r="SF33" s="74">
        <v>2</v>
      </c>
      <c r="SG33" s="74">
        <v>0</v>
      </c>
      <c r="SH33" s="75">
        <f t="shared" si="90"/>
        <v>0.5</v>
      </c>
      <c r="SI33" s="75">
        <f t="shared" si="91"/>
        <v>0</v>
      </c>
      <c r="SK33" s="74" t="s">
        <v>36</v>
      </c>
      <c r="SL33" s="74">
        <v>4</v>
      </c>
      <c r="SM33" s="74">
        <v>2</v>
      </c>
      <c r="SN33" s="74">
        <v>2</v>
      </c>
      <c r="SO33" s="74">
        <v>0</v>
      </c>
      <c r="SP33" s="75">
        <f t="shared" si="92"/>
        <v>0.5</v>
      </c>
      <c r="SQ33" s="75" t="str">
        <f t="shared" si="93"/>
        <v>OK</v>
      </c>
      <c r="SS33" s="74" t="s">
        <v>282</v>
      </c>
      <c r="ST33" s="74">
        <v>4</v>
      </c>
      <c r="SU33" s="74">
        <v>2</v>
      </c>
      <c r="SV33" s="74">
        <v>2</v>
      </c>
      <c r="SW33" s="74">
        <v>0</v>
      </c>
      <c r="SX33" s="75">
        <f t="shared" si="94"/>
        <v>0.5</v>
      </c>
      <c r="SY33" s="75" t="str">
        <f t="shared" si="127"/>
        <v>Fail:-50%</v>
      </c>
      <c r="TA33" s="74" t="s">
        <v>36</v>
      </c>
      <c r="TB33" s="74">
        <v>4</v>
      </c>
      <c r="TC33" s="74">
        <v>2</v>
      </c>
      <c r="TD33" s="74">
        <v>2</v>
      </c>
      <c r="TE33" s="74">
        <v>0</v>
      </c>
      <c r="TF33" s="75">
        <f t="shared" si="96"/>
        <v>0.5</v>
      </c>
      <c r="TG33" s="75" t="str">
        <f t="shared" si="97"/>
        <v>OK</v>
      </c>
      <c r="TI33" s="74" t="s">
        <v>36</v>
      </c>
      <c r="TJ33" s="74">
        <v>4</v>
      </c>
      <c r="TK33" s="74">
        <v>2</v>
      </c>
      <c r="TL33" s="74">
        <v>2</v>
      </c>
      <c r="TM33" s="74">
        <v>0</v>
      </c>
      <c r="TN33" s="75">
        <v>0.5</v>
      </c>
      <c r="TO33" s="48" t="str">
        <f t="shared" si="98"/>
        <v>OK</v>
      </c>
      <c r="TP33" s="48" t="str">
        <f t="shared" si="120"/>
        <v>OK</v>
      </c>
      <c r="TQ33" s="74" t="s">
        <v>36</v>
      </c>
      <c r="TR33" s="74">
        <v>4</v>
      </c>
      <c r="TS33" s="74">
        <v>2</v>
      </c>
      <c r="TT33" s="74">
        <v>2</v>
      </c>
      <c r="TU33" s="74">
        <v>0</v>
      </c>
      <c r="TV33" s="75">
        <v>0.5</v>
      </c>
      <c r="TW33" s="48" t="str">
        <f t="shared" si="99"/>
        <v>OK</v>
      </c>
      <c r="TX33" s="48" t="str">
        <f t="shared" si="121"/>
        <v>OK</v>
      </c>
      <c r="TY33" s="74" t="s">
        <v>36</v>
      </c>
      <c r="TZ33" s="74">
        <v>4</v>
      </c>
      <c r="UA33" s="74">
        <v>2</v>
      </c>
      <c r="UB33" s="74">
        <v>2</v>
      </c>
      <c r="UC33" s="74">
        <v>0</v>
      </c>
      <c r="UD33" s="75">
        <v>0.5</v>
      </c>
      <c r="UE33" s="48" t="str">
        <f t="shared" si="125"/>
        <v>OK</v>
      </c>
      <c r="UF33" s="48" t="str">
        <f t="shared" si="123"/>
        <v>OK</v>
      </c>
      <c r="UG33" s="74" t="s">
        <v>36</v>
      </c>
      <c r="UH33" s="74">
        <v>4</v>
      </c>
      <c r="UI33" s="74">
        <v>2</v>
      </c>
      <c r="UJ33" s="74">
        <v>2</v>
      </c>
      <c r="UK33" s="74">
        <v>0</v>
      </c>
      <c r="UL33" s="75">
        <v>0.5</v>
      </c>
      <c r="UM33" s="48" t="str">
        <f t="shared" si="126"/>
        <v>OK</v>
      </c>
      <c r="UN33" s="48" t="str">
        <f t="shared" si="124"/>
        <v>OK</v>
      </c>
      <c r="UO33" s="74" t="s">
        <v>36</v>
      </c>
      <c r="UP33" s="74">
        <v>4</v>
      </c>
      <c r="UQ33" s="74">
        <v>2</v>
      </c>
      <c r="UR33" s="74">
        <v>2</v>
      </c>
      <c r="US33" s="74">
        <v>0</v>
      </c>
      <c r="UT33" s="75">
        <v>0.5</v>
      </c>
      <c r="UU33" s="48" t="str">
        <f>IF(EXACT(TZ33,UP38),IF(EXACT(UA33,UQ38),IF(EXACT(UB33,UR38),IF(EXACT(UC33,US38),"OK",CONCATENATE("Fail:",ROUND(UT38-UD33,2)*100,"%")),CONCATENATE("Fail:",ROUND(UT38-UD33,2)*100,"%")),CONCATENATE("Fail:",ROUND(UT38-UD33,2)*100,"%")),CONCATENATE("Fail:",ROUND(UT38-UD33,2)*100,"%"))</f>
        <v>Fail:50%</v>
      </c>
      <c r="UV33" s="48" t="str">
        <f t="shared" si="4"/>
        <v>OK</v>
      </c>
      <c r="UW33" s="74" t="s">
        <v>36</v>
      </c>
      <c r="UX33" s="74">
        <v>4</v>
      </c>
      <c r="UY33" s="74">
        <v>2</v>
      </c>
      <c r="UZ33" s="74">
        <v>2</v>
      </c>
      <c r="VA33" s="74">
        <v>0</v>
      </c>
      <c r="VB33" s="75">
        <v>0.5</v>
      </c>
      <c r="VC33" s="48" t="str">
        <f t="shared" si="5"/>
        <v>OK</v>
      </c>
      <c r="VD33" s="48" t="str">
        <f t="shared" si="6"/>
        <v>OK</v>
      </c>
      <c r="VE33" s="74" t="s">
        <v>36</v>
      </c>
      <c r="VF33" s="74">
        <v>4</v>
      </c>
      <c r="VG33" s="74">
        <v>2</v>
      </c>
      <c r="VH33" s="74">
        <v>2</v>
      </c>
      <c r="VI33" s="74">
        <v>0</v>
      </c>
      <c r="VJ33" s="75">
        <v>0.5</v>
      </c>
      <c r="VK33" s="48" t="str">
        <f t="shared" si="101"/>
        <v>OK</v>
      </c>
      <c r="VL33" s="48" t="str">
        <f t="shared" si="7"/>
        <v>Fail:50%</v>
      </c>
      <c r="VM33" s="74" t="s">
        <v>36</v>
      </c>
      <c r="VN33" s="74">
        <v>4</v>
      </c>
      <c r="VO33" s="74">
        <v>2</v>
      </c>
      <c r="VP33" s="74">
        <v>2</v>
      </c>
      <c r="VQ33" s="74">
        <v>0</v>
      </c>
      <c r="VR33" s="75">
        <v>0.5</v>
      </c>
      <c r="VS33" s="48" t="str">
        <f t="shared" si="8"/>
        <v>OK</v>
      </c>
      <c r="VT33" s="48"/>
      <c r="VU33" s="74" t="s">
        <v>36</v>
      </c>
      <c r="VV33" s="74">
        <v>4</v>
      </c>
      <c r="VW33" s="74">
        <v>2</v>
      </c>
      <c r="VX33" s="74">
        <v>2</v>
      </c>
      <c r="VY33" s="74">
        <v>0</v>
      </c>
      <c r="VZ33" s="75">
        <v>0.5</v>
      </c>
      <c r="WA33" s="48" t="str">
        <f t="shared" si="102"/>
        <v>OK</v>
      </c>
      <c r="WB33" s="48"/>
      <c r="WC33" s="74" t="s">
        <v>36</v>
      </c>
      <c r="WD33" s="74">
        <v>4</v>
      </c>
      <c r="WE33" s="74">
        <v>2</v>
      </c>
      <c r="WF33" s="74">
        <v>2</v>
      </c>
      <c r="WG33" s="74">
        <v>0</v>
      </c>
      <c r="WH33" s="75">
        <v>0.5</v>
      </c>
      <c r="WI33" s="48" t="str">
        <f t="shared" si="9"/>
        <v>OK</v>
      </c>
      <c r="WJ33" s="48"/>
      <c r="WK33" s="74" t="s">
        <v>36</v>
      </c>
      <c r="WL33" s="74">
        <v>4</v>
      </c>
      <c r="WM33" s="74">
        <v>2</v>
      </c>
      <c r="WN33" s="74">
        <v>2</v>
      </c>
      <c r="WO33" s="74">
        <v>0</v>
      </c>
      <c r="WP33" s="75">
        <v>0.5</v>
      </c>
      <c r="WQ33" s="48" t="str">
        <f t="shared" si="10"/>
        <v>OK</v>
      </c>
      <c r="WR33" s="48"/>
      <c r="WS33" s="74" t="s">
        <v>36</v>
      </c>
      <c r="WT33" s="74">
        <v>4</v>
      </c>
      <c r="WU33" s="74">
        <v>2</v>
      </c>
      <c r="WV33" s="74">
        <v>2</v>
      </c>
      <c r="WW33" s="74">
        <v>0</v>
      </c>
      <c r="WX33" s="75">
        <v>0.5</v>
      </c>
      <c r="WY33" s="48" t="str">
        <f t="shared" si="103"/>
        <v>OK</v>
      </c>
      <c r="WZ33" s="48"/>
      <c r="XA33" s="74" t="s">
        <v>36</v>
      </c>
      <c r="XB33" s="74">
        <v>4</v>
      </c>
      <c r="XC33" s="74">
        <v>2</v>
      </c>
      <c r="XD33" s="74">
        <v>2</v>
      </c>
      <c r="XE33" s="74">
        <v>0</v>
      </c>
      <c r="XF33" s="75">
        <v>0.5</v>
      </c>
      <c r="XG33" s="48" t="str">
        <f t="shared" si="104"/>
        <v>OK</v>
      </c>
      <c r="XI33" s="74" t="s">
        <v>36</v>
      </c>
      <c r="XJ33" s="74">
        <v>4</v>
      </c>
      <c r="XK33" s="74">
        <v>2</v>
      </c>
      <c r="XL33" s="74">
        <v>2</v>
      </c>
      <c r="XM33" s="74">
        <v>0</v>
      </c>
      <c r="XN33" s="75">
        <v>0.5</v>
      </c>
      <c r="XO33" s="48" t="str">
        <f t="shared" si="105"/>
        <v>OK</v>
      </c>
      <c r="XP33" s="48"/>
      <c r="XQ33" s="74" t="s">
        <v>36</v>
      </c>
      <c r="XR33" s="74">
        <v>4</v>
      </c>
      <c r="XS33" s="74">
        <v>2</v>
      </c>
      <c r="XT33" s="74">
        <v>2</v>
      </c>
      <c r="XU33" s="74">
        <v>0</v>
      </c>
      <c r="XV33" s="75">
        <v>0.5</v>
      </c>
      <c r="XW33" s="48" t="str">
        <f t="shared" si="106"/>
        <v>OK</v>
      </c>
      <c r="XY33" s="74" t="s">
        <v>36</v>
      </c>
      <c r="XZ33" s="74">
        <v>4</v>
      </c>
      <c r="YA33" s="74">
        <v>2</v>
      </c>
      <c r="YB33" s="74">
        <v>2</v>
      </c>
      <c r="YC33" s="74">
        <v>0</v>
      </c>
      <c r="YD33" s="75">
        <v>0.5</v>
      </c>
      <c r="YE33" s="48" t="str">
        <f t="shared" si="107"/>
        <v>OK</v>
      </c>
      <c r="YF33" s="48"/>
      <c r="YG33" s="74" t="s">
        <v>36</v>
      </c>
      <c r="YH33" s="74">
        <v>4</v>
      </c>
      <c r="YI33" s="74">
        <v>2</v>
      </c>
      <c r="YJ33" s="74">
        <v>2</v>
      </c>
      <c r="YK33" s="74">
        <v>0</v>
      </c>
      <c r="YL33" s="75">
        <v>0.5</v>
      </c>
      <c r="YM33" s="48" t="str">
        <f t="shared" si="108"/>
        <v>OK</v>
      </c>
      <c r="YO33" s="74" t="s">
        <v>36</v>
      </c>
      <c r="YP33" s="74">
        <v>4</v>
      </c>
      <c r="YQ33" s="74">
        <v>2</v>
      </c>
      <c r="YR33" s="74">
        <v>2</v>
      </c>
      <c r="YS33" s="74">
        <v>0</v>
      </c>
      <c r="YT33" s="75">
        <v>0.5</v>
      </c>
      <c r="YU33" s="48" t="str">
        <f t="shared" si="109"/>
        <v>OK</v>
      </c>
      <c r="YV33" s="48"/>
      <c r="YW33" s="74" t="s">
        <v>36</v>
      </c>
      <c r="YX33" s="74">
        <v>4</v>
      </c>
      <c r="YY33" s="74">
        <v>2</v>
      </c>
      <c r="YZ33" s="74">
        <v>2</v>
      </c>
      <c r="ZA33" s="74">
        <v>0</v>
      </c>
      <c r="ZB33" s="75">
        <v>0.5</v>
      </c>
      <c r="ZC33" s="48" t="str">
        <f t="shared" si="110"/>
        <v>OK</v>
      </c>
      <c r="ZE33" s="74" t="s">
        <v>36</v>
      </c>
      <c r="ZF33" s="74">
        <v>4</v>
      </c>
      <c r="ZG33" s="74">
        <v>2</v>
      </c>
      <c r="ZH33" s="74">
        <v>2</v>
      </c>
      <c r="ZI33" s="74">
        <v>0</v>
      </c>
      <c r="ZJ33" s="75">
        <v>0.5</v>
      </c>
      <c r="ZK33" s="48" t="str">
        <f t="shared" si="111"/>
        <v>OK</v>
      </c>
      <c r="ZL33" s="48"/>
      <c r="ZM33" s="74" t="s">
        <v>36</v>
      </c>
      <c r="ZN33" s="74">
        <v>4</v>
      </c>
      <c r="ZO33" s="74">
        <v>2</v>
      </c>
      <c r="ZP33" s="74">
        <v>2</v>
      </c>
      <c r="ZQ33" s="74">
        <v>0</v>
      </c>
      <c r="ZR33" s="75">
        <v>0.5</v>
      </c>
      <c r="ZS33" s="48" t="str">
        <f t="shared" si="112"/>
        <v>OK</v>
      </c>
      <c r="ZU33" s="74" t="s">
        <v>36</v>
      </c>
      <c r="ZV33" s="74">
        <v>4</v>
      </c>
      <c r="ZW33" s="74">
        <v>2</v>
      </c>
      <c r="ZX33" s="74">
        <v>2</v>
      </c>
      <c r="ZY33" s="74">
        <v>0</v>
      </c>
      <c r="ZZ33" s="75">
        <v>0.5</v>
      </c>
      <c r="AAA33" s="48" t="str">
        <f t="shared" si="113"/>
        <v>OK</v>
      </c>
      <c r="AAB33" s="48"/>
      <c r="AAC33" s="74" t="s">
        <v>36</v>
      </c>
      <c r="AAD33" s="74">
        <v>4</v>
      </c>
      <c r="AAE33" s="74">
        <v>2</v>
      </c>
      <c r="AAF33" s="74">
        <v>2</v>
      </c>
      <c r="AAG33" s="74">
        <v>0</v>
      </c>
      <c r="AAH33" s="75">
        <v>0.5</v>
      </c>
      <c r="AAI33" s="48" t="str">
        <f t="shared" si="114"/>
        <v>OK</v>
      </c>
    </row>
    <row r="34" spans="1:71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11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2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13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14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15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16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17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18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19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20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21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22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23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24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25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2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2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2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2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30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115"/>
        <v>1</v>
      </c>
      <c r="FZ34" s="4">
        <f t="shared" si="31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116"/>
        <v>1</v>
      </c>
      <c r="GH34" s="4">
        <f t="shared" si="32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3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3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35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36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37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38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17"/>
        <v>1</v>
      </c>
      <c r="IL34" s="4">
        <f t="shared" si="39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40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118"/>
        <v>1</v>
      </c>
      <c r="JR34" s="67">
        <f t="shared" si="41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119"/>
        <v>1</v>
      </c>
      <c r="JZ34" s="75">
        <f t="shared" si="42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43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44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45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46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47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8"/>
        <v>1</v>
      </c>
      <c r="LW34" s="75">
        <f t="shared" si="49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50"/>
        <v>1</v>
      </c>
      <c r="ME34" s="75">
        <f t="shared" si="51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52"/>
        <v>1</v>
      </c>
      <c r="MM34" s="75">
        <f t="shared" si="53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54"/>
        <v>1</v>
      </c>
      <c r="MU34" s="75">
        <f t="shared" si="55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56"/>
        <v>1</v>
      </c>
      <c r="NC34" s="75">
        <f t="shared" si="57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8"/>
        <v>1</v>
      </c>
      <c r="NK34" s="75">
        <f t="shared" si="59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60"/>
        <v>1</v>
      </c>
      <c r="NS34" s="75">
        <f t="shared" si="61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62"/>
        <v>1</v>
      </c>
      <c r="OA34" s="75">
        <f t="shared" si="63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64"/>
        <v>1</v>
      </c>
      <c r="OI34" s="75">
        <f t="shared" si="65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66"/>
        <v>1</v>
      </c>
      <c r="OQ34" s="75">
        <f t="shared" si="67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8"/>
        <v>1</v>
      </c>
      <c r="OY34" s="75">
        <f t="shared" si="69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70"/>
        <v>1</v>
      </c>
      <c r="PG34" s="75">
        <f t="shared" si="71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72"/>
        <v>1</v>
      </c>
      <c r="PO34" s="75">
        <f t="shared" si="73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74"/>
        <v>1</v>
      </c>
      <c r="PW34" s="75">
        <f t="shared" si="75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76"/>
        <v>1</v>
      </c>
      <c r="QE34" s="75">
        <f t="shared" si="77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8"/>
        <v>1</v>
      </c>
      <c r="QM34" s="75">
        <f t="shared" si="79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80"/>
        <v>1</v>
      </c>
      <c r="QU34" s="75">
        <f t="shared" si="81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82"/>
        <v>1</v>
      </c>
      <c r="RC34" s="75">
        <f t="shared" si="83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84"/>
        <v>1</v>
      </c>
      <c r="RK34" s="75">
        <f t="shared" si="85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86"/>
        <v>1</v>
      </c>
      <c r="RS34" s="75">
        <f t="shared" si="87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88"/>
        <v>1</v>
      </c>
      <c r="SA34" s="75">
        <f t="shared" si="89"/>
        <v>0</v>
      </c>
      <c r="SC34" s="74" t="s">
        <v>37</v>
      </c>
      <c r="SD34" s="74">
        <v>15</v>
      </c>
      <c r="SE34" s="74">
        <v>15</v>
      </c>
      <c r="SF34" s="74">
        <v>0</v>
      </c>
      <c r="SG34" s="74">
        <v>0</v>
      </c>
      <c r="SH34" s="75">
        <f t="shared" si="90"/>
        <v>1</v>
      </c>
      <c r="SI34" s="75">
        <f t="shared" si="91"/>
        <v>0</v>
      </c>
      <c r="SK34" s="74" t="s">
        <v>37</v>
      </c>
      <c r="SL34" s="74">
        <v>15</v>
      </c>
      <c r="SM34" s="74">
        <v>15</v>
      </c>
      <c r="SN34" s="74">
        <v>0</v>
      </c>
      <c r="SO34" s="74">
        <v>0</v>
      </c>
      <c r="SP34" s="75">
        <f t="shared" si="92"/>
        <v>1</v>
      </c>
      <c r="SQ34" s="75" t="str">
        <f t="shared" si="93"/>
        <v>OK</v>
      </c>
      <c r="SS34" s="74" t="s">
        <v>283</v>
      </c>
      <c r="ST34" s="74">
        <v>15</v>
      </c>
      <c r="SU34" s="74">
        <v>15</v>
      </c>
      <c r="SV34" s="74">
        <v>0</v>
      </c>
      <c r="SW34" s="74">
        <v>0</v>
      </c>
      <c r="SX34" s="75">
        <f t="shared" si="94"/>
        <v>1</v>
      </c>
      <c r="SY34" s="75" t="str">
        <f t="shared" si="127"/>
        <v>Fail:50%</v>
      </c>
      <c r="TA34" s="74" t="s">
        <v>37</v>
      </c>
      <c r="TB34" s="74">
        <v>15</v>
      </c>
      <c r="TC34" s="74">
        <v>15</v>
      </c>
      <c r="TD34" s="74">
        <v>0</v>
      </c>
      <c r="TE34" s="74">
        <v>0</v>
      </c>
      <c r="TF34" s="75">
        <f t="shared" si="96"/>
        <v>1</v>
      </c>
      <c r="TG34" s="75" t="str">
        <f t="shared" si="97"/>
        <v>OK</v>
      </c>
      <c r="TI34" s="74" t="s">
        <v>37</v>
      </c>
      <c r="TJ34" s="74">
        <v>15</v>
      </c>
      <c r="TK34" s="74">
        <v>15</v>
      </c>
      <c r="TL34" s="74">
        <v>0</v>
      </c>
      <c r="TM34" s="74">
        <v>0</v>
      </c>
      <c r="TN34" s="75">
        <v>1</v>
      </c>
      <c r="TO34" s="48" t="str">
        <f t="shared" si="98"/>
        <v>OK</v>
      </c>
      <c r="TP34" s="48" t="str">
        <f t="shared" si="120"/>
        <v>OK</v>
      </c>
      <c r="TQ34" s="74" t="s">
        <v>37</v>
      </c>
      <c r="TR34" s="74">
        <v>15</v>
      </c>
      <c r="TS34" s="74">
        <v>15</v>
      </c>
      <c r="TT34" s="74">
        <v>0</v>
      </c>
      <c r="TU34" s="74">
        <v>0</v>
      </c>
      <c r="TV34" s="75">
        <v>1</v>
      </c>
      <c r="TW34" s="48" t="str">
        <f t="shared" si="99"/>
        <v>OK</v>
      </c>
      <c r="TX34" s="48" t="str">
        <f t="shared" si="121"/>
        <v>OK</v>
      </c>
      <c r="TY34" s="74" t="s">
        <v>37</v>
      </c>
      <c r="TZ34" s="74">
        <v>15</v>
      </c>
      <c r="UA34" s="74">
        <v>15</v>
      </c>
      <c r="UB34" s="74">
        <v>0</v>
      </c>
      <c r="UC34" s="74">
        <v>0</v>
      </c>
      <c r="UD34" s="75">
        <v>1</v>
      </c>
      <c r="UE34" s="48" t="str">
        <f t="shared" si="125"/>
        <v>OK</v>
      </c>
      <c r="UF34" s="48" t="str">
        <f t="shared" si="123"/>
        <v>OK</v>
      </c>
      <c r="UG34" s="74" t="s">
        <v>37</v>
      </c>
      <c r="UH34" s="74">
        <v>15</v>
      </c>
      <c r="UI34" s="74">
        <v>15</v>
      </c>
      <c r="UJ34" s="74">
        <v>0</v>
      </c>
      <c r="UK34" s="74">
        <v>0</v>
      </c>
      <c r="UL34" s="75">
        <v>1</v>
      </c>
      <c r="UM34" s="48" t="str">
        <f t="shared" si="126"/>
        <v>OK</v>
      </c>
      <c r="UN34" s="48" t="str">
        <f t="shared" si="124"/>
        <v>OK</v>
      </c>
      <c r="UO34" s="74" t="s">
        <v>37</v>
      </c>
      <c r="UP34" s="74">
        <v>15</v>
      </c>
      <c r="UQ34" s="74">
        <v>15</v>
      </c>
      <c r="UR34" s="74">
        <v>0</v>
      </c>
      <c r="US34" s="74">
        <v>0</v>
      </c>
      <c r="UT34" s="75">
        <v>1</v>
      </c>
      <c r="UU34" s="48" t="str">
        <f>IF(EXACT(TZ34,UP39),IF(EXACT(UA34,UQ39),IF(EXACT(UB34,UR39),IF(EXACT(UC34,US39),"OK",CONCATENATE("Fail:",ROUND(UT39-UD34,2)*100,"%")),CONCATENATE("Fail:",ROUND(UT39-UD34,2)*100,"%")),CONCATENATE("Fail:",ROUND(UT39-UD34,2)*100,"%")),CONCATENATE("Fail:",ROUND(UT39-UD34,2)*100,"%"))</f>
        <v>Fail:-59%</v>
      </c>
      <c r="UV34" s="48" t="str">
        <f t="shared" si="4"/>
        <v>OK</v>
      </c>
      <c r="UW34" s="74" t="s">
        <v>37</v>
      </c>
      <c r="UX34" s="74">
        <v>15</v>
      </c>
      <c r="UY34" s="74">
        <v>15</v>
      </c>
      <c r="UZ34" s="74">
        <v>0</v>
      </c>
      <c r="VA34" s="74">
        <v>0</v>
      </c>
      <c r="VB34" s="75">
        <v>1</v>
      </c>
      <c r="VC34" s="48" t="str">
        <f t="shared" si="5"/>
        <v>OK</v>
      </c>
      <c r="VD34" s="48" t="str">
        <f t="shared" si="6"/>
        <v>OK</v>
      </c>
      <c r="VE34" s="74" t="s">
        <v>37</v>
      </c>
      <c r="VF34" s="74">
        <v>15</v>
      </c>
      <c r="VG34" s="74">
        <v>15</v>
      </c>
      <c r="VH34" s="74">
        <v>0</v>
      </c>
      <c r="VI34" s="74">
        <v>0</v>
      </c>
      <c r="VJ34" s="75">
        <v>1</v>
      </c>
      <c r="VK34" s="48" t="str">
        <f t="shared" si="101"/>
        <v>OK</v>
      </c>
      <c r="VL34" s="48" t="str">
        <f t="shared" si="7"/>
        <v>Fail:100%</v>
      </c>
      <c r="VM34" s="74" t="s">
        <v>37</v>
      </c>
      <c r="VN34" s="74">
        <v>15</v>
      </c>
      <c r="VO34" s="74">
        <v>15</v>
      </c>
      <c r="VP34" s="74">
        <v>0</v>
      </c>
      <c r="VQ34" s="74">
        <v>0</v>
      </c>
      <c r="VR34" s="75">
        <v>1</v>
      </c>
      <c r="VS34" s="48" t="str">
        <f t="shared" si="8"/>
        <v>OK</v>
      </c>
      <c r="VT34" s="48"/>
      <c r="VU34" s="74" t="s">
        <v>37</v>
      </c>
      <c r="VV34" s="74">
        <v>15</v>
      </c>
      <c r="VW34" s="74">
        <v>15</v>
      </c>
      <c r="VX34" s="74">
        <v>0</v>
      </c>
      <c r="VY34" s="74">
        <v>0</v>
      </c>
      <c r="VZ34" s="75">
        <v>1</v>
      </c>
      <c r="WA34" s="48" t="str">
        <f t="shared" si="102"/>
        <v>OK</v>
      </c>
      <c r="WB34" s="48"/>
      <c r="WC34" s="74" t="s">
        <v>37</v>
      </c>
      <c r="WD34" s="74">
        <v>15</v>
      </c>
      <c r="WE34" s="74">
        <v>15</v>
      </c>
      <c r="WF34" s="74">
        <v>0</v>
      </c>
      <c r="WG34" s="74">
        <v>0</v>
      </c>
      <c r="WH34" s="75">
        <v>1</v>
      </c>
      <c r="WI34" s="48" t="str">
        <f t="shared" si="9"/>
        <v>OK</v>
      </c>
      <c r="WJ34" s="48"/>
      <c r="WK34" s="74" t="s">
        <v>37</v>
      </c>
      <c r="WL34" s="74">
        <v>15</v>
      </c>
      <c r="WM34" s="74">
        <v>15</v>
      </c>
      <c r="WN34" s="74">
        <v>0</v>
      </c>
      <c r="WO34" s="74">
        <v>0</v>
      </c>
      <c r="WP34" s="75">
        <v>1</v>
      </c>
      <c r="WQ34" s="48" t="str">
        <f t="shared" si="10"/>
        <v>OK</v>
      </c>
      <c r="WR34" s="48"/>
      <c r="WS34" s="74" t="s">
        <v>37</v>
      </c>
      <c r="WT34" s="74">
        <v>15</v>
      </c>
      <c r="WU34" s="74">
        <v>15</v>
      </c>
      <c r="WV34" s="74">
        <v>0</v>
      </c>
      <c r="WW34" s="74">
        <v>0</v>
      </c>
      <c r="WX34" s="75">
        <v>1</v>
      </c>
      <c r="WY34" s="48" t="str">
        <f t="shared" si="103"/>
        <v>OK</v>
      </c>
      <c r="WZ34" s="48"/>
      <c r="XA34" s="74" t="s">
        <v>37</v>
      </c>
      <c r="XB34" s="74">
        <v>15</v>
      </c>
      <c r="XC34" s="74">
        <v>15</v>
      </c>
      <c r="XD34" s="74">
        <v>0</v>
      </c>
      <c r="XE34" s="74">
        <v>0</v>
      </c>
      <c r="XF34" s="75">
        <v>1</v>
      </c>
      <c r="XG34" s="48" t="str">
        <f t="shared" si="104"/>
        <v>OK</v>
      </c>
      <c r="XI34" s="74" t="s">
        <v>37</v>
      </c>
      <c r="XJ34" s="74">
        <v>15</v>
      </c>
      <c r="XK34" s="74">
        <v>15</v>
      </c>
      <c r="XL34" s="74">
        <v>0</v>
      </c>
      <c r="XM34" s="74">
        <v>0</v>
      </c>
      <c r="XN34" s="75">
        <v>1</v>
      </c>
      <c r="XO34" s="48" t="str">
        <f t="shared" si="105"/>
        <v>OK</v>
      </c>
      <c r="XP34" s="48"/>
      <c r="XQ34" s="74" t="s">
        <v>37</v>
      </c>
      <c r="XR34" s="74">
        <v>15</v>
      </c>
      <c r="XS34" s="74">
        <v>15</v>
      </c>
      <c r="XT34" s="74">
        <v>0</v>
      </c>
      <c r="XU34" s="74">
        <v>0</v>
      </c>
      <c r="XV34" s="75">
        <v>1</v>
      </c>
      <c r="XW34" s="48" t="str">
        <f t="shared" si="106"/>
        <v>OK</v>
      </c>
      <c r="XY34" s="74" t="s">
        <v>37</v>
      </c>
      <c r="XZ34" s="74">
        <v>15</v>
      </c>
      <c r="YA34" s="74">
        <v>15</v>
      </c>
      <c r="YB34" s="74">
        <v>0</v>
      </c>
      <c r="YC34" s="74">
        <v>0</v>
      </c>
      <c r="YD34" s="75">
        <v>1</v>
      </c>
      <c r="YE34" s="48" t="str">
        <f t="shared" si="107"/>
        <v>OK</v>
      </c>
      <c r="YF34" s="48"/>
      <c r="YG34" s="74" t="s">
        <v>37</v>
      </c>
      <c r="YH34" s="74">
        <v>15</v>
      </c>
      <c r="YI34" s="74">
        <v>15</v>
      </c>
      <c r="YJ34" s="74">
        <v>0</v>
      </c>
      <c r="YK34" s="74">
        <v>0</v>
      </c>
      <c r="YL34" s="75">
        <v>1</v>
      </c>
      <c r="YM34" s="48" t="str">
        <f t="shared" si="108"/>
        <v>OK</v>
      </c>
      <c r="YO34" s="74" t="s">
        <v>37</v>
      </c>
      <c r="YP34" s="74">
        <v>15</v>
      </c>
      <c r="YQ34" s="74">
        <v>15</v>
      </c>
      <c r="YR34" s="74">
        <v>0</v>
      </c>
      <c r="YS34" s="74">
        <v>0</v>
      </c>
      <c r="YT34" s="75">
        <v>1</v>
      </c>
      <c r="YU34" s="48" t="str">
        <f t="shared" si="109"/>
        <v>OK</v>
      </c>
      <c r="YV34" s="48"/>
      <c r="YW34" s="74" t="s">
        <v>37</v>
      </c>
      <c r="YX34" s="74">
        <v>15</v>
      </c>
      <c r="YY34" s="74">
        <v>15</v>
      </c>
      <c r="YZ34" s="74">
        <v>0</v>
      </c>
      <c r="ZA34" s="74">
        <v>0</v>
      </c>
      <c r="ZB34" s="75">
        <v>1</v>
      </c>
      <c r="ZC34" s="48" t="str">
        <f t="shared" si="110"/>
        <v>OK</v>
      </c>
      <c r="ZE34" s="74" t="s">
        <v>37</v>
      </c>
      <c r="ZF34" s="74">
        <v>15</v>
      </c>
      <c r="ZG34" s="74">
        <v>15</v>
      </c>
      <c r="ZH34" s="74">
        <v>0</v>
      </c>
      <c r="ZI34" s="74">
        <v>0</v>
      </c>
      <c r="ZJ34" s="75">
        <v>1</v>
      </c>
      <c r="ZK34" s="48" t="str">
        <f t="shared" si="111"/>
        <v>OK</v>
      </c>
      <c r="ZL34" s="48"/>
      <c r="ZM34" s="74" t="s">
        <v>37</v>
      </c>
      <c r="ZN34" s="74">
        <v>15</v>
      </c>
      <c r="ZO34" s="74">
        <v>15</v>
      </c>
      <c r="ZP34" s="74">
        <v>0</v>
      </c>
      <c r="ZQ34" s="74">
        <v>0</v>
      </c>
      <c r="ZR34" s="75">
        <v>1</v>
      </c>
      <c r="ZS34" s="48" t="str">
        <f t="shared" si="112"/>
        <v>OK</v>
      </c>
      <c r="ZU34" s="74" t="s">
        <v>37</v>
      </c>
      <c r="ZV34" s="74">
        <v>15</v>
      </c>
      <c r="ZW34" s="74">
        <v>15</v>
      </c>
      <c r="ZX34" s="74">
        <v>0</v>
      </c>
      <c r="ZY34" s="74">
        <v>0</v>
      </c>
      <c r="ZZ34" s="75">
        <v>1</v>
      </c>
      <c r="AAA34" s="48" t="str">
        <f t="shared" si="113"/>
        <v>OK</v>
      </c>
      <c r="AAB34" s="48"/>
      <c r="AAC34" s="74" t="s">
        <v>37</v>
      </c>
      <c r="AAD34" s="74">
        <v>15</v>
      </c>
      <c r="AAE34" s="74">
        <v>15</v>
      </c>
      <c r="AAF34" s="74">
        <v>0</v>
      </c>
      <c r="AAG34" s="74">
        <v>0</v>
      </c>
      <c r="AAH34" s="75">
        <v>1</v>
      </c>
      <c r="AAI34" s="48" t="str">
        <f t="shared" si="114"/>
        <v>OK</v>
      </c>
    </row>
    <row r="35" spans="1:71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11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2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13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14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15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16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17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18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19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20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21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22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23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24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25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2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2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2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2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30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115"/>
        <v>1</v>
      </c>
      <c r="FZ35" s="4">
        <f t="shared" si="31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116"/>
        <v>1</v>
      </c>
      <c r="GH35" s="4">
        <f t="shared" si="32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3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3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35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36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37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38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17"/>
        <v>1</v>
      </c>
      <c r="IL35" s="4">
        <f t="shared" si="39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40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118"/>
        <v>1</v>
      </c>
      <c r="JR35" s="67">
        <f t="shared" si="41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119"/>
        <v>1</v>
      </c>
      <c r="JZ35" s="75">
        <f t="shared" si="42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43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44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45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46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47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8"/>
        <v>1</v>
      </c>
      <c r="LW35" s="75">
        <f t="shared" si="49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50"/>
        <v>1</v>
      </c>
      <c r="ME35" s="75">
        <f t="shared" si="51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52"/>
        <v>1</v>
      </c>
      <c r="MM35" s="75">
        <f t="shared" si="53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54"/>
        <v>1</v>
      </c>
      <c r="MU35" s="75">
        <f t="shared" si="55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56"/>
        <v>1</v>
      </c>
      <c r="NC35" s="75">
        <f t="shared" si="57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8"/>
        <v>1</v>
      </c>
      <c r="NK35" s="75">
        <f t="shared" si="59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60"/>
        <v>1</v>
      </c>
      <c r="NS35" s="75">
        <f t="shared" si="61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62"/>
        <v>1</v>
      </c>
      <c r="OA35" s="75">
        <f t="shared" si="63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64"/>
        <v>1</v>
      </c>
      <c r="OI35" s="75">
        <f t="shared" si="65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66"/>
        <v>1</v>
      </c>
      <c r="OQ35" s="75">
        <f t="shared" si="67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8"/>
        <v>1</v>
      </c>
      <c r="OY35" s="75">
        <f t="shared" si="69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70"/>
        <v>1</v>
      </c>
      <c r="PG35" s="75">
        <f t="shared" si="71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72"/>
        <v>1</v>
      </c>
      <c r="PO35" s="75">
        <f t="shared" si="73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74"/>
        <v>1</v>
      </c>
      <c r="PW35" s="75">
        <f t="shared" si="75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76"/>
        <v>1</v>
      </c>
      <c r="QE35" s="75">
        <f t="shared" si="77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8"/>
        <v>1</v>
      </c>
      <c r="QM35" s="75">
        <f t="shared" si="79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80"/>
        <v>1</v>
      </c>
      <c r="QU35" s="75">
        <f t="shared" si="81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82"/>
        <v>1</v>
      </c>
      <c r="RC35" s="75">
        <f t="shared" si="83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84"/>
        <v>1</v>
      </c>
      <c r="RK35" s="75">
        <f t="shared" si="85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86"/>
        <v>1</v>
      </c>
      <c r="RS35" s="75">
        <f t="shared" si="87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88"/>
        <v>1</v>
      </c>
      <c r="SA35" s="75">
        <f t="shared" si="89"/>
        <v>0</v>
      </c>
      <c r="SC35" s="74" t="s">
        <v>38</v>
      </c>
      <c r="SD35" s="74">
        <v>18</v>
      </c>
      <c r="SE35" s="74">
        <v>18</v>
      </c>
      <c r="SF35" s="74">
        <v>0</v>
      </c>
      <c r="SG35" s="74">
        <v>0</v>
      </c>
      <c r="SH35" s="75">
        <f t="shared" si="90"/>
        <v>1</v>
      </c>
      <c r="SI35" s="75">
        <f t="shared" si="91"/>
        <v>0</v>
      </c>
      <c r="SK35" s="74" t="s">
        <v>38</v>
      </c>
      <c r="SL35" s="74">
        <v>18</v>
      </c>
      <c r="SM35" s="74">
        <v>18</v>
      </c>
      <c r="SN35" s="74">
        <v>0</v>
      </c>
      <c r="SO35" s="74">
        <v>0</v>
      </c>
      <c r="SP35" s="75">
        <f t="shared" si="92"/>
        <v>1</v>
      </c>
      <c r="SQ35" s="75" t="str">
        <f t="shared" si="93"/>
        <v>OK</v>
      </c>
      <c r="SS35" s="74" t="s">
        <v>284</v>
      </c>
      <c r="ST35" s="74">
        <v>18</v>
      </c>
      <c r="SU35" s="74">
        <v>18</v>
      </c>
      <c r="SV35" s="74">
        <v>0</v>
      </c>
      <c r="SW35" s="74">
        <v>0</v>
      </c>
      <c r="SX35" s="75">
        <f t="shared" si="94"/>
        <v>1</v>
      </c>
      <c r="SY35" s="75" t="str">
        <f t="shared" si="127"/>
        <v>Fail:0%</v>
      </c>
      <c r="TA35" s="74" t="s">
        <v>38</v>
      </c>
      <c r="TB35" s="74">
        <v>18</v>
      </c>
      <c r="TC35" s="74">
        <v>18</v>
      </c>
      <c r="TD35" s="74">
        <v>0</v>
      </c>
      <c r="TE35" s="74">
        <v>0</v>
      </c>
      <c r="TF35" s="75">
        <f t="shared" si="96"/>
        <v>1</v>
      </c>
      <c r="TG35" s="75" t="str">
        <f t="shared" si="97"/>
        <v>OK</v>
      </c>
      <c r="TI35" s="74" t="s">
        <v>38</v>
      </c>
      <c r="TJ35" s="74">
        <v>18</v>
      </c>
      <c r="TK35" s="74">
        <v>18</v>
      </c>
      <c r="TL35" s="74">
        <v>0</v>
      </c>
      <c r="TM35" s="74">
        <v>0</v>
      </c>
      <c r="TN35" s="75">
        <v>1</v>
      </c>
      <c r="TO35" s="48" t="str">
        <f t="shared" si="98"/>
        <v>OK</v>
      </c>
      <c r="TP35" s="48" t="str">
        <f t="shared" si="120"/>
        <v>OK</v>
      </c>
      <c r="TQ35" s="74" t="s">
        <v>38</v>
      </c>
      <c r="TR35" s="74">
        <v>18</v>
      </c>
      <c r="TS35" s="74">
        <v>18</v>
      </c>
      <c r="TT35" s="74">
        <v>0</v>
      </c>
      <c r="TU35" s="74">
        <v>0</v>
      </c>
      <c r="TV35" s="75">
        <v>1</v>
      </c>
      <c r="TW35" s="48" t="str">
        <f t="shared" si="99"/>
        <v>OK</v>
      </c>
      <c r="TX35" s="48" t="str">
        <f t="shared" si="121"/>
        <v>OK</v>
      </c>
      <c r="TY35" s="74" t="s">
        <v>38</v>
      </c>
      <c r="TZ35" s="74">
        <v>18</v>
      </c>
      <c r="UA35" s="74">
        <v>18</v>
      </c>
      <c r="UB35" s="74">
        <v>0</v>
      </c>
      <c r="UC35" s="74">
        <v>0</v>
      </c>
      <c r="UD35" s="75">
        <v>1</v>
      </c>
      <c r="UE35" s="48" t="str">
        <f t="shared" si="125"/>
        <v>OK</v>
      </c>
      <c r="UF35" s="48" t="str">
        <f t="shared" si="123"/>
        <v>OK</v>
      </c>
      <c r="UG35" s="74" t="s">
        <v>38</v>
      </c>
      <c r="UH35" s="74">
        <v>18</v>
      </c>
      <c r="UI35" s="74">
        <v>18</v>
      </c>
      <c r="UJ35" s="74">
        <v>0</v>
      </c>
      <c r="UK35" s="74">
        <v>0</v>
      </c>
      <c r="UL35" s="75">
        <v>1</v>
      </c>
      <c r="UM35" s="48" t="str">
        <f t="shared" si="126"/>
        <v>OK</v>
      </c>
      <c r="UN35" s="48" t="str">
        <f t="shared" si="124"/>
        <v>OK</v>
      </c>
      <c r="UO35" s="74" t="s">
        <v>38</v>
      </c>
      <c r="UP35" s="74">
        <v>18</v>
      </c>
      <c r="UQ35" s="74">
        <v>18</v>
      </c>
      <c r="UR35" s="74">
        <v>0</v>
      </c>
      <c r="US35" s="74">
        <v>0</v>
      </c>
      <c r="UT35" s="75">
        <v>1</v>
      </c>
      <c r="UU35" s="48" t="str">
        <f t="shared" ref="UU35:UU44" si="128">IF(EXACT(TZ35,UP42),IF(EXACT(UA35,UQ42),IF(EXACT(UB35,UR42),IF(EXACT(UC35,US42),"OK",CONCATENATE("Fail:",ROUND(UT42-UD35,2)*100,"%")),CONCATENATE("Fail:",ROUND(UT42-UD35,2)*100,"%")),CONCATENATE("Fail:",ROUND(UT42-UD35,2)*100,"%")),CONCATENATE("Fail:",ROUND(UT42-UD35,2)*100,"%"))</f>
        <v>Fail:-67%</v>
      </c>
      <c r="UV35" s="48" t="str">
        <f t="shared" si="4"/>
        <v>OK</v>
      </c>
      <c r="UW35" s="74" t="s">
        <v>38</v>
      </c>
      <c r="UX35" s="74">
        <v>18</v>
      </c>
      <c r="UY35" s="74">
        <v>18</v>
      </c>
      <c r="UZ35" s="74">
        <v>0</v>
      </c>
      <c r="VA35" s="74">
        <v>0</v>
      </c>
      <c r="VB35" s="75">
        <v>1</v>
      </c>
      <c r="VC35" s="48" t="str">
        <f t="shared" si="5"/>
        <v>OK</v>
      </c>
      <c r="VD35" s="48" t="str">
        <f t="shared" si="6"/>
        <v>OK</v>
      </c>
      <c r="VE35" s="74" t="s">
        <v>38</v>
      </c>
      <c r="VF35" s="74">
        <v>18</v>
      </c>
      <c r="VG35" s="74">
        <v>18</v>
      </c>
      <c r="VH35" s="74">
        <v>0</v>
      </c>
      <c r="VI35" s="74">
        <v>0</v>
      </c>
      <c r="VJ35" s="75">
        <v>1</v>
      </c>
      <c r="VK35" s="48" t="str">
        <f t="shared" si="101"/>
        <v>OK</v>
      </c>
      <c r="VL35" s="48" t="str">
        <f t="shared" si="7"/>
        <v>Fail:100%</v>
      </c>
      <c r="VM35" s="74" t="s">
        <v>38</v>
      </c>
      <c r="VN35" s="74">
        <v>18</v>
      </c>
      <c r="VO35" s="74">
        <v>18</v>
      </c>
      <c r="VP35" s="74">
        <v>0</v>
      </c>
      <c r="VQ35" s="74">
        <v>0</v>
      </c>
      <c r="VR35" s="75">
        <v>1</v>
      </c>
      <c r="VS35" s="48" t="str">
        <f t="shared" si="8"/>
        <v>OK</v>
      </c>
      <c r="VT35" s="48"/>
      <c r="VU35" s="74" t="s">
        <v>38</v>
      </c>
      <c r="VV35" s="74">
        <v>18</v>
      </c>
      <c r="VW35" s="74">
        <v>18</v>
      </c>
      <c r="VX35" s="74">
        <v>0</v>
      </c>
      <c r="VY35" s="74">
        <v>0</v>
      </c>
      <c r="VZ35" s="75">
        <v>1</v>
      </c>
      <c r="WA35" s="48" t="str">
        <f t="shared" si="102"/>
        <v>OK</v>
      </c>
      <c r="WB35" s="48"/>
      <c r="WC35" s="74" t="s">
        <v>38</v>
      </c>
      <c r="WD35" s="74">
        <v>18</v>
      </c>
      <c r="WE35" s="74">
        <v>18</v>
      </c>
      <c r="WF35" s="74">
        <v>0</v>
      </c>
      <c r="WG35" s="74">
        <v>0</v>
      </c>
      <c r="WH35" s="75">
        <v>1</v>
      </c>
      <c r="WI35" s="48" t="str">
        <f t="shared" si="9"/>
        <v>OK</v>
      </c>
      <c r="WJ35" s="48"/>
      <c r="WK35" s="74" t="s">
        <v>38</v>
      </c>
      <c r="WL35" s="74">
        <v>18</v>
      </c>
      <c r="WM35" s="74">
        <v>18</v>
      </c>
      <c r="WN35" s="74">
        <v>0</v>
      </c>
      <c r="WO35" s="74">
        <v>0</v>
      </c>
      <c r="WP35" s="75">
        <v>1</v>
      </c>
      <c r="WQ35" s="48" t="str">
        <f t="shared" si="10"/>
        <v>OK</v>
      </c>
      <c r="WR35" s="48"/>
      <c r="WS35" s="74" t="s">
        <v>38</v>
      </c>
      <c r="WT35" s="74">
        <v>18</v>
      </c>
      <c r="WU35" s="74">
        <v>18</v>
      </c>
      <c r="WV35" s="74">
        <v>0</v>
      </c>
      <c r="WW35" s="74">
        <v>0</v>
      </c>
      <c r="WX35" s="75">
        <v>1</v>
      </c>
      <c r="WY35" s="48" t="str">
        <f t="shared" si="103"/>
        <v>OK</v>
      </c>
      <c r="WZ35" s="48"/>
      <c r="XA35" s="74" t="s">
        <v>38</v>
      </c>
      <c r="XB35" s="74">
        <v>18</v>
      </c>
      <c r="XC35" s="74">
        <v>18</v>
      </c>
      <c r="XD35" s="74">
        <v>0</v>
      </c>
      <c r="XE35" s="74">
        <v>0</v>
      </c>
      <c r="XF35" s="75">
        <v>1</v>
      </c>
      <c r="XG35" s="48" t="str">
        <f t="shared" si="104"/>
        <v>OK</v>
      </c>
      <c r="XI35" s="74" t="s">
        <v>38</v>
      </c>
      <c r="XJ35" s="74">
        <v>18</v>
      </c>
      <c r="XK35" s="74">
        <v>18</v>
      </c>
      <c r="XL35" s="74">
        <v>0</v>
      </c>
      <c r="XM35" s="74">
        <v>0</v>
      </c>
      <c r="XN35" s="75">
        <v>1</v>
      </c>
      <c r="XO35" s="48" t="str">
        <f t="shared" si="105"/>
        <v>OK</v>
      </c>
      <c r="XP35" s="48"/>
      <c r="XQ35" s="74" t="s">
        <v>38</v>
      </c>
      <c r="XR35" s="74">
        <v>18</v>
      </c>
      <c r="XS35" s="74">
        <v>18</v>
      </c>
      <c r="XT35" s="74">
        <v>0</v>
      </c>
      <c r="XU35" s="74">
        <v>0</v>
      </c>
      <c r="XV35" s="75">
        <v>1</v>
      </c>
      <c r="XW35" s="48" t="str">
        <f t="shared" si="106"/>
        <v>OK</v>
      </c>
      <c r="XY35" s="74" t="s">
        <v>38</v>
      </c>
      <c r="XZ35" s="74">
        <v>18</v>
      </c>
      <c r="YA35" s="74">
        <v>18</v>
      </c>
      <c r="YB35" s="74">
        <v>0</v>
      </c>
      <c r="YC35" s="74">
        <v>0</v>
      </c>
      <c r="YD35" s="75">
        <v>1</v>
      </c>
      <c r="YE35" s="48" t="str">
        <f t="shared" si="107"/>
        <v>OK</v>
      </c>
      <c r="YF35" s="48"/>
      <c r="YG35" s="74" t="s">
        <v>38</v>
      </c>
      <c r="YH35" s="74">
        <v>18</v>
      </c>
      <c r="YI35" s="74">
        <v>18</v>
      </c>
      <c r="YJ35" s="74">
        <v>0</v>
      </c>
      <c r="YK35" s="74">
        <v>0</v>
      </c>
      <c r="YL35" s="75">
        <v>1</v>
      </c>
      <c r="YM35" s="48" t="str">
        <f t="shared" si="108"/>
        <v>OK</v>
      </c>
      <c r="YO35" s="74" t="s">
        <v>38</v>
      </c>
      <c r="YP35" s="74">
        <v>18</v>
      </c>
      <c r="YQ35" s="74">
        <v>18</v>
      </c>
      <c r="YR35" s="74">
        <v>0</v>
      </c>
      <c r="YS35" s="74">
        <v>0</v>
      </c>
      <c r="YT35" s="75">
        <v>1</v>
      </c>
      <c r="YU35" s="48" t="str">
        <f t="shared" si="109"/>
        <v>OK</v>
      </c>
      <c r="YV35" s="48"/>
      <c r="YW35" s="74" t="s">
        <v>38</v>
      </c>
      <c r="YX35" s="74">
        <v>18</v>
      </c>
      <c r="YY35" s="74">
        <v>18</v>
      </c>
      <c r="YZ35" s="74">
        <v>0</v>
      </c>
      <c r="ZA35" s="74">
        <v>0</v>
      </c>
      <c r="ZB35" s="75">
        <v>1</v>
      </c>
      <c r="ZC35" s="48" t="str">
        <f t="shared" si="110"/>
        <v>OK</v>
      </c>
      <c r="ZE35" s="74" t="s">
        <v>38</v>
      </c>
      <c r="ZF35" s="74">
        <v>18</v>
      </c>
      <c r="ZG35" s="74">
        <v>18</v>
      </c>
      <c r="ZH35" s="74">
        <v>0</v>
      </c>
      <c r="ZI35" s="74">
        <v>0</v>
      </c>
      <c r="ZJ35" s="75">
        <v>1</v>
      </c>
      <c r="ZK35" s="48" t="str">
        <f t="shared" si="111"/>
        <v>OK</v>
      </c>
      <c r="ZL35" s="48"/>
      <c r="ZM35" s="74" t="s">
        <v>38</v>
      </c>
      <c r="ZN35" s="74">
        <v>18</v>
      </c>
      <c r="ZO35" s="74">
        <v>18</v>
      </c>
      <c r="ZP35" s="74">
        <v>0</v>
      </c>
      <c r="ZQ35" s="74">
        <v>0</v>
      </c>
      <c r="ZR35" s="75">
        <v>1</v>
      </c>
      <c r="ZS35" s="48" t="str">
        <f t="shared" si="112"/>
        <v>OK</v>
      </c>
      <c r="ZU35" s="74" t="s">
        <v>38</v>
      </c>
      <c r="ZV35" s="74">
        <v>18</v>
      </c>
      <c r="ZW35" s="74">
        <v>18</v>
      </c>
      <c r="ZX35" s="74">
        <v>0</v>
      </c>
      <c r="ZY35" s="74">
        <v>0</v>
      </c>
      <c r="ZZ35" s="75">
        <v>1</v>
      </c>
      <c r="AAA35" s="48" t="str">
        <f t="shared" si="113"/>
        <v>OK</v>
      </c>
      <c r="AAB35" s="48"/>
      <c r="AAC35" s="74" t="s">
        <v>38</v>
      </c>
      <c r="AAD35" s="74">
        <v>18</v>
      </c>
      <c r="AAE35" s="74">
        <v>18</v>
      </c>
      <c r="AAF35" s="74">
        <v>0</v>
      </c>
      <c r="AAG35" s="74">
        <v>0</v>
      </c>
      <c r="AAH35" s="75">
        <v>1</v>
      </c>
      <c r="AAI35" s="48" t="str">
        <f t="shared" si="114"/>
        <v>OK</v>
      </c>
    </row>
    <row r="36" spans="1:71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1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2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13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14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15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16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17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18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19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20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21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22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23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24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25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ES83-EK36</f>
        <v>0</v>
      </c>
      <c r="EU36" s="2" t="s">
        <v>89</v>
      </c>
      <c r="FB36" s="4">
        <f>FA83-ES36</f>
        <v>0</v>
      </c>
      <c r="FJ36" s="4">
        <f t="shared" si="29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30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115"/>
        <v>1</v>
      </c>
      <c r="FZ36" s="4">
        <f t="shared" si="31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116"/>
        <v>1</v>
      </c>
      <c r="GH36" s="4">
        <f t="shared" si="32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33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3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35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36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37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38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17"/>
        <v>1</v>
      </c>
      <c r="IL36" s="4">
        <f t="shared" si="39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40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118"/>
        <v>1</v>
      </c>
      <c r="JR36" s="67">
        <f t="shared" si="41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119"/>
        <v>1</v>
      </c>
      <c r="JZ36" s="75">
        <f t="shared" si="42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43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44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45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46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47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8"/>
        <v>1</v>
      </c>
      <c r="LW36" s="75">
        <f t="shared" si="49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50"/>
        <v>1</v>
      </c>
      <c r="ME36" s="75">
        <f t="shared" si="51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52"/>
        <v>1</v>
      </c>
      <c r="MM36" s="75">
        <f t="shared" si="53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54"/>
        <v>1</v>
      </c>
      <c r="MU36" s="75">
        <f t="shared" si="55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56"/>
        <v>1</v>
      </c>
      <c r="NC36" s="75">
        <f t="shared" si="57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8"/>
        <v>1</v>
      </c>
      <c r="NK36" s="75">
        <f t="shared" si="59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60"/>
        <v>1</v>
      </c>
      <c r="NS36" s="75">
        <f t="shared" si="61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62"/>
        <v>1</v>
      </c>
      <c r="OA36" s="75">
        <f t="shared" si="63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64"/>
        <v>1</v>
      </c>
      <c r="OI36" s="75">
        <f t="shared" si="65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66"/>
        <v>1</v>
      </c>
      <c r="OQ36" s="75">
        <f t="shared" si="67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8"/>
        <v>1</v>
      </c>
      <c r="OY36" s="75">
        <f t="shared" si="69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70"/>
        <v>1</v>
      </c>
      <c r="PG36" s="75">
        <f t="shared" si="71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72"/>
        <v>1</v>
      </c>
      <c r="PO36" s="75">
        <f t="shared" si="73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74"/>
        <v>1</v>
      </c>
      <c r="PW36" s="75">
        <f t="shared" si="75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76"/>
        <v>1</v>
      </c>
      <c r="QE36" s="75">
        <f t="shared" si="77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8"/>
        <v>1</v>
      </c>
      <c r="QM36" s="75">
        <f t="shared" si="79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80"/>
        <v>1</v>
      </c>
      <c r="QU36" s="75">
        <f t="shared" si="81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82"/>
        <v>1</v>
      </c>
      <c r="RC36" s="75">
        <f t="shared" si="83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84"/>
        <v>1</v>
      </c>
      <c r="RK36" s="75">
        <f t="shared" si="85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86"/>
        <v>1</v>
      </c>
      <c r="RS36" s="75">
        <f t="shared" si="87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88"/>
        <v>1</v>
      </c>
      <c r="SA36" s="75">
        <f t="shared" si="89"/>
        <v>0</v>
      </c>
      <c r="SC36" s="74" t="s">
        <v>39</v>
      </c>
      <c r="SD36" s="74">
        <v>58</v>
      </c>
      <c r="SE36" s="74">
        <v>58</v>
      </c>
      <c r="SF36" s="74">
        <v>0</v>
      </c>
      <c r="SG36" s="74">
        <v>0</v>
      </c>
      <c r="SH36" s="75">
        <f t="shared" si="90"/>
        <v>1</v>
      </c>
      <c r="SI36" s="75">
        <f t="shared" si="91"/>
        <v>0</v>
      </c>
      <c r="SK36" s="74" t="s">
        <v>39</v>
      </c>
      <c r="SL36" s="74">
        <v>58</v>
      </c>
      <c r="SM36" s="74">
        <v>58</v>
      </c>
      <c r="SN36" s="74">
        <v>0</v>
      </c>
      <c r="SO36" s="74">
        <v>0</v>
      </c>
      <c r="SP36" s="75">
        <f t="shared" si="92"/>
        <v>1</v>
      </c>
      <c r="SQ36" s="75" t="str">
        <f t="shared" si="93"/>
        <v>OK</v>
      </c>
      <c r="SS36" s="74" t="s">
        <v>285</v>
      </c>
      <c r="ST36" s="74">
        <v>59</v>
      </c>
      <c r="SU36" s="74">
        <v>59</v>
      </c>
      <c r="SV36" s="74">
        <v>0</v>
      </c>
      <c r="SW36" s="74">
        <v>0</v>
      </c>
      <c r="SX36" s="75">
        <f t="shared" si="94"/>
        <v>1</v>
      </c>
      <c r="SY36" s="75" t="str">
        <f t="shared" si="127"/>
        <v>Fail:0%</v>
      </c>
      <c r="TA36" s="74" t="s">
        <v>39</v>
      </c>
      <c r="TB36" s="74">
        <v>58</v>
      </c>
      <c r="TC36" s="74">
        <v>58</v>
      </c>
      <c r="TD36" s="74">
        <v>0</v>
      </c>
      <c r="TE36" s="74">
        <v>0</v>
      </c>
      <c r="TF36" s="75">
        <f t="shared" si="96"/>
        <v>1</v>
      </c>
      <c r="TG36" s="75" t="str">
        <f t="shared" si="97"/>
        <v>OK</v>
      </c>
      <c r="TI36" s="74" t="s">
        <v>39</v>
      </c>
      <c r="TJ36" s="74">
        <v>58</v>
      </c>
      <c r="TK36" s="74">
        <v>58</v>
      </c>
      <c r="TL36" s="74">
        <v>0</v>
      </c>
      <c r="TM36" s="74">
        <v>0</v>
      </c>
      <c r="TN36" s="75">
        <v>1</v>
      </c>
      <c r="TO36" s="48" t="str">
        <f t="shared" si="98"/>
        <v>Fail:0%</v>
      </c>
      <c r="TP36" s="48" t="str">
        <f t="shared" si="120"/>
        <v>OK</v>
      </c>
      <c r="TQ36" s="74" t="s">
        <v>39</v>
      </c>
      <c r="TR36" s="74">
        <v>58</v>
      </c>
      <c r="TS36" s="74">
        <v>58</v>
      </c>
      <c r="TT36" s="74">
        <v>0</v>
      </c>
      <c r="TU36" s="74">
        <v>0</v>
      </c>
      <c r="TV36" s="75">
        <v>1</v>
      </c>
      <c r="TW36" s="48" t="str">
        <f t="shared" si="99"/>
        <v>OK</v>
      </c>
      <c r="TX36" s="48" t="str">
        <f t="shared" si="121"/>
        <v>OK</v>
      </c>
      <c r="TY36" s="74" t="s">
        <v>39</v>
      </c>
      <c r="TZ36" s="74">
        <v>58</v>
      </c>
      <c r="UA36" s="74">
        <v>58</v>
      </c>
      <c r="UB36" s="74">
        <v>0</v>
      </c>
      <c r="UC36" s="74">
        <v>0</v>
      </c>
      <c r="UD36" s="75">
        <v>1</v>
      </c>
      <c r="UE36" s="48" t="str">
        <f t="shared" si="125"/>
        <v>OK</v>
      </c>
      <c r="UF36" s="48" t="str">
        <f t="shared" si="123"/>
        <v>OK</v>
      </c>
      <c r="UG36" s="74" t="s">
        <v>39</v>
      </c>
      <c r="UH36" s="74">
        <v>58</v>
      </c>
      <c r="UI36" s="74">
        <v>58</v>
      </c>
      <c r="UJ36" s="74">
        <v>0</v>
      </c>
      <c r="UK36" s="74">
        <v>0</v>
      </c>
      <c r="UL36" s="75">
        <v>1</v>
      </c>
      <c r="UM36" s="48" t="str">
        <f t="shared" si="126"/>
        <v>OK</v>
      </c>
      <c r="UN36" s="48" t="str">
        <f t="shared" si="124"/>
        <v>OK</v>
      </c>
      <c r="UO36" s="74" t="s">
        <v>39</v>
      </c>
      <c r="UP36" s="102">
        <v>58</v>
      </c>
      <c r="UQ36" s="102">
        <v>58</v>
      </c>
      <c r="UR36" s="102">
        <v>0</v>
      </c>
      <c r="US36" s="102">
        <v>0</v>
      </c>
      <c r="UT36" s="103">
        <v>1</v>
      </c>
      <c r="UU36" s="103" t="str">
        <f t="shared" si="128"/>
        <v>Fail:-3%</v>
      </c>
      <c r="UV36" s="103" t="str">
        <f t="shared" si="4"/>
        <v>OK</v>
      </c>
      <c r="UW36" s="74" t="s">
        <v>39</v>
      </c>
      <c r="UX36" s="74">
        <v>59</v>
      </c>
      <c r="UY36" s="74">
        <v>58</v>
      </c>
      <c r="UZ36" s="74">
        <v>0</v>
      </c>
      <c r="VA36" s="74">
        <v>1</v>
      </c>
      <c r="VB36" s="75">
        <v>0.98</v>
      </c>
      <c r="VC36" s="48" t="str">
        <f t="shared" si="5"/>
        <v>Fail:-2%</v>
      </c>
      <c r="VD36" s="48" t="str">
        <f t="shared" si="6"/>
        <v>Fail:-2%</v>
      </c>
      <c r="VE36" s="74" t="s">
        <v>39</v>
      </c>
      <c r="VF36" s="102">
        <v>58</v>
      </c>
      <c r="VG36" s="102">
        <v>58</v>
      </c>
      <c r="VH36" s="102">
        <v>0</v>
      </c>
      <c r="VI36" s="102">
        <v>0</v>
      </c>
      <c r="VJ36" s="103">
        <v>1</v>
      </c>
      <c r="VK36" s="48" t="str">
        <f t="shared" si="101"/>
        <v>OK</v>
      </c>
      <c r="VL36" s="103" t="str">
        <f t="shared" si="7"/>
        <v>Fail:100%</v>
      </c>
      <c r="VM36" s="74" t="s">
        <v>39</v>
      </c>
      <c r="VN36" s="74">
        <v>59</v>
      </c>
      <c r="VO36" s="74">
        <v>58</v>
      </c>
      <c r="VP36" s="74">
        <v>0</v>
      </c>
      <c r="VQ36" s="74">
        <v>1</v>
      </c>
      <c r="VR36" s="75">
        <v>0.98</v>
      </c>
      <c r="VS36" s="48" t="str">
        <f t="shared" si="8"/>
        <v>OK</v>
      </c>
      <c r="VT36" s="48"/>
      <c r="VU36" s="74" t="s">
        <v>39</v>
      </c>
      <c r="VV36" s="102">
        <v>58</v>
      </c>
      <c r="VW36" s="102">
        <v>58</v>
      </c>
      <c r="VX36" s="102">
        <v>0</v>
      </c>
      <c r="VY36" s="102">
        <v>0</v>
      </c>
      <c r="VZ36" s="103">
        <v>1</v>
      </c>
      <c r="WA36" s="48" t="str">
        <f t="shared" si="102"/>
        <v>OK</v>
      </c>
      <c r="WB36" s="103"/>
      <c r="WC36" s="74" t="s">
        <v>39</v>
      </c>
      <c r="WD36" s="74">
        <v>58</v>
      </c>
      <c r="WE36" s="74">
        <v>58</v>
      </c>
      <c r="WF36" s="74">
        <v>0</v>
      </c>
      <c r="WG36" s="74">
        <v>0</v>
      </c>
      <c r="WH36" s="75">
        <v>1</v>
      </c>
      <c r="WI36" s="48" t="str">
        <f t="shared" si="9"/>
        <v>Fail:2%</v>
      </c>
      <c r="WJ36" s="103"/>
      <c r="WK36" s="74" t="s">
        <v>39</v>
      </c>
      <c r="WL36" s="74">
        <v>58</v>
      </c>
      <c r="WM36" s="74">
        <v>58</v>
      </c>
      <c r="WN36" s="74">
        <v>0</v>
      </c>
      <c r="WO36" s="74">
        <v>0</v>
      </c>
      <c r="WP36" s="75">
        <v>1</v>
      </c>
      <c r="WQ36" s="48" t="str">
        <f t="shared" si="10"/>
        <v>OK</v>
      </c>
      <c r="WR36" s="103"/>
      <c r="WS36" s="74" t="s">
        <v>39</v>
      </c>
      <c r="WT36" s="74">
        <v>58</v>
      </c>
      <c r="WU36" s="74">
        <v>58</v>
      </c>
      <c r="WV36" s="74">
        <v>0</v>
      </c>
      <c r="WW36" s="74">
        <v>0</v>
      </c>
      <c r="WX36" s="75">
        <v>1</v>
      </c>
      <c r="WY36" s="48" t="str">
        <f t="shared" si="103"/>
        <v>OK</v>
      </c>
      <c r="WZ36" s="48"/>
      <c r="XA36" s="74" t="s">
        <v>39</v>
      </c>
      <c r="XB36" s="102">
        <v>58</v>
      </c>
      <c r="XC36" s="102">
        <v>58</v>
      </c>
      <c r="XD36" s="102">
        <v>0</v>
      </c>
      <c r="XE36" s="102">
        <v>0</v>
      </c>
      <c r="XF36" s="103">
        <v>1</v>
      </c>
      <c r="XG36" s="48" t="str">
        <f t="shared" si="104"/>
        <v>OK</v>
      </c>
      <c r="XI36" s="74" t="s">
        <v>39</v>
      </c>
      <c r="XJ36" s="74">
        <v>58</v>
      </c>
      <c r="XK36" s="74">
        <v>58</v>
      </c>
      <c r="XL36" s="74">
        <v>0</v>
      </c>
      <c r="XM36" s="74">
        <v>0</v>
      </c>
      <c r="XN36" s="75">
        <v>1</v>
      </c>
      <c r="XO36" s="48" t="str">
        <f t="shared" si="105"/>
        <v>OK</v>
      </c>
      <c r="XP36" s="48"/>
      <c r="XQ36" s="74" t="s">
        <v>39</v>
      </c>
      <c r="XR36" s="102">
        <v>59</v>
      </c>
      <c r="XS36" s="102">
        <v>59</v>
      </c>
      <c r="XT36" s="102">
        <v>0</v>
      </c>
      <c r="XU36" s="102">
        <v>0</v>
      </c>
      <c r="XV36" s="103">
        <v>1</v>
      </c>
      <c r="XW36" s="48" t="str">
        <f t="shared" si="106"/>
        <v>Fail:0%</v>
      </c>
      <c r="XY36" s="74" t="s">
        <v>39</v>
      </c>
      <c r="XZ36" s="74">
        <v>58</v>
      </c>
      <c r="YA36" s="74">
        <v>58</v>
      </c>
      <c r="YB36" s="74">
        <v>0</v>
      </c>
      <c r="YC36" s="74">
        <v>0</v>
      </c>
      <c r="YD36" s="75">
        <v>1</v>
      </c>
      <c r="YE36" s="48" t="str">
        <f t="shared" si="107"/>
        <v>OK</v>
      </c>
      <c r="YF36" s="48"/>
      <c r="YG36" s="74" t="s">
        <v>39</v>
      </c>
      <c r="YH36" s="102">
        <v>59</v>
      </c>
      <c r="YI36" s="102">
        <v>59</v>
      </c>
      <c r="YJ36" s="102">
        <v>0</v>
      </c>
      <c r="YK36" s="102">
        <v>0</v>
      </c>
      <c r="YL36" s="103">
        <v>1</v>
      </c>
      <c r="YM36" s="48" t="str">
        <f t="shared" si="108"/>
        <v>OK</v>
      </c>
      <c r="YO36" s="74" t="s">
        <v>39</v>
      </c>
      <c r="YP36" s="74">
        <v>58</v>
      </c>
      <c r="YQ36" s="74">
        <v>58</v>
      </c>
      <c r="YR36" s="74">
        <v>0</v>
      </c>
      <c r="YS36" s="74">
        <v>0</v>
      </c>
      <c r="YT36" s="75">
        <v>1</v>
      </c>
      <c r="YU36" s="48" t="str">
        <f t="shared" si="109"/>
        <v>OK</v>
      </c>
      <c r="YV36" s="48"/>
      <c r="YW36" s="74" t="s">
        <v>39</v>
      </c>
      <c r="YX36" s="102">
        <v>59</v>
      </c>
      <c r="YY36" s="102">
        <v>59</v>
      </c>
      <c r="YZ36" s="102">
        <v>0</v>
      </c>
      <c r="ZA36" s="102">
        <v>0</v>
      </c>
      <c r="ZB36" s="103">
        <v>0.98</v>
      </c>
      <c r="ZC36" s="48" t="str">
        <f t="shared" si="110"/>
        <v>OK</v>
      </c>
      <c r="ZE36" s="74" t="s">
        <v>39</v>
      </c>
      <c r="ZF36" s="74">
        <v>58</v>
      </c>
      <c r="ZG36" s="74">
        <v>58</v>
      </c>
      <c r="ZH36" s="74">
        <v>0</v>
      </c>
      <c r="ZI36" s="74">
        <v>0</v>
      </c>
      <c r="ZJ36" s="75">
        <v>1</v>
      </c>
      <c r="ZK36" s="48" t="str">
        <f t="shared" si="111"/>
        <v>OK</v>
      </c>
      <c r="ZL36" s="48"/>
      <c r="ZM36" s="74" t="s">
        <v>39</v>
      </c>
      <c r="ZN36" s="102">
        <v>59</v>
      </c>
      <c r="ZO36" s="102">
        <v>59</v>
      </c>
      <c r="ZP36" s="102">
        <v>0</v>
      </c>
      <c r="ZQ36" s="102">
        <v>0</v>
      </c>
      <c r="ZR36" s="103">
        <v>1</v>
      </c>
      <c r="ZS36" s="48" t="str">
        <f t="shared" si="112"/>
        <v>OK</v>
      </c>
      <c r="ZU36" s="74" t="s">
        <v>39</v>
      </c>
      <c r="ZV36" s="74">
        <v>58</v>
      </c>
      <c r="ZW36" s="74">
        <v>58</v>
      </c>
      <c r="ZX36" s="74">
        <v>0</v>
      </c>
      <c r="ZY36" s="74">
        <v>0</v>
      </c>
      <c r="ZZ36" s="75">
        <v>1</v>
      </c>
      <c r="AAA36" s="48" t="str">
        <f t="shared" si="113"/>
        <v>OK</v>
      </c>
      <c r="AAB36" s="48"/>
      <c r="AAC36" s="74" t="s">
        <v>39</v>
      </c>
      <c r="AAD36" s="102">
        <v>59</v>
      </c>
      <c r="AAE36" s="102">
        <v>59</v>
      </c>
      <c r="AAF36" s="102">
        <v>0</v>
      </c>
      <c r="AAG36" s="102">
        <v>0</v>
      </c>
      <c r="AAH36" s="103">
        <v>1</v>
      </c>
      <c r="AAI36" s="48" t="str">
        <f t="shared" si="114"/>
        <v>OK</v>
      </c>
    </row>
    <row r="37" spans="1:71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1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2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13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14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15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16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17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18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19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20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21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22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23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24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25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2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2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28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29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30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115"/>
        <v>0.8571428571428571</v>
      </c>
      <c r="FZ37" s="4">
        <f t="shared" si="31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116"/>
        <v>0.8571428571428571</v>
      </c>
      <c r="GH37" s="4">
        <f t="shared" si="32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33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3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35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36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37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38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17"/>
        <v>0.8571428571428571</v>
      </c>
      <c r="IL37" s="4">
        <f t="shared" si="39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40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118"/>
        <v>0.8571428571428571</v>
      </c>
      <c r="JR37" s="67">
        <f t="shared" si="41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119"/>
        <v>0.8571428571428571</v>
      </c>
      <c r="JZ37" s="75">
        <f t="shared" si="42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43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44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45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46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47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8"/>
        <v>0.8571428571428571</v>
      </c>
      <c r="LW37" s="75">
        <f t="shared" si="49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50"/>
        <v>0.8571428571428571</v>
      </c>
      <c r="ME37" s="75">
        <f t="shared" si="51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52"/>
        <v>0.8571428571428571</v>
      </c>
      <c r="MM37" s="75">
        <f t="shared" si="53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54"/>
        <v>0.8571428571428571</v>
      </c>
      <c r="MU37" s="75">
        <f t="shared" si="55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56"/>
        <v>0.8571428571428571</v>
      </c>
      <c r="NC37" s="75">
        <f t="shared" si="57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8"/>
        <v>0.8571428571428571</v>
      </c>
      <c r="NK37" s="75">
        <f t="shared" si="59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60"/>
        <v>0.8571428571428571</v>
      </c>
      <c r="NS37" s="75">
        <f t="shared" si="61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62"/>
        <v>0.8571428571428571</v>
      </c>
      <c r="OA37" s="75">
        <f t="shared" si="63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64"/>
        <v>0.8571428571428571</v>
      </c>
      <c r="OI37" s="75">
        <f t="shared" si="65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66"/>
        <v>0.8571428571428571</v>
      </c>
      <c r="OQ37" s="75">
        <f t="shared" si="67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8"/>
        <v>0.8571428571428571</v>
      </c>
      <c r="OY37" s="75">
        <f t="shared" si="69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70"/>
        <v>0.8571428571428571</v>
      </c>
      <c r="PG37" s="75">
        <f t="shared" si="71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72"/>
        <v>0.8571428571428571</v>
      </c>
      <c r="PO37" s="75">
        <f t="shared" si="73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74"/>
        <v>0.8571428571428571</v>
      </c>
      <c r="PW37" s="75">
        <f t="shared" si="75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76"/>
        <v>0.8571428571428571</v>
      </c>
      <c r="QE37" s="75">
        <f t="shared" si="77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8"/>
        <v>0.8571428571428571</v>
      </c>
      <c r="QM37" s="75">
        <f t="shared" si="79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80"/>
        <v>0.8571428571428571</v>
      </c>
      <c r="QU37" s="75">
        <f t="shared" si="81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82"/>
        <v>0.8571428571428571</v>
      </c>
      <c r="RC37" s="75">
        <f t="shared" si="83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84"/>
        <v>0.8571428571428571</v>
      </c>
      <c r="RK37" s="75">
        <f t="shared" si="85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86"/>
        <v>0.8571428571428571</v>
      </c>
      <c r="RS37" s="75">
        <f t="shared" si="87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88"/>
        <v>0.8571428571428571</v>
      </c>
      <c r="SA37" s="75">
        <f t="shared" si="89"/>
        <v>0</v>
      </c>
      <c r="SC37" s="74" t="s">
        <v>40</v>
      </c>
      <c r="SD37" s="74">
        <v>14</v>
      </c>
      <c r="SE37" s="74">
        <v>12</v>
      </c>
      <c r="SF37" s="74">
        <v>0</v>
      </c>
      <c r="SG37" s="74">
        <v>2</v>
      </c>
      <c r="SH37" s="75">
        <f t="shared" si="90"/>
        <v>0.8571428571428571</v>
      </c>
      <c r="SI37" s="75">
        <f t="shared" si="91"/>
        <v>0</v>
      </c>
      <c r="SK37" s="74" t="s">
        <v>40</v>
      </c>
      <c r="SL37" s="74">
        <v>14</v>
      </c>
      <c r="SM37" s="74">
        <v>12</v>
      </c>
      <c r="SN37" s="74">
        <v>0</v>
      </c>
      <c r="SO37" s="74">
        <v>2</v>
      </c>
      <c r="SP37" s="75">
        <f t="shared" si="92"/>
        <v>0.8571428571428571</v>
      </c>
      <c r="SQ37" s="75" t="str">
        <f t="shared" si="93"/>
        <v>OK</v>
      </c>
      <c r="SS37" s="74" t="s">
        <v>286</v>
      </c>
      <c r="ST37" s="74">
        <v>14</v>
      </c>
      <c r="SU37" s="74">
        <v>12</v>
      </c>
      <c r="SV37" s="74">
        <v>0</v>
      </c>
      <c r="SW37" s="74">
        <v>2</v>
      </c>
      <c r="SX37" s="75">
        <f t="shared" si="94"/>
        <v>0.8571428571428571</v>
      </c>
      <c r="SY37" s="75" t="str">
        <f t="shared" si="127"/>
        <v>Fail:-14%</v>
      </c>
      <c r="TA37" s="74" t="s">
        <v>40</v>
      </c>
      <c r="TB37" s="74">
        <v>14</v>
      </c>
      <c r="TC37" s="74">
        <v>12</v>
      </c>
      <c r="TD37" s="74">
        <v>0</v>
      </c>
      <c r="TE37" s="74">
        <v>2</v>
      </c>
      <c r="TF37" s="75">
        <f t="shared" si="96"/>
        <v>0.8571428571428571</v>
      </c>
      <c r="TG37" s="75" t="str">
        <f t="shared" si="97"/>
        <v>OK</v>
      </c>
      <c r="TI37" s="74" t="s">
        <v>40</v>
      </c>
      <c r="TJ37" s="74">
        <v>14</v>
      </c>
      <c r="TK37" s="74">
        <v>12</v>
      </c>
      <c r="TL37" s="74">
        <v>0</v>
      </c>
      <c r="TM37" s="74">
        <v>2</v>
      </c>
      <c r="TN37" s="75">
        <v>0.86</v>
      </c>
      <c r="TO37" s="48" t="str">
        <f t="shared" si="98"/>
        <v>OK</v>
      </c>
      <c r="TP37" s="48" t="str">
        <f t="shared" si="120"/>
        <v>OK</v>
      </c>
      <c r="TQ37" s="74" t="s">
        <v>40</v>
      </c>
      <c r="TR37" s="74">
        <v>14</v>
      </c>
      <c r="TS37" s="74">
        <v>12</v>
      </c>
      <c r="TT37" s="74">
        <v>0</v>
      </c>
      <c r="TU37" s="74">
        <v>2</v>
      </c>
      <c r="TV37" s="75">
        <v>0.86</v>
      </c>
      <c r="TW37" s="48" t="str">
        <f t="shared" si="99"/>
        <v>OK</v>
      </c>
      <c r="TX37" s="48" t="str">
        <f t="shared" si="121"/>
        <v>OK</v>
      </c>
      <c r="TY37" s="74" t="s">
        <v>40</v>
      </c>
      <c r="TZ37" s="74">
        <v>14</v>
      </c>
      <c r="UA37" s="74">
        <v>12</v>
      </c>
      <c r="UB37" s="74">
        <v>0</v>
      </c>
      <c r="UC37" s="74">
        <v>2</v>
      </c>
      <c r="UD37" s="75">
        <v>0.86</v>
      </c>
      <c r="UE37" s="48" t="str">
        <f t="shared" si="125"/>
        <v>OK</v>
      </c>
      <c r="UF37" s="48" t="str">
        <f t="shared" si="123"/>
        <v>OK</v>
      </c>
      <c r="UG37" s="74" t="s">
        <v>40</v>
      </c>
      <c r="UH37" s="74">
        <v>14</v>
      </c>
      <c r="UI37" s="74">
        <v>12</v>
      </c>
      <c r="UJ37" s="74">
        <v>0</v>
      </c>
      <c r="UK37" s="74">
        <v>2</v>
      </c>
      <c r="UL37" s="75">
        <v>0.86</v>
      </c>
      <c r="UM37" s="48" t="str">
        <f t="shared" si="126"/>
        <v>OK</v>
      </c>
      <c r="UN37" s="48" t="str">
        <f t="shared" si="124"/>
        <v>OK</v>
      </c>
      <c r="UO37" s="74" t="s">
        <v>40</v>
      </c>
      <c r="UP37" s="74">
        <v>14</v>
      </c>
      <c r="UQ37" s="74">
        <v>12</v>
      </c>
      <c r="UR37" s="74">
        <v>0</v>
      </c>
      <c r="US37" s="74">
        <v>2</v>
      </c>
      <c r="UT37" s="75">
        <v>0.86</v>
      </c>
      <c r="UU37" s="48" t="str">
        <f t="shared" si="128"/>
        <v>Fail:14%</v>
      </c>
      <c r="UV37" s="48" t="str">
        <f t="shared" si="4"/>
        <v>OK</v>
      </c>
      <c r="UW37" s="74" t="s">
        <v>40</v>
      </c>
      <c r="UX37" s="74">
        <v>14</v>
      </c>
      <c r="UY37" s="74">
        <v>12</v>
      </c>
      <c r="UZ37" s="74">
        <v>0</v>
      </c>
      <c r="VA37" s="74">
        <v>2</v>
      </c>
      <c r="VB37" s="75">
        <v>0.86</v>
      </c>
      <c r="VC37" s="48" t="str">
        <f t="shared" si="5"/>
        <v>OK</v>
      </c>
      <c r="VD37" s="48" t="str">
        <f t="shared" si="6"/>
        <v>OK</v>
      </c>
      <c r="VE37" s="74" t="s">
        <v>40</v>
      </c>
      <c r="VF37" s="74">
        <v>14</v>
      </c>
      <c r="VG37" s="74">
        <v>12</v>
      </c>
      <c r="VH37" s="74">
        <v>0</v>
      </c>
      <c r="VI37" s="74">
        <v>2</v>
      </c>
      <c r="VJ37" s="75">
        <v>0.86</v>
      </c>
      <c r="VK37" s="48" t="str">
        <f t="shared" si="101"/>
        <v>OK</v>
      </c>
      <c r="VL37" s="48" t="str">
        <f t="shared" si="7"/>
        <v>Fail:-114%</v>
      </c>
      <c r="VM37" s="74" t="s">
        <v>40</v>
      </c>
      <c r="VN37" s="74">
        <v>14</v>
      </c>
      <c r="VO37" s="74">
        <v>12</v>
      </c>
      <c r="VP37" s="74">
        <v>0</v>
      </c>
      <c r="VQ37" s="74">
        <v>2</v>
      </c>
      <c r="VR37" s="75">
        <v>0.86</v>
      </c>
      <c r="VS37" s="48" t="str">
        <f t="shared" si="8"/>
        <v>OK</v>
      </c>
      <c r="VT37" s="48"/>
      <c r="VU37" s="74" t="s">
        <v>40</v>
      </c>
      <c r="VV37" s="74">
        <v>14</v>
      </c>
      <c r="VW37" s="74">
        <v>12</v>
      </c>
      <c r="VX37" s="74">
        <v>0</v>
      </c>
      <c r="VY37" s="74">
        <v>2</v>
      </c>
      <c r="VZ37" s="75">
        <v>0.86</v>
      </c>
      <c r="WA37" s="48" t="str">
        <f t="shared" si="102"/>
        <v>OK</v>
      </c>
      <c r="WB37" s="48"/>
      <c r="WC37" s="74" t="s">
        <v>40</v>
      </c>
      <c r="WD37" s="74">
        <v>14</v>
      </c>
      <c r="WE37" s="74">
        <v>12</v>
      </c>
      <c r="WF37" s="74">
        <v>0</v>
      </c>
      <c r="WG37" s="74">
        <v>2</v>
      </c>
      <c r="WH37" s="75">
        <v>0.86</v>
      </c>
      <c r="WI37" s="48" t="str">
        <f t="shared" si="9"/>
        <v>OK</v>
      </c>
      <c r="WJ37" s="48"/>
      <c r="WK37" s="74" t="s">
        <v>40</v>
      </c>
      <c r="WL37" s="74">
        <v>14</v>
      </c>
      <c r="WM37" s="74">
        <v>12</v>
      </c>
      <c r="WN37" s="74">
        <v>0</v>
      </c>
      <c r="WO37" s="74">
        <v>2</v>
      </c>
      <c r="WP37" s="75">
        <v>0.86</v>
      </c>
      <c r="WQ37" s="48" t="str">
        <f t="shared" si="10"/>
        <v>OK</v>
      </c>
      <c r="WR37" s="48"/>
      <c r="WS37" s="74" t="s">
        <v>40</v>
      </c>
      <c r="WT37" s="74">
        <v>14</v>
      </c>
      <c r="WU37" s="74">
        <v>12</v>
      </c>
      <c r="WV37" s="74">
        <v>0</v>
      </c>
      <c r="WW37" s="74">
        <v>2</v>
      </c>
      <c r="WX37" s="75">
        <v>0.86</v>
      </c>
      <c r="WY37" s="48" t="str">
        <f t="shared" si="103"/>
        <v>OK</v>
      </c>
      <c r="WZ37" s="48"/>
      <c r="XA37" s="74" t="s">
        <v>40</v>
      </c>
      <c r="XB37" s="74">
        <v>14</v>
      </c>
      <c r="XC37" s="74">
        <v>12</v>
      </c>
      <c r="XD37" s="74">
        <v>0</v>
      </c>
      <c r="XE37" s="74">
        <v>2</v>
      </c>
      <c r="XF37" s="75">
        <v>0.86</v>
      </c>
      <c r="XG37" s="48" t="str">
        <f t="shared" si="104"/>
        <v>OK</v>
      </c>
      <c r="XI37" s="74" t="s">
        <v>40</v>
      </c>
      <c r="XJ37" s="74">
        <v>14</v>
      </c>
      <c r="XK37" s="74">
        <v>12</v>
      </c>
      <c r="XL37" s="74">
        <v>0</v>
      </c>
      <c r="XM37" s="74">
        <v>2</v>
      </c>
      <c r="XN37" s="75">
        <v>0.86</v>
      </c>
      <c r="XO37" s="48" t="str">
        <f t="shared" si="105"/>
        <v>OK</v>
      </c>
      <c r="XP37" s="48"/>
      <c r="XQ37" s="74" t="s">
        <v>40</v>
      </c>
      <c r="XR37" s="74">
        <v>14</v>
      </c>
      <c r="XS37" s="74">
        <v>12</v>
      </c>
      <c r="XT37" s="74">
        <v>0</v>
      </c>
      <c r="XU37" s="74">
        <v>2</v>
      </c>
      <c r="XV37" s="75">
        <v>0.86</v>
      </c>
      <c r="XW37" s="48" t="str">
        <f t="shared" si="106"/>
        <v>OK</v>
      </c>
      <c r="XY37" s="74" t="s">
        <v>40</v>
      </c>
      <c r="XZ37" s="74">
        <v>14</v>
      </c>
      <c r="YA37" s="74">
        <v>12</v>
      </c>
      <c r="YB37" s="74">
        <v>0</v>
      </c>
      <c r="YC37" s="74">
        <v>2</v>
      </c>
      <c r="YD37" s="75">
        <v>0.86</v>
      </c>
      <c r="YE37" s="48" t="str">
        <f t="shared" si="107"/>
        <v>OK</v>
      </c>
      <c r="YF37" s="48"/>
      <c r="YG37" s="74" t="s">
        <v>40</v>
      </c>
      <c r="YH37" s="74">
        <v>14</v>
      </c>
      <c r="YI37" s="74">
        <v>12</v>
      </c>
      <c r="YJ37" s="74">
        <v>0</v>
      </c>
      <c r="YK37" s="74">
        <v>2</v>
      </c>
      <c r="YL37" s="75">
        <v>0.86</v>
      </c>
      <c r="YM37" s="48" t="str">
        <f t="shared" si="108"/>
        <v>OK</v>
      </c>
      <c r="YO37" s="74" t="s">
        <v>40</v>
      </c>
      <c r="YP37" s="74">
        <v>14</v>
      </c>
      <c r="YQ37" s="74">
        <v>12</v>
      </c>
      <c r="YR37" s="74">
        <v>0</v>
      </c>
      <c r="YS37" s="74">
        <v>2</v>
      </c>
      <c r="YT37" s="75">
        <v>0.86</v>
      </c>
      <c r="YU37" s="48" t="str">
        <f t="shared" si="109"/>
        <v>OK</v>
      </c>
      <c r="YV37" s="48"/>
      <c r="YW37" s="74" t="s">
        <v>40</v>
      </c>
      <c r="YX37" s="74">
        <v>14</v>
      </c>
      <c r="YY37" s="74">
        <v>12</v>
      </c>
      <c r="YZ37" s="74">
        <v>0</v>
      </c>
      <c r="ZA37" s="74">
        <v>2</v>
      </c>
      <c r="ZB37" s="75">
        <v>0.86</v>
      </c>
      <c r="ZC37" s="48" t="str">
        <f t="shared" si="110"/>
        <v>OK</v>
      </c>
      <c r="ZE37" s="74" t="s">
        <v>40</v>
      </c>
      <c r="ZF37" s="74">
        <v>14</v>
      </c>
      <c r="ZG37" s="74">
        <v>12</v>
      </c>
      <c r="ZH37" s="74">
        <v>0</v>
      </c>
      <c r="ZI37" s="74">
        <v>2</v>
      </c>
      <c r="ZJ37" s="75">
        <v>0.86</v>
      </c>
      <c r="ZK37" s="48" t="str">
        <f t="shared" si="111"/>
        <v>OK</v>
      </c>
      <c r="ZL37" s="48"/>
      <c r="ZM37" s="74" t="s">
        <v>40</v>
      </c>
      <c r="ZN37" s="74">
        <v>14</v>
      </c>
      <c r="ZO37" s="74">
        <v>12</v>
      </c>
      <c r="ZP37" s="74">
        <v>0</v>
      </c>
      <c r="ZQ37" s="74">
        <v>2</v>
      </c>
      <c r="ZR37" s="75">
        <v>0.86</v>
      </c>
      <c r="ZS37" s="48" t="str">
        <f t="shared" si="112"/>
        <v>OK</v>
      </c>
      <c r="ZU37" s="74" t="s">
        <v>40</v>
      </c>
      <c r="ZV37" s="74">
        <v>14</v>
      </c>
      <c r="ZW37" s="74">
        <v>12</v>
      </c>
      <c r="ZX37" s="74">
        <v>0</v>
      </c>
      <c r="ZY37" s="74">
        <v>2</v>
      </c>
      <c r="ZZ37" s="75">
        <v>0.86</v>
      </c>
      <c r="AAA37" s="48" t="str">
        <f t="shared" si="113"/>
        <v>OK</v>
      </c>
      <c r="AAB37" s="48"/>
      <c r="AAC37" s="74" t="s">
        <v>40</v>
      </c>
      <c r="AAD37" s="74">
        <v>14</v>
      </c>
      <c r="AAE37" s="74">
        <v>12</v>
      </c>
      <c r="AAF37" s="74">
        <v>0</v>
      </c>
      <c r="AAG37" s="74">
        <v>2</v>
      </c>
      <c r="AAH37" s="75">
        <v>0.86</v>
      </c>
      <c r="AAI37" s="48" t="str">
        <f t="shared" si="114"/>
        <v>OK</v>
      </c>
    </row>
    <row r="38" spans="1:71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1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2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13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14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15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16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17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18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19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20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21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22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23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24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25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2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2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28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2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30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115"/>
        <v>1</v>
      </c>
      <c r="FZ38" s="4">
        <f t="shared" si="31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116"/>
        <v>1</v>
      </c>
      <c r="GH38" s="4">
        <f t="shared" si="32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3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3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35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36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37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38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17"/>
        <v>1</v>
      </c>
      <c r="IL38" s="4">
        <f t="shared" si="39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40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118"/>
        <v>1</v>
      </c>
      <c r="JR38" s="67">
        <f t="shared" si="41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119"/>
        <v>1</v>
      </c>
      <c r="JZ38" s="75">
        <f t="shared" si="42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43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44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45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46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47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8"/>
        <v>1</v>
      </c>
      <c r="LW38" s="75">
        <f t="shared" si="49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50"/>
        <v>1</v>
      </c>
      <c r="ME38" s="75">
        <f t="shared" si="51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52"/>
        <v>1</v>
      </c>
      <c r="MM38" s="75">
        <f t="shared" si="53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54"/>
        <v>1</v>
      </c>
      <c r="MU38" s="75">
        <f t="shared" si="55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56"/>
        <v>1</v>
      </c>
      <c r="NC38" s="75">
        <f t="shared" si="57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8"/>
        <v>1</v>
      </c>
      <c r="NK38" s="75">
        <f t="shared" si="59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60"/>
        <v>1</v>
      </c>
      <c r="NS38" s="75">
        <f t="shared" si="61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62"/>
        <v>1</v>
      </c>
      <c r="OA38" s="75">
        <f t="shared" si="63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64"/>
        <v>1</v>
      </c>
      <c r="OI38" s="75">
        <f t="shared" si="65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66"/>
        <v>1</v>
      </c>
      <c r="OQ38" s="75">
        <f t="shared" si="67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8"/>
        <v>1</v>
      </c>
      <c r="OY38" s="75">
        <f t="shared" si="69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70"/>
        <v>1</v>
      </c>
      <c r="PG38" s="75">
        <f t="shared" si="71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72"/>
        <v>1</v>
      </c>
      <c r="PO38" s="75">
        <f t="shared" si="73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74"/>
        <v>1</v>
      </c>
      <c r="PW38" s="75">
        <f t="shared" si="75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76"/>
        <v>1</v>
      </c>
      <c r="QE38" s="75">
        <f t="shared" si="77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8"/>
        <v>1</v>
      </c>
      <c r="QM38" s="75">
        <f t="shared" si="79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80"/>
        <v>1</v>
      </c>
      <c r="QU38" s="75">
        <f t="shared" si="81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82"/>
        <v>1</v>
      </c>
      <c r="RC38" s="75">
        <f t="shared" si="83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84"/>
        <v>1</v>
      </c>
      <c r="RK38" s="75">
        <f t="shared" si="85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86"/>
        <v>1</v>
      </c>
      <c r="RS38" s="75">
        <f t="shared" si="87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88"/>
        <v>1</v>
      </c>
      <c r="SA38" s="75">
        <f t="shared" si="89"/>
        <v>0</v>
      </c>
      <c r="SC38" s="74" t="s">
        <v>41</v>
      </c>
      <c r="SD38" s="74">
        <v>72</v>
      </c>
      <c r="SE38" s="74">
        <v>72</v>
      </c>
      <c r="SF38" s="74">
        <v>0</v>
      </c>
      <c r="SG38" s="74">
        <v>0</v>
      </c>
      <c r="SH38" s="75">
        <f t="shared" si="90"/>
        <v>1</v>
      </c>
      <c r="SI38" s="75">
        <f t="shared" si="91"/>
        <v>0</v>
      </c>
      <c r="SK38" s="74" t="s">
        <v>41</v>
      </c>
      <c r="SL38" s="74">
        <v>72</v>
      </c>
      <c r="SM38" s="74">
        <v>72</v>
      </c>
      <c r="SN38" s="74">
        <v>0</v>
      </c>
      <c r="SO38" s="74">
        <v>0</v>
      </c>
      <c r="SP38" s="75">
        <f t="shared" si="92"/>
        <v>1</v>
      </c>
      <c r="SQ38" s="75" t="str">
        <f t="shared" si="93"/>
        <v>OK</v>
      </c>
      <c r="SS38" s="74" t="s">
        <v>287</v>
      </c>
      <c r="ST38" s="74">
        <v>72</v>
      </c>
      <c r="SU38" s="74">
        <v>72</v>
      </c>
      <c r="SV38" s="74">
        <v>0</v>
      </c>
      <c r="SW38" s="74">
        <v>0</v>
      </c>
      <c r="SX38" s="75">
        <f t="shared" si="94"/>
        <v>1</v>
      </c>
      <c r="SY38" s="75" t="str">
        <f t="shared" si="127"/>
        <v>Fail:14%</v>
      </c>
      <c r="TA38" s="74" t="s">
        <v>41</v>
      </c>
      <c r="TB38" s="74">
        <v>72</v>
      </c>
      <c r="TC38" s="74">
        <v>72</v>
      </c>
      <c r="TD38" s="74">
        <v>0</v>
      </c>
      <c r="TE38" s="74">
        <v>0</v>
      </c>
      <c r="TF38" s="75">
        <f t="shared" si="96"/>
        <v>1</v>
      </c>
      <c r="TG38" s="75" t="str">
        <f t="shared" si="97"/>
        <v>OK</v>
      </c>
      <c r="TI38" s="74" t="s">
        <v>41</v>
      </c>
      <c r="TJ38" s="74">
        <v>72</v>
      </c>
      <c r="TK38" s="74">
        <v>72</v>
      </c>
      <c r="TL38" s="74">
        <v>0</v>
      </c>
      <c r="TM38" s="74">
        <v>0</v>
      </c>
      <c r="TN38" s="75">
        <v>1</v>
      </c>
      <c r="TO38" s="48" t="str">
        <f t="shared" si="98"/>
        <v>OK</v>
      </c>
      <c r="TP38" s="48" t="str">
        <f t="shared" si="120"/>
        <v>OK</v>
      </c>
      <c r="TQ38" s="74" t="s">
        <v>41</v>
      </c>
      <c r="TR38" s="74">
        <v>72</v>
      </c>
      <c r="TS38" s="74">
        <v>72</v>
      </c>
      <c r="TT38" s="74">
        <v>0</v>
      </c>
      <c r="TU38" s="74">
        <v>0</v>
      </c>
      <c r="TV38" s="75">
        <v>1</v>
      </c>
      <c r="TW38" s="48" t="str">
        <f t="shared" si="99"/>
        <v>OK</v>
      </c>
      <c r="TX38" s="48" t="str">
        <f t="shared" si="121"/>
        <v>OK</v>
      </c>
      <c r="TY38" s="74" t="s">
        <v>41</v>
      </c>
      <c r="TZ38" s="74">
        <v>72</v>
      </c>
      <c r="UA38" s="74">
        <v>72</v>
      </c>
      <c r="UB38" s="74">
        <v>0</v>
      </c>
      <c r="UC38" s="74">
        <v>0</v>
      </c>
      <c r="UD38" s="75">
        <v>1</v>
      </c>
      <c r="UE38" s="48" t="str">
        <f t="shared" si="125"/>
        <v>OK</v>
      </c>
      <c r="UF38" s="48" t="str">
        <f t="shared" si="123"/>
        <v>OK</v>
      </c>
      <c r="UG38" s="74" t="s">
        <v>41</v>
      </c>
      <c r="UH38" s="74">
        <v>72</v>
      </c>
      <c r="UI38" s="74">
        <v>72</v>
      </c>
      <c r="UJ38" s="74">
        <v>0</v>
      </c>
      <c r="UK38" s="74">
        <v>0</v>
      </c>
      <c r="UL38" s="75">
        <v>1</v>
      </c>
      <c r="UM38" s="48" t="str">
        <f t="shared" si="126"/>
        <v>OK</v>
      </c>
      <c r="UN38" s="48" t="str">
        <f t="shared" si="124"/>
        <v>OK</v>
      </c>
      <c r="UO38" s="74" t="s">
        <v>41</v>
      </c>
      <c r="UP38" s="74">
        <v>72</v>
      </c>
      <c r="UQ38" s="74">
        <v>72</v>
      </c>
      <c r="UR38" s="74">
        <v>0</v>
      </c>
      <c r="US38" s="74">
        <v>0</v>
      </c>
      <c r="UT38" s="75">
        <v>1</v>
      </c>
      <c r="UU38" s="48" t="str">
        <f t="shared" si="128"/>
        <v>Fail:-20%</v>
      </c>
      <c r="UV38" s="48" t="str">
        <f t="shared" si="4"/>
        <v>OK</v>
      </c>
      <c r="UW38" s="74" t="s">
        <v>41</v>
      </c>
      <c r="UX38" s="74">
        <v>72</v>
      </c>
      <c r="UY38" s="74">
        <v>72</v>
      </c>
      <c r="UZ38" s="74">
        <v>0</v>
      </c>
      <c r="VA38" s="74">
        <v>0</v>
      </c>
      <c r="VB38" s="75">
        <v>1</v>
      </c>
      <c r="VC38" s="48" t="str">
        <f t="shared" si="5"/>
        <v>OK</v>
      </c>
      <c r="VD38" s="48" t="str">
        <f t="shared" si="6"/>
        <v>OK</v>
      </c>
      <c r="VE38" s="74" t="s">
        <v>41</v>
      </c>
      <c r="VF38" s="74">
        <v>72</v>
      </c>
      <c r="VG38" s="74">
        <v>72</v>
      </c>
      <c r="VH38" s="74">
        <v>0</v>
      </c>
      <c r="VI38" s="74">
        <v>0</v>
      </c>
      <c r="VJ38" s="75">
        <v>1</v>
      </c>
      <c r="VK38" s="48" t="str">
        <f t="shared" si="101"/>
        <v>OK</v>
      </c>
      <c r="VL38" s="48" t="str">
        <f t="shared" si="7"/>
        <v>Fail:100%</v>
      </c>
      <c r="VM38" s="74" t="s">
        <v>41</v>
      </c>
      <c r="VN38" s="74">
        <v>72</v>
      </c>
      <c r="VO38" s="74">
        <v>72</v>
      </c>
      <c r="VP38" s="74">
        <v>0</v>
      </c>
      <c r="VQ38" s="74">
        <v>0</v>
      </c>
      <c r="VR38" s="75">
        <v>1</v>
      </c>
      <c r="VS38" s="48" t="str">
        <f t="shared" si="8"/>
        <v>OK</v>
      </c>
      <c r="VT38" s="48"/>
      <c r="VU38" s="74" t="s">
        <v>41</v>
      </c>
      <c r="VV38" s="74">
        <v>72</v>
      </c>
      <c r="VW38" s="74">
        <v>72</v>
      </c>
      <c r="VX38" s="74">
        <v>0</v>
      </c>
      <c r="VY38" s="74">
        <v>0</v>
      </c>
      <c r="VZ38" s="75">
        <v>1</v>
      </c>
      <c r="WA38" s="48" t="str">
        <f t="shared" si="102"/>
        <v>OK</v>
      </c>
      <c r="WB38" s="48"/>
      <c r="WC38" s="74" t="s">
        <v>41</v>
      </c>
      <c r="WD38" s="74">
        <v>72</v>
      </c>
      <c r="WE38" s="74">
        <v>72</v>
      </c>
      <c r="WF38" s="74">
        <v>0</v>
      </c>
      <c r="WG38" s="74">
        <v>0</v>
      </c>
      <c r="WH38" s="75">
        <v>1</v>
      </c>
      <c r="WI38" s="48" t="str">
        <f t="shared" si="9"/>
        <v>OK</v>
      </c>
      <c r="WJ38" s="48"/>
      <c r="WK38" s="74" t="s">
        <v>41</v>
      </c>
      <c r="WL38" s="74">
        <v>72</v>
      </c>
      <c r="WM38" s="74">
        <v>72</v>
      </c>
      <c r="WN38" s="74">
        <v>0</v>
      </c>
      <c r="WO38" s="74">
        <v>0</v>
      </c>
      <c r="WP38" s="75">
        <v>1</v>
      </c>
      <c r="WQ38" s="48" t="str">
        <f t="shared" si="10"/>
        <v>OK</v>
      </c>
      <c r="WR38" s="48"/>
      <c r="WS38" s="74" t="s">
        <v>41</v>
      </c>
      <c r="WT38" s="74">
        <v>72</v>
      </c>
      <c r="WU38" s="74">
        <v>72</v>
      </c>
      <c r="WV38" s="74">
        <v>0</v>
      </c>
      <c r="WW38" s="74">
        <v>0</v>
      </c>
      <c r="WX38" s="75">
        <v>1</v>
      </c>
      <c r="WY38" s="48" t="str">
        <f t="shared" si="103"/>
        <v>OK</v>
      </c>
      <c r="WZ38" s="48"/>
      <c r="XA38" s="74" t="s">
        <v>41</v>
      </c>
      <c r="XB38" s="74">
        <v>72</v>
      </c>
      <c r="XC38" s="74">
        <v>72</v>
      </c>
      <c r="XD38" s="74">
        <v>0</v>
      </c>
      <c r="XE38" s="74">
        <v>0</v>
      </c>
      <c r="XF38" s="75">
        <v>1</v>
      </c>
      <c r="XG38" s="48" t="str">
        <f t="shared" si="104"/>
        <v>OK</v>
      </c>
      <c r="XI38" s="74" t="s">
        <v>41</v>
      </c>
      <c r="XJ38" s="74">
        <v>72</v>
      </c>
      <c r="XK38" s="74">
        <v>72</v>
      </c>
      <c r="XL38" s="74">
        <v>0</v>
      </c>
      <c r="XM38" s="74">
        <v>0</v>
      </c>
      <c r="XN38" s="75">
        <v>1</v>
      </c>
      <c r="XO38" s="48" t="str">
        <f t="shared" si="105"/>
        <v>OK</v>
      </c>
      <c r="XP38" s="48"/>
      <c r="XQ38" s="74" t="s">
        <v>41</v>
      </c>
      <c r="XR38" s="74">
        <v>72</v>
      </c>
      <c r="XS38" s="74">
        <v>72</v>
      </c>
      <c r="XT38" s="74">
        <v>0</v>
      </c>
      <c r="XU38" s="74">
        <v>0</v>
      </c>
      <c r="XV38" s="75">
        <v>1</v>
      </c>
      <c r="XW38" s="48" t="str">
        <f t="shared" si="106"/>
        <v>OK</v>
      </c>
      <c r="XY38" s="74" t="s">
        <v>41</v>
      </c>
      <c r="XZ38" s="74">
        <v>72</v>
      </c>
      <c r="YA38" s="74">
        <v>72</v>
      </c>
      <c r="YB38" s="74">
        <v>0</v>
      </c>
      <c r="YC38" s="74">
        <v>0</v>
      </c>
      <c r="YD38" s="75">
        <v>1</v>
      </c>
      <c r="YE38" s="48" t="str">
        <f t="shared" si="107"/>
        <v>OK</v>
      </c>
      <c r="YF38" s="48"/>
      <c r="YG38" s="74" t="s">
        <v>41</v>
      </c>
      <c r="YH38" s="74">
        <v>72</v>
      </c>
      <c r="YI38" s="74">
        <v>72</v>
      </c>
      <c r="YJ38" s="74">
        <v>0</v>
      </c>
      <c r="YK38" s="74">
        <v>0</v>
      </c>
      <c r="YL38" s="75">
        <v>1</v>
      </c>
      <c r="YM38" s="48" t="str">
        <f t="shared" si="108"/>
        <v>OK</v>
      </c>
      <c r="YO38" s="74" t="s">
        <v>41</v>
      </c>
      <c r="YP38" s="74">
        <v>72</v>
      </c>
      <c r="YQ38" s="74">
        <v>72</v>
      </c>
      <c r="YR38" s="74">
        <v>0</v>
      </c>
      <c r="YS38" s="74">
        <v>0</v>
      </c>
      <c r="YT38" s="75">
        <v>1</v>
      </c>
      <c r="YU38" s="48" t="str">
        <f t="shared" si="109"/>
        <v>OK</v>
      </c>
      <c r="YV38" s="48"/>
      <c r="YW38" s="74" t="s">
        <v>41</v>
      </c>
      <c r="YX38" s="74">
        <v>72</v>
      </c>
      <c r="YY38" s="74">
        <v>72</v>
      </c>
      <c r="YZ38" s="74">
        <v>0</v>
      </c>
      <c r="ZA38" s="74">
        <v>0</v>
      </c>
      <c r="ZB38" s="75">
        <v>1</v>
      </c>
      <c r="ZC38" s="48" t="str">
        <f t="shared" si="110"/>
        <v>OK</v>
      </c>
      <c r="ZE38" s="74" t="s">
        <v>41</v>
      </c>
      <c r="ZF38" s="74">
        <v>72</v>
      </c>
      <c r="ZG38" s="74">
        <v>72</v>
      </c>
      <c r="ZH38" s="74">
        <v>0</v>
      </c>
      <c r="ZI38" s="74">
        <v>0</v>
      </c>
      <c r="ZJ38" s="75">
        <v>1</v>
      </c>
      <c r="ZK38" s="48" t="str">
        <f t="shared" si="111"/>
        <v>OK</v>
      </c>
      <c r="ZL38" s="48"/>
      <c r="ZM38" s="74" t="s">
        <v>41</v>
      </c>
      <c r="ZN38" s="74">
        <v>72</v>
      </c>
      <c r="ZO38" s="74">
        <v>72</v>
      </c>
      <c r="ZP38" s="74">
        <v>0</v>
      </c>
      <c r="ZQ38" s="74">
        <v>0</v>
      </c>
      <c r="ZR38" s="75">
        <v>1</v>
      </c>
      <c r="ZS38" s="48" t="str">
        <f t="shared" si="112"/>
        <v>OK</v>
      </c>
      <c r="ZU38" s="74" t="s">
        <v>41</v>
      </c>
      <c r="ZV38" s="74">
        <v>72</v>
      </c>
      <c r="ZW38" s="74">
        <v>72</v>
      </c>
      <c r="ZX38" s="74">
        <v>0</v>
      </c>
      <c r="ZY38" s="74">
        <v>0</v>
      </c>
      <c r="ZZ38" s="75">
        <v>1</v>
      </c>
      <c r="AAA38" s="48" t="str">
        <f t="shared" si="113"/>
        <v>OK</v>
      </c>
      <c r="AAB38" s="48"/>
      <c r="AAC38" s="74" t="s">
        <v>41</v>
      </c>
      <c r="AAD38" s="74">
        <v>72</v>
      </c>
      <c r="AAE38" s="74">
        <v>72</v>
      </c>
      <c r="AAF38" s="74">
        <v>0</v>
      </c>
      <c r="AAG38" s="74">
        <v>0</v>
      </c>
      <c r="AAH38" s="75">
        <v>1</v>
      </c>
      <c r="AAI38" s="48" t="str">
        <f t="shared" si="114"/>
        <v>OK</v>
      </c>
    </row>
    <row r="39" spans="1:71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1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2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13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14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15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16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17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18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19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20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21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22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23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24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25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26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2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2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2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30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115"/>
        <v>0.41176470588235292</v>
      </c>
      <c r="FZ39" s="4">
        <f t="shared" si="31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116"/>
        <v>0.41176470588235292</v>
      </c>
      <c r="GH39" s="4">
        <f t="shared" si="32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33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3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35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36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37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38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17"/>
        <v>0.41176470588235292</v>
      </c>
      <c r="IL39" s="4">
        <f t="shared" si="39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40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118"/>
        <v>0.41176470588235292</v>
      </c>
      <c r="JR39" s="67">
        <f t="shared" si="41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119"/>
        <v>0.41176470588235292</v>
      </c>
      <c r="JZ39" s="75">
        <f t="shared" si="42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43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44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45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46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47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8"/>
        <v>0.41176470588235292</v>
      </c>
      <c r="LW39" s="75">
        <f t="shared" si="49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50"/>
        <v>0.41176470588235292</v>
      </c>
      <c r="ME39" s="75">
        <f t="shared" si="51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52"/>
        <v>0.41176470588235292</v>
      </c>
      <c r="MM39" s="75">
        <f t="shared" si="53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54"/>
        <v>0.41176470588235292</v>
      </c>
      <c r="MU39" s="75">
        <f t="shared" si="55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56"/>
        <v>0.41176470588235292</v>
      </c>
      <c r="NC39" s="75">
        <f t="shared" si="57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8"/>
        <v>0.41176470588235292</v>
      </c>
      <c r="NK39" s="75">
        <f t="shared" si="59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60"/>
        <v>0.41176470588235292</v>
      </c>
      <c r="NS39" s="75">
        <f t="shared" si="61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62"/>
        <v>0.41176470588235292</v>
      </c>
      <c r="OA39" s="75">
        <f t="shared" si="63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64"/>
        <v>0.41176470588235292</v>
      </c>
      <c r="OI39" s="75">
        <f t="shared" si="65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66"/>
        <v>0.41176470588235292</v>
      </c>
      <c r="OQ39" s="75">
        <f t="shared" si="67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8"/>
        <v>0.41176470588235292</v>
      </c>
      <c r="OY39" s="75">
        <f t="shared" si="69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70"/>
        <v>0.41176470588235292</v>
      </c>
      <c r="PG39" s="75">
        <f t="shared" si="71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72"/>
        <v>0.41176470588235292</v>
      </c>
      <c r="PO39" s="75">
        <f t="shared" si="73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74"/>
        <v>0.41176470588235292</v>
      </c>
      <c r="PW39" s="75">
        <f t="shared" si="75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76"/>
        <v>0.41176470588235292</v>
      </c>
      <c r="QE39" s="75">
        <f t="shared" si="77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8"/>
        <v>0.41176470588235292</v>
      </c>
      <c r="QM39" s="75">
        <f t="shared" si="79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80"/>
        <v>0.41176470588235292</v>
      </c>
      <c r="QU39" s="75">
        <f t="shared" si="81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82"/>
        <v>0.41176470588235292</v>
      </c>
      <c r="RC39" s="75">
        <f t="shared" si="83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84"/>
        <v>0.41176470588235292</v>
      </c>
      <c r="RK39" s="75">
        <f t="shared" si="85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86"/>
        <v>0.41176470588235292</v>
      </c>
      <c r="RS39" s="75">
        <f t="shared" si="87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88"/>
        <v>0.41176470588235292</v>
      </c>
      <c r="SA39" s="75">
        <f t="shared" si="89"/>
        <v>0</v>
      </c>
      <c r="SC39" s="74" t="s">
        <v>42</v>
      </c>
      <c r="SD39" s="74">
        <v>85</v>
      </c>
      <c r="SE39" s="74">
        <v>35</v>
      </c>
      <c r="SF39" s="74">
        <v>50</v>
      </c>
      <c r="SG39" s="74">
        <v>0</v>
      </c>
      <c r="SH39" s="75">
        <f t="shared" si="90"/>
        <v>0.41176470588235292</v>
      </c>
      <c r="SI39" s="75">
        <f t="shared" si="91"/>
        <v>0</v>
      </c>
      <c r="SK39" s="74" t="s">
        <v>42</v>
      </c>
      <c r="SL39" s="74">
        <v>85</v>
      </c>
      <c r="SM39" s="74">
        <v>35</v>
      </c>
      <c r="SN39" s="74">
        <v>50</v>
      </c>
      <c r="SO39" s="74">
        <v>0</v>
      </c>
      <c r="SP39" s="75">
        <f t="shared" si="92"/>
        <v>0.41176470588235292</v>
      </c>
      <c r="SQ39" s="75" t="str">
        <f t="shared" si="93"/>
        <v>OK</v>
      </c>
      <c r="SS39" s="74" t="s">
        <v>288</v>
      </c>
      <c r="ST39" s="74">
        <v>85</v>
      </c>
      <c r="SU39" s="74">
        <v>35</v>
      </c>
      <c r="SV39" s="74">
        <v>50</v>
      </c>
      <c r="SW39" s="74">
        <v>0</v>
      </c>
      <c r="SX39" s="75">
        <f t="shared" si="94"/>
        <v>0.41176470588235292</v>
      </c>
      <c r="SY39" s="75" t="str">
        <f t="shared" si="127"/>
        <v>Fail:-59%</v>
      </c>
      <c r="TA39" s="74" t="s">
        <v>42</v>
      </c>
      <c r="TB39" s="74">
        <v>85</v>
      </c>
      <c r="TC39" s="74">
        <v>35</v>
      </c>
      <c r="TD39" s="74">
        <v>50</v>
      </c>
      <c r="TE39" s="74">
        <v>0</v>
      </c>
      <c r="TF39" s="75">
        <f t="shared" si="96"/>
        <v>0.41176470588235292</v>
      </c>
      <c r="TG39" s="75" t="str">
        <f t="shared" si="97"/>
        <v>OK</v>
      </c>
      <c r="TI39" s="74" t="s">
        <v>42</v>
      </c>
      <c r="TJ39" s="74">
        <v>85</v>
      </c>
      <c r="TK39" s="74">
        <v>35</v>
      </c>
      <c r="TL39" s="74">
        <v>50</v>
      </c>
      <c r="TM39" s="74">
        <v>0</v>
      </c>
      <c r="TN39" s="75">
        <v>0.41</v>
      </c>
      <c r="TO39" s="48" t="str">
        <f t="shared" si="98"/>
        <v>OK</v>
      </c>
      <c r="TP39" s="48" t="str">
        <f t="shared" si="120"/>
        <v>OK</v>
      </c>
      <c r="TQ39" s="74" t="s">
        <v>42</v>
      </c>
      <c r="TR39" s="74">
        <v>85</v>
      </c>
      <c r="TS39" s="74">
        <v>35</v>
      </c>
      <c r="TT39" s="74">
        <v>50</v>
      </c>
      <c r="TU39" s="74">
        <v>0</v>
      </c>
      <c r="TV39" s="75">
        <v>0.41</v>
      </c>
      <c r="TW39" s="48" t="str">
        <f t="shared" si="99"/>
        <v>OK</v>
      </c>
      <c r="TX39" s="48" t="str">
        <f t="shared" si="121"/>
        <v>OK</v>
      </c>
      <c r="TY39" s="74" t="s">
        <v>42</v>
      </c>
      <c r="TZ39" s="74">
        <v>85</v>
      </c>
      <c r="UA39" s="74">
        <v>35</v>
      </c>
      <c r="UB39" s="74">
        <v>50</v>
      </c>
      <c r="UC39" s="74">
        <v>0</v>
      </c>
      <c r="UD39" s="75">
        <v>0.41</v>
      </c>
      <c r="UE39" s="48" t="str">
        <f t="shared" si="125"/>
        <v>OK</v>
      </c>
      <c r="UF39" s="48" t="str">
        <f t="shared" si="123"/>
        <v>OK</v>
      </c>
      <c r="UG39" s="74" t="s">
        <v>42</v>
      </c>
      <c r="UH39" s="74">
        <v>85</v>
      </c>
      <c r="UI39" s="74">
        <v>35</v>
      </c>
      <c r="UJ39" s="74">
        <v>50</v>
      </c>
      <c r="UK39" s="74">
        <v>0</v>
      </c>
      <c r="UL39" s="75">
        <v>0.41</v>
      </c>
      <c r="UM39" s="48" t="str">
        <f t="shared" si="126"/>
        <v>OK</v>
      </c>
      <c r="UN39" s="48" t="str">
        <f t="shared" si="124"/>
        <v>OK</v>
      </c>
      <c r="UO39" s="74" t="s">
        <v>42</v>
      </c>
      <c r="UP39" s="74">
        <v>85</v>
      </c>
      <c r="UQ39" s="74">
        <v>35</v>
      </c>
      <c r="UR39" s="74">
        <v>50</v>
      </c>
      <c r="US39" s="74">
        <v>0</v>
      </c>
      <c r="UT39" s="75">
        <v>0.41</v>
      </c>
      <c r="UU39" s="48" t="str">
        <f t="shared" si="128"/>
        <v>Fail:58%</v>
      </c>
      <c r="UV39" s="48" t="str">
        <f t="shared" si="4"/>
        <v>OK</v>
      </c>
      <c r="UW39" s="74" t="s">
        <v>42</v>
      </c>
      <c r="UX39" s="74">
        <v>85</v>
      </c>
      <c r="UY39" s="74">
        <v>35</v>
      </c>
      <c r="UZ39" s="74">
        <v>50</v>
      </c>
      <c r="VA39" s="74">
        <v>0</v>
      </c>
      <c r="VB39" s="75">
        <v>0.41</v>
      </c>
      <c r="VC39" s="48" t="str">
        <f t="shared" si="5"/>
        <v>OK</v>
      </c>
      <c r="VD39" s="48" t="str">
        <f t="shared" si="6"/>
        <v>OK</v>
      </c>
      <c r="VE39" s="74" t="s">
        <v>42</v>
      </c>
      <c r="VF39" s="74">
        <v>85</v>
      </c>
      <c r="VG39" s="74">
        <v>35</v>
      </c>
      <c r="VH39" s="74">
        <v>50</v>
      </c>
      <c r="VI39" s="74">
        <v>0</v>
      </c>
      <c r="VJ39" s="75">
        <v>0.41</v>
      </c>
      <c r="VK39" s="48" t="str">
        <f t="shared" si="101"/>
        <v>OK</v>
      </c>
      <c r="VL39" s="48" t="str">
        <f t="shared" si="7"/>
        <v>Fail:41%</v>
      </c>
      <c r="VM39" s="74" t="s">
        <v>42</v>
      </c>
      <c r="VN39" s="74">
        <v>85</v>
      </c>
      <c r="VO39" s="74">
        <v>35</v>
      </c>
      <c r="VP39" s="74">
        <v>50</v>
      </c>
      <c r="VQ39" s="74">
        <v>0</v>
      </c>
      <c r="VR39" s="75">
        <v>0.41</v>
      </c>
      <c r="VS39" s="48" t="str">
        <f t="shared" si="8"/>
        <v>OK</v>
      </c>
      <c r="VT39" s="48"/>
      <c r="VU39" s="74" t="s">
        <v>42</v>
      </c>
      <c r="VV39" s="74">
        <v>85</v>
      </c>
      <c r="VW39" s="74">
        <v>35</v>
      </c>
      <c r="VX39" s="74">
        <v>50</v>
      </c>
      <c r="VY39" s="74">
        <v>0</v>
      </c>
      <c r="VZ39" s="75">
        <v>0.41</v>
      </c>
      <c r="WA39" s="48" t="str">
        <f t="shared" si="102"/>
        <v>OK</v>
      </c>
      <c r="WB39" s="48"/>
      <c r="WC39" s="74" t="s">
        <v>42</v>
      </c>
      <c r="WD39" s="74">
        <v>85</v>
      </c>
      <c r="WE39" s="74">
        <v>35</v>
      </c>
      <c r="WF39" s="74">
        <v>50</v>
      </c>
      <c r="WG39" s="74">
        <v>0</v>
      </c>
      <c r="WH39" s="75">
        <v>0.41</v>
      </c>
      <c r="WI39" s="48" t="str">
        <f t="shared" si="9"/>
        <v>OK</v>
      </c>
      <c r="WJ39" s="48"/>
      <c r="WK39" s="74" t="s">
        <v>42</v>
      </c>
      <c r="WL39" s="74">
        <v>85</v>
      </c>
      <c r="WM39" s="74">
        <v>35</v>
      </c>
      <c r="WN39" s="74">
        <v>50</v>
      </c>
      <c r="WO39" s="74">
        <v>0</v>
      </c>
      <c r="WP39" s="75">
        <v>0.41</v>
      </c>
      <c r="WQ39" s="48" t="str">
        <f t="shared" si="10"/>
        <v>OK</v>
      </c>
      <c r="WR39" s="48"/>
      <c r="WS39" s="74" t="s">
        <v>42</v>
      </c>
      <c r="WT39" s="74">
        <v>85</v>
      </c>
      <c r="WU39" s="74">
        <v>35</v>
      </c>
      <c r="WV39" s="74">
        <v>50</v>
      </c>
      <c r="WW39" s="74">
        <v>0</v>
      </c>
      <c r="WX39" s="75">
        <v>0.41</v>
      </c>
      <c r="WY39" s="48" t="str">
        <f t="shared" si="103"/>
        <v>OK</v>
      </c>
      <c r="WZ39" s="48"/>
      <c r="XA39" s="74" t="s">
        <v>42</v>
      </c>
      <c r="XB39" s="74">
        <v>85</v>
      </c>
      <c r="XC39" s="74">
        <v>35</v>
      </c>
      <c r="XD39" s="74">
        <v>50</v>
      </c>
      <c r="XE39" s="74">
        <v>0</v>
      </c>
      <c r="XF39" s="75">
        <v>0.41</v>
      </c>
      <c r="XG39" s="48" t="str">
        <f t="shared" si="104"/>
        <v>OK</v>
      </c>
      <c r="XI39" s="74" t="s">
        <v>42</v>
      </c>
      <c r="XJ39" s="74">
        <v>85</v>
      </c>
      <c r="XK39" s="74">
        <v>35</v>
      </c>
      <c r="XL39" s="74">
        <v>50</v>
      </c>
      <c r="XM39" s="74">
        <v>0</v>
      </c>
      <c r="XN39" s="75">
        <v>0.41</v>
      </c>
      <c r="XO39" s="48" t="str">
        <f t="shared" si="105"/>
        <v>OK</v>
      </c>
      <c r="XP39" s="48"/>
      <c r="XQ39" s="74" t="s">
        <v>42</v>
      </c>
      <c r="XR39" s="74">
        <v>85</v>
      </c>
      <c r="XS39" s="74">
        <v>35</v>
      </c>
      <c r="XT39" s="74">
        <v>50</v>
      </c>
      <c r="XU39" s="74">
        <v>0</v>
      </c>
      <c r="XV39" s="75">
        <v>0.41</v>
      </c>
      <c r="XW39" s="48" t="str">
        <f t="shared" si="106"/>
        <v>OK</v>
      </c>
      <c r="XY39" s="74" t="s">
        <v>42</v>
      </c>
      <c r="XZ39" s="74">
        <v>85</v>
      </c>
      <c r="YA39" s="74">
        <v>35</v>
      </c>
      <c r="YB39" s="74">
        <v>50</v>
      </c>
      <c r="YC39" s="74">
        <v>0</v>
      </c>
      <c r="YD39" s="75">
        <v>0.41</v>
      </c>
      <c r="YE39" s="48" t="str">
        <f t="shared" si="107"/>
        <v>OK</v>
      </c>
      <c r="YF39" s="48"/>
      <c r="YG39" s="74" t="s">
        <v>42</v>
      </c>
      <c r="YH39" s="74">
        <v>85</v>
      </c>
      <c r="YI39" s="74">
        <v>35</v>
      </c>
      <c r="YJ39" s="74">
        <v>50</v>
      </c>
      <c r="YK39" s="74">
        <v>0</v>
      </c>
      <c r="YL39" s="75">
        <v>0.41</v>
      </c>
      <c r="YM39" s="48" t="str">
        <f t="shared" si="108"/>
        <v>OK</v>
      </c>
      <c r="YO39" s="74" t="s">
        <v>42</v>
      </c>
      <c r="YP39" s="74">
        <v>85</v>
      </c>
      <c r="YQ39" s="74">
        <v>35</v>
      </c>
      <c r="YR39" s="74">
        <v>50</v>
      </c>
      <c r="YS39" s="74">
        <v>0</v>
      </c>
      <c r="YT39" s="75">
        <v>0.41</v>
      </c>
      <c r="YU39" s="48" t="str">
        <f t="shared" si="109"/>
        <v>OK</v>
      </c>
      <c r="YV39" s="48"/>
      <c r="YW39" s="74" t="s">
        <v>42</v>
      </c>
      <c r="YX39" s="74">
        <v>85</v>
      </c>
      <c r="YY39" s="74">
        <v>35</v>
      </c>
      <c r="YZ39" s="74">
        <v>50</v>
      </c>
      <c r="ZA39" s="74">
        <v>0</v>
      </c>
      <c r="ZB39" s="75">
        <v>0.41</v>
      </c>
      <c r="ZC39" s="48" t="str">
        <f t="shared" si="110"/>
        <v>OK</v>
      </c>
      <c r="ZE39" s="74" t="s">
        <v>42</v>
      </c>
      <c r="ZF39" s="74">
        <v>85</v>
      </c>
      <c r="ZG39" s="74">
        <v>35</v>
      </c>
      <c r="ZH39" s="74">
        <v>50</v>
      </c>
      <c r="ZI39" s="74">
        <v>0</v>
      </c>
      <c r="ZJ39" s="75">
        <v>0.41</v>
      </c>
      <c r="ZK39" s="48" t="str">
        <f t="shared" si="111"/>
        <v>OK</v>
      </c>
      <c r="ZL39" s="48"/>
      <c r="ZM39" s="74" t="s">
        <v>42</v>
      </c>
      <c r="ZN39" s="74">
        <v>85</v>
      </c>
      <c r="ZO39" s="74">
        <v>35</v>
      </c>
      <c r="ZP39" s="74">
        <v>50</v>
      </c>
      <c r="ZQ39" s="74">
        <v>0</v>
      </c>
      <c r="ZR39" s="75">
        <v>0.41</v>
      </c>
      <c r="ZS39" s="48" t="str">
        <f t="shared" si="112"/>
        <v>OK</v>
      </c>
      <c r="ZU39" s="74" t="s">
        <v>42</v>
      </c>
      <c r="ZV39" s="74">
        <v>85</v>
      </c>
      <c r="ZW39" s="74">
        <v>35</v>
      </c>
      <c r="ZX39" s="74">
        <v>50</v>
      </c>
      <c r="ZY39" s="74">
        <v>0</v>
      </c>
      <c r="ZZ39" s="75">
        <v>0.41</v>
      </c>
      <c r="AAA39" s="48" t="str">
        <f t="shared" si="113"/>
        <v>OK</v>
      </c>
      <c r="AAB39" s="48"/>
      <c r="AAC39" s="74" t="s">
        <v>42</v>
      </c>
      <c r="AAD39" s="74">
        <v>85</v>
      </c>
      <c r="AAE39" s="74">
        <v>35</v>
      </c>
      <c r="AAF39" s="74">
        <v>50</v>
      </c>
      <c r="AAG39" s="74">
        <v>0</v>
      </c>
      <c r="AAH39" s="75">
        <v>0.41</v>
      </c>
      <c r="AAI39" s="48" t="str">
        <f t="shared" si="114"/>
        <v>OK</v>
      </c>
    </row>
    <row r="40" spans="1:71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1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2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13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14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15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16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17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18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19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20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21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22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23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24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25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26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27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28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2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30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115"/>
        <v>0.99342105263157898</v>
      </c>
      <c r="FZ40" s="4">
        <f t="shared" si="31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116"/>
        <v>0.99342105263157898</v>
      </c>
      <c r="GH40" s="4">
        <f t="shared" si="32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33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3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35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36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37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38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17"/>
        <v>0.99342105263157898</v>
      </c>
      <c r="IL40" s="4">
        <f t="shared" si="39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40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118"/>
        <v>0.99342105263157898</v>
      </c>
      <c r="JR40" s="67">
        <f t="shared" si="41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119"/>
        <v>0.99342105263157898</v>
      </c>
      <c r="JZ40" s="75">
        <f t="shared" si="42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43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44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45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46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47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8"/>
        <v>0.99346405228758172</v>
      </c>
      <c r="LW40" s="75">
        <f t="shared" si="49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50"/>
        <v>0.99346405228758172</v>
      </c>
      <c r="ME40" s="75">
        <f t="shared" si="51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52"/>
        <v>0.99346405228758172</v>
      </c>
      <c r="MM40" s="75">
        <f t="shared" si="53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54"/>
        <v>0.99346405228758172</v>
      </c>
      <c r="MU40" s="75">
        <f t="shared" si="55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56"/>
        <v>0.99346405228758172</v>
      </c>
      <c r="NC40" s="75">
        <f t="shared" si="57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8"/>
        <v>0.99346405228758172</v>
      </c>
      <c r="NK40" s="75">
        <f t="shared" si="59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60"/>
        <v>0.99346405228758172</v>
      </c>
      <c r="NS40" s="75">
        <f t="shared" si="61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62"/>
        <v>0.99346405228758172</v>
      </c>
      <c r="OA40" s="75">
        <f t="shared" si="63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64"/>
        <v>0.99346405228758172</v>
      </c>
      <c r="OI40" s="75">
        <f t="shared" si="65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66"/>
        <v>0.99346405228758172</v>
      </c>
      <c r="OQ40" s="75">
        <f t="shared" si="67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8"/>
        <v>0.99346405228758172</v>
      </c>
      <c r="OY40" s="75">
        <f t="shared" si="69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70"/>
        <v>0.99346405228758172</v>
      </c>
      <c r="PG40" s="75">
        <f t="shared" si="71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72"/>
        <v>0.99346405228758172</v>
      </c>
      <c r="PO40" s="75">
        <f t="shared" si="73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74"/>
        <v>0.99346405228758172</v>
      </c>
      <c r="PW40" s="75">
        <f t="shared" si="75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76"/>
        <v>0.99346405228758172</v>
      </c>
      <c r="QE40" s="75">
        <f t="shared" si="77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8"/>
        <v>0.99346405228758172</v>
      </c>
      <c r="QM40" s="75">
        <f t="shared" si="79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80"/>
        <v>0.99346405228758172</v>
      </c>
      <c r="QU40" s="75">
        <f t="shared" si="81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82"/>
        <v>0.99346405228758172</v>
      </c>
      <c r="RC40" s="75">
        <f t="shared" si="83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84"/>
        <v>0.99346405228758172</v>
      </c>
      <c r="RK40" s="75">
        <f t="shared" si="85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86"/>
        <v>0.99346405228758172</v>
      </c>
      <c r="RS40" s="75">
        <f t="shared" si="87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88"/>
        <v>0.99346405228758172</v>
      </c>
      <c r="SA40" s="75">
        <f t="shared" si="89"/>
        <v>0</v>
      </c>
      <c r="SC40" s="74" t="s">
        <v>43</v>
      </c>
      <c r="SD40" s="74">
        <v>153</v>
      </c>
      <c r="SE40" s="74">
        <v>152</v>
      </c>
      <c r="SF40" s="74">
        <v>1</v>
      </c>
      <c r="SG40" s="74">
        <v>0</v>
      </c>
      <c r="SH40" s="75">
        <f t="shared" si="90"/>
        <v>0.99346405228758172</v>
      </c>
      <c r="SI40" s="75">
        <f t="shared" si="91"/>
        <v>0</v>
      </c>
      <c r="SK40" s="74" t="s">
        <v>43</v>
      </c>
      <c r="SL40" s="74">
        <v>153</v>
      </c>
      <c r="SM40" s="74">
        <v>152</v>
      </c>
      <c r="SN40" s="74">
        <v>1</v>
      </c>
      <c r="SO40" s="74">
        <v>0</v>
      </c>
      <c r="SP40" s="75">
        <f t="shared" si="92"/>
        <v>0.99346405228758172</v>
      </c>
      <c r="SQ40" s="75" t="str">
        <f t="shared" si="93"/>
        <v>OK</v>
      </c>
      <c r="SS40" s="74" t="s">
        <v>289</v>
      </c>
      <c r="ST40" s="74">
        <v>152</v>
      </c>
      <c r="SU40" s="74">
        <v>152</v>
      </c>
      <c r="SV40" s="74">
        <v>0</v>
      </c>
      <c r="SW40" s="74">
        <v>0</v>
      </c>
      <c r="SX40" s="75">
        <f t="shared" si="94"/>
        <v>1</v>
      </c>
      <c r="SY40" s="75" t="str">
        <f t="shared" si="127"/>
        <v>Fail:59%</v>
      </c>
      <c r="TA40" s="74" t="s">
        <v>43</v>
      </c>
      <c r="TB40" s="74">
        <v>153</v>
      </c>
      <c r="TC40" s="74">
        <v>152</v>
      </c>
      <c r="TD40" s="74">
        <v>1</v>
      </c>
      <c r="TE40" s="74">
        <v>0</v>
      </c>
      <c r="TF40" s="75">
        <f t="shared" si="96"/>
        <v>0.99346405228758172</v>
      </c>
      <c r="TG40" s="75" t="str">
        <f t="shared" si="97"/>
        <v>OK</v>
      </c>
      <c r="TI40" s="74" t="s">
        <v>43</v>
      </c>
      <c r="TJ40" s="74">
        <v>153</v>
      </c>
      <c r="TK40" s="74">
        <v>153</v>
      </c>
      <c r="TL40" s="74">
        <v>0</v>
      </c>
      <c r="TM40" s="74">
        <v>0</v>
      </c>
      <c r="TN40" s="75">
        <v>1</v>
      </c>
      <c r="TO40" s="94" t="str">
        <f t="shared" si="98"/>
        <v>Fail:0%</v>
      </c>
      <c r="TP40" s="48" t="str">
        <f t="shared" si="120"/>
        <v>Fail:1%</v>
      </c>
      <c r="TQ40" s="74" t="s">
        <v>43</v>
      </c>
      <c r="TR40" s="74">
        <v>153</v>
      </c>
      <c r="TS40" s="74">
        <v>153</v>
      </c>
      <c r="TT40" s="74">
        <v>0</v>
      </c>
      <c r="TU40" s="74">
        <v>0</v>
      </c>
      <c r="TV40" s="75">
        <v>1</v>
      </c>
      <c r="TW40" s="94" t="str">
        <f t="shared" si="99"/>
        <v>Fail:1%</v>
      </c>
      <c r="TX40" s="48" t="str">
        <f t="shared" si="121"/>
        <v>OK</v>
      </c>
      <c r="TY40" s="74" t="s">
        <v>43</v>
      </c>
      <c r="TZ40" s="74">
        <v>153</v>
      </c>
      <c r="UA40" s="74">
        <v>153</v>
      </c>
      <c r="UB40" s="74">
        <v>0</v>
      </c>
      <c r="UC40" s="74">
        <v>0</v>
      </c>
      <c r="UD40" s="75">
        <v>1</v>
      </c>
      <c r="UE40" s="94" t="str">
        <f t="shared" si="125"/>
        <v>OK</v>
      </c>
      <c r="UF40" s="48" t="str">
        <f t="shared" si="123"/>
        <v>OK</v>
      </c>
      <c r="UG40" s="74" t="s">
        <v>43</v>
      </c>
      <c r="UH40" s="74">
        <v>153</v>
      </c>
      <c r="UI40" s="74">
        <v>153</v>
      </c>
      <c r="UJ40" s="74">
        <v>0</v>
      </c>
      <c r="UK40" s="74">
        <v>0</v>
      </c>
      <c r="UL40" s="75">
        <v>1</v>
      </c>
      <c r="UM40" s="94" t="str">
        <f t="shared" si="126"/>
        <v>OK</v>
      </c>
      <c r="UN40" s="50" t="str">
        <f t="shared" si="124"/>
        <v>OK</v>
      </c>
      <c r="UO40" s="74" t="s">
        <v>43</v>
      </c>
      <c r="UP40" s="102">
        <v>153</v>
      </c>
      <c r="UQ40" s="102">
        <v>153</v>
      </c>
      <c r="UR40" s="102">
        <v>0</v>
      </c>
      <c r="US40" s="102">
        <v>0</v>
      </c>
      <c r="UT40" s="103">
        <v>1</v>
      </c>
      <c r="UU40" s="104" t="str">
        <f t="shared" si="128"/>
        <v>Fail:0%</v>
      </c>
      <c r="UV40" s="103" t="str">
        <f t="shared" si="4"/>
        <v>OK</v>
      </c>
      <c r="UW40" s="74" t="s">
        <v>43</v>
      </c>
      <c r="UX40" s="74">
        <v>153</v>
      </c>
      <c r="UY40" s="74">
        <v>153</v>
      </c>
      <c r="UZ40" s="74">
        <v>0</v>
      </c>
      <c r="VA40" s="74">
        <v>0</v>
      </c>
      <c r="VB40" s="75">
        <v>1</v>
      </c>
      <c r="VC40" s="94" t="str">
        <f t="shared" si="5"/>
        <v>OK</v>
      </c>
      <c r="VD40" s="50" t="str">
        <f t="shared" si="6"/>
        <v>OK</v>
      </c>
      <c r="VE40" s="74" t="s">
        <v>43</v>
      </c>
      <c r="VF40" s="102">
        <v>153</v>
      </c>
      <c r="VG40" s="102">
        <v>153</v>
      </c>
      <c r="VH40" s="102">
        <v>0</v>
      </c>
      <c r="VI40" s="102">
        <v>0</v>
      </c>
      <c r="VJ40" s="103">
        <v>1</v>
      </c>
      <c r="VK40" s="48" t="str">
        <f t="shared" si="101"/>
        <v>OK</v>
      </c>
      <c r="VL40" s="103" t="str">
        <f t="shared" si="7"/>
        <v>Fail:100%</v>
      </c>
      <c r="VM40" s="74" t="s">
        <v>43</v>
      </c>
      <c r="VN40" s="74">
        <v>153</v>
      </c>
      <c r="VO40" s="74">
        <v>153</v>
      </c>
      <c r="VP40" s="74">
        <v>0</v>
      </c>
      <c r="VQ40" s="74">
        <v>0</v>
      </c>
      <c r="VR40" s="75">
        <v>1</v>
      </c>
      <c r="VS40" s="94" t="str">
        <f t="shared" si="8"/>
        <v>OK</v>
      </c>
      <c r="VT40" s="50"/>
      <c r="VU40" s="74" t="s">
        <v>43</v>
      </c>
      <c r="VV40" s="102">
        <v>153</v>
      </c>
      <c r="VW40" s="102">
        <v>153</v>
      </c>
      <c r="VX40" s="102">
        <v>0</v>
      </c>
      <c r="VY40" s="102">
        <v>0</v>
      </c>
      <c r="VZ40" s="103">
        <v>1</v>
      </c>
      <c r="WA40" s="48" t="str">
        <f t="shared" si="102"/>
        <v>OK</v>
      </c>
      <c r="WB40" s="103"/>
      <c r="WC40" s="74" t="s">
        <v>43</v>
      </c>
      <c r="WD40" s="74">
        <v>153</v>
      </c>
      <c r="WE40" s="74">
        <v>153</v>
      </c>
      <c r="WF40" s="74">
        <v>0</v>
      </c>
      <c r="WG40" s="74">
        <v>0</v>
      </c>
      <c r="WH40" s="75">
        <v>1</v>
      </c>
      <c r="WI40" s="94" t="str">
        <f t="shared" si="9"/>
        <v>OK</v>
      </c>
      <c r="WJ40" s="103"/>
      <c r="WK40" s="74" t="s">
        <v>43</v>
      </c>
      <c r="WL40" s="74">
        <v>153</v>
      </c>
      <c r="WM40" s="74">
        <v>153</v>
      </c>
      <c r="WN40" s="74">
        <v>0</v>
      </c>
      <c r="WO40" s="74">
        <v>0</v>
      </c>
      <c r="WP40" s="75">
        <v>1</v>
      </c>
      <c r="WQ40" s="94" t="str">
        <f t="shared" si="10"/>
        <v>OK</v>
      </c>
      <c r="WR40" s="103"/>
      <c r="WS40" s="74" t="s">
        <v>43</v>
      </c>
      <c r="WT40" s="74">
        <v>153</v>
      </c>
      <c r="WU40" s="74">
        <v>153</v>
      </c>
      <c r="WV40" s="74">
        <v>0</v>
      </c>
      <c r="WW40" s="74">
        <v>0</v>
      </c>
      <c r="WX40" s="75">
        <v>1</v>
      </c>
      <c r="WY40" s="48" t="str">
        <f t="shared" si="103"/>
        <v>OK</v>
      </c>
      <c r="WZ40" s="50"/>
      <c r="XA40" s="74" t="s">
        <v>43</v>
      </c>
      <c r="XB40" s="102">
        <v>153</v>
      </c>
      <c r="XC40" s="102">
        <v>153</v>
      </c>
      <c r="XD40" s="102">
        <v>0</v>
      </c>
      <c r="XE40" s="102">
        <v>0</v>
      </c>
      <c r="XF40" s="103">
        <v>1</v>
      </c>
      <c r="XG40" s="48" t="str">
        <f t="shared" si="104"/>
        <v>OK</v>
      </c>
      <c r="XI40" s="74" t="s">
        <v>43</v>
      </c>
      <c r="XJ40" s="74">
        <v>153</v>
      </c>
      <c r="XK40" s="74">
        <v>153</v>
      </c>
      <c r="XL40" s="74">
        <v>0</v>
      </c>
      <c r="XM40" s="74">
        <v>0</v>
      </c>
      <c r="XN40" s="75">
        <v>1</v>
      </c>
      <c r="XO40" s="48" t="str">
        <f t="shared" si="105"/>
        <v>OK</v>
      </c>
      <c r="XP40" s="50"/>
      <c r="XQ40" s="74" t="s">
        <v>43</v>
      </c>
      <c r="XR40" s="102">
        <v>153</v>
      </c>
      <c r="XS40" s="102">
        <v>153</v>
      </c>
      <c r="XT40" s="102">
        <v>0</v>
      </c>
      <c r="XU40" s="102">
        <v>0</v>
      </c>
      <c r="XV40" s="103">
        <v>1</v>
      </c>
      <c r="XW40" s="48" t="str">
        <f t="shared" si="106"/>
        <v>OK</v>
      </c>
      <c r="XY40" s="74" t="s">
        <v>43</v>
      </c>
      <c r="XZ40" s="74">
        <v>153</v>
      </c>
      <c r="YA40" s="74">
        <v>153</v>
      </c>
      <c r="YB40" s="74">
        <v>0</v>
      </c>
      <c r="YC40" s="74">
        <v>0</v>
      </c>
      <c r="YD40" s="75">
        <v>1</v>
      </c>
      <c r="YE40" s="48" t="str">
        <f t="shared" si="107"/>
        <v>OK</v>
      </c>
      <c r="YF40" s="50"/>
      <c r="YG40" s="74" t="s">
        <v>43</v>
      </c>
      <c r="YH40" s="102">
        <v>153</v>
      </c>
      <c r="YI40" s="102">
        <v>153</v>
      </c>
      <c r="YJ40" s="102">
        <v>0</v>
      </c>
      <c r="YK40" s="102">
        <v>0</v>
      </c>
      <c r="YL40" s="103">
        <v>1</v>
      </c>
      <c r="YM40" s="48" t="str">
        <f t="shared" si="108"/>
        <v>OK</v>
      </c>
      <c r="YO40" s="74" t="s">
        <v>43</v>
      </c>
      <c r="YP40" s="74">
        <v>153</v>
      </c>
      <c r="YQ40" s="74">
        <v>153</v>
      </c>
      <c r="YR40" s="74">
        <v>0</v>
      </c>
      <c r="YS40" s="74">
        <v>0</v>
      </c>
      <c r="YT40" s="75">
        <v>1</v>
      </c>
      <c r="YU40" s="48" t="str">
        <f t="shared" si="109"/>
        <v>OK</v>
      </c>
      <c r="YV40" s="50"/>
      <c r="YW40" s="74" t="s">
        <v>43</v>
      </c>
      <c r="YX40" s="102">
        <v>153</v>
      </c>
      <c r="YY40" s="102">
        <v>153</v>
      </c>
      <c r="YZ40" s="102">
        <v>0</v>
      </c>
      <c r="ZA40" s="102">
        <v>0</v>
      </c>
      <c r="ZB40" s="103">
        <v>1</v>
      </c>
      <c r="ZC40" s="48" t="str">
        <f t="shared" si="110"/>
        <v>OK</v>
      </c>
      <c r="ZE40" s="74" t="s">
        <v>43</v>
      </c>
      <c r="ZF40" s="74">
        <v>153</v>
      </c>
      <c r="ZG40" s="74">
        <v>153</v>
      </c>
      <c r="ZH40" s="74">
        <v>0</v>
      </c>
      <c r="ZI40" s="74">
        <v>0</v>
      </c>
      <c r="ZJ40" s="75">
        <v>1</v>
      </c>
      <c r="ZK40" s="48" t="str">
        <f t="shared" si="111"/>
        <v>OK</v>
      </c>
      <c r="ZL40" s="50"/>
      <c r="ZM40" s="74" t="s">
        <v>43</v>
      </c>
      <c r="ZN40" s="102">
        <v>153</v>
      </c>
      <c r="ZO40" s="102">
        <v>153</v>
      </c>
      <c r="ZP40" s="102">
        <v>0</v>
      </c>
      <c r="ZQ40" s="102">
        <v>0</v>
      </c>
      <c r="ZR40" s="103">
        <v>1</v>
      </c>
      <c r="ZS40" s="48" t="str">
        <f t="shared" si="112"/>
        <v>OK</v>
      </c>
      <c r="ZU40" s="74" t="s">
        <v>43</v>
      </c>
      <c r="ZV40" s="74">
        <v>153</v>
      </c>
      <c r="ZW40" s="74">
        <v>153</v>
      </c>
      <c r="ZX40" s="74">
        <v>0</v>
      </c>
      <c r="ZY40" s="74">
        <v>0</v>
      </c>
      <c r="ZZ40" s="75">
        <v>1</v>
      </c>
      <c r="AAA40" s="48" t="str">
        <f t="shared" si="113"/>
        <v>OK</v>
      </c>
      <c r="AAB40" s="50"/>
      <c r="AAC40" s="74" t="s">
        <v>43</v>
      </c>
      <c r="AAD40" s="102">
        <v>153</v>
      </c>
      <c r="AAE40" s="102">
        <v>153</v>
      </c>
      <c r="AAF40" s="102">
        <v>0</v>
      </c>
      <c r="AAG40" s="102">
        <v>0</v>
      </c>
      <c r="AAH40" s="103">
        <v>1</v>
      </c>
      <c r="AAI40" s="48" t="str">
        <f t="shared" si="114"/>
        <v>OK</v>
      </c>
    </row>
    <row r="41" spans="1:71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1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2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13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14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15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16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17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18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19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20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21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22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23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24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25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27"/>
        <v>0</v>
      </c>
      <c r="FB41" s="4">
        <f>FA84-ES41</f>
        <v>0</v>
      </c>
      <c r="FJ41" s="4">
        <f t="shared" si="29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30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115"/>
        <v>0.82089552238805974</v>
      </c>
      <c r="FZ41" s="4">
        <f t="shared" si="31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116"/>
        <v>0.82089552238805974</v>
      </c>
      <c r="GH41" s="4">
        <f t="shared" si="32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33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3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35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36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37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38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17"/>
        <v>0.82089552238805974</v>
      </c>
      <c r="IL41" s="4">
        <f t="shared" si="39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40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118"/>
        <v>0.82089552238805974</v>
      </c>
      <c r="JR41" s="67">
        <f t="shared" si="41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119"/>
        <v>0.82089552238805974</v>
      </c>
      <c r="JZ41" s="75">
        <f t="shared" si="42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43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44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45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46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47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8"/>
        <v>0.82089552238805974</v>
      </c>
      <c r="LW41" s="75">
        <f t="shared" si="49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50"/>
        <v>0.82089552238805974</v>
      </c>
      <c r="ME41" s="75">
        <f t="shared" si="51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52"/>
        <v>0.82089552238805974</v>
      </c>
      <c r="MM41" s="75">
        <f t="shared" si="53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54"/>
        <v>0.82089552238805974</v>
      </c>
      <c r="MU41" s="75">
        <f t="shared" si="55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56"/>
        <v>0.82089552238805974</v>
      </c>
      <c r="NC41" s="75">
        <f t="shared" si="57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8"/>
        <v>0.82089552238805974</v>
      </c>
      <c r="NK41" s="75">
        <f t="shared" si="59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60"/>
        <v>0.82089552238805974</v>
      </c>
      <c r="NS41" s="75">
        <f t="shared" si="61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62"/>
        <v>0.82089552238805974</v>
      </c>
      <c r="OA41" s="75">
        <f t="shared" si="63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64"/>
        <v>0.82089552238805974</v>
      </c>
      <c r="OI41" s="75">
        <f t="shared" si="65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66"/>
        <v>0.82089552238805974</v>
      </c>
      <c r="OQ41" s="75">
        <f t="shared" si="67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8"/>
        <v>0.82089552238805974</v>
      </c>
      <c r="OY41" s="75">
        <f t="shared" si="69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70"/>
        <v>0.82089552238805974</v>
      </c>
      <c r="PG41" s="75">
        <f t="shared" si="71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72"/>
        <v>0.82089552238805974</v>
      </c>
      <c r="PO41" s="75">
        <f t="shared" si="73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74"/>
        <v>0.82089552238805974</v>
      </c>
      <c r="PW41" s="75">
        <f t="shared" si="75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76"/>
        <v>0.82089552238805974</v>
      </c>
      <c r="QE41" s="75">
        <f t="shared" si="77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8"/>
        <v>0.82089552238805974</v>
      </c>
      <c r="QM41" s="75">
        <f t="shared" si="79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80"/>
        <v>0.82089552238805974</v>
      </c>
      <c r="QU41" s="75">
        <f t="shared" si="81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82"/>
        <v>0.82089552238805974</v>
      </c>
      <c r="RC41" s="75">
        <f t="shared" si="83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84"/>
        <v>0.82089552238805974</v>
      </c>
      <c r="RK41" s="75">
        <f t="shared" si="85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86"/>
        <v>0.82089552238805974</v>
      </c>
      <c r="RS41" s="75">
        <f t="shared" si="87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88"/>
        <v>0.82089552238805974</v>
      </c>
      <c r="SA41" s="75">
        <f t="shared" si="89"/>
        <v>0</v>
      </c>
      <c r="SC41" s="74" t="s">
        <v>44</v>
      </c>
      <c r="SD41" s="74">
        <v>67</v>
      </c>
      <c r="SE41" s="74">
        <v>55</v>
      </c>
      <c r="SF41" s="74">
        <v>11</v>
      </c>
      <c r="SG41" s="74">
        <v>1</v>
      </c>
      <c r="SH41" s="75">
        <f t="shared" si="90"/>
        <v>0.82089552238805974</v>
      </c>
      <c r="SI41" s="75">
        <f t="shared" si="91"/>
        <v>0</v>
      </c>
      <c r="SK41" s="74" t="s">
        <v>44</v>
      </c>
      <c r="SL41" s="74">
        <v>67</v>
      </c>
      <c r="SM41" s="74">
        <v>55</v>
      </c>
      <c r="SN41" s="74">
        <v>11</v>
      </c>
      <c r="SO41" s="74">
        <v>1</v>
      </c>
      <c r="SP41" s="75">
        <f t="shared" si="92"/>
        <v>0.82089552238805974</v>
      </c>
      <c r="SQ41" s="75" t="str">
        <f t="shared" si="93"/>
        <v>OK</v>
      </c>
      <c r="SS41" s="74" t="s">
        <v>290</v>
      </c>
      <c r="ST41" s="74">
        <v>66</v>
      </c>
      <c r="SU41" s="74">
        <v>55</v>
      </c>
      <c r="SV41" s="74">
        <v>11</v>
      </c>
      <c r="SW41" s="74">
        <v>0</v>
      </c>
      <c r="SX41" s="75">
        <f t="shared" si="94"/>
        <v>0.83333333333333337</v>
      </c>
      <c r="SY41" s="75" t="str">
        <f t="shared" si="127"/>
        <v>Fail:-16%</v>
      </c>
      <c r="TA41" s="74" t="s">
        <v>44</v>
      </c>
      <c r="TB41" s="74">
        <v>67</v>
      </c>
      <c r="TC41" s="74">
        <v>55</v>
      </c>
      <c r="TD41" s="74">
        <v>11</v>
      </c>
      <c r="TE41" s="74">
        <v>1</v>
      </c>
      <c r="TF41" s="75">
        <f t="shared" si="96"/>
        <v>0.82089552238805974</v>
      </c>
      <c r="TG41" s="75" t="str">
        <f t="shared" si="97"/>
        <v>OK</v>
      </c>
      <c r="TI41" s="74" t="s">
        <v>44</v>
      </c>
      <c r="TJ41" s="74">
        <v>67</v>
      </c>
      <c r="TK41" s="74">
        <v>55</v>
      </c>
      <c r="TL41" s="74">
        <v>11</v>
      </c>
      <c r="TM41" s="74">
        <v>1</v>
      </c>
      <c r="TN41" s="75">
        <v>0.82</v>
      </c>
      <c r="TO41" s="94" t="str">
        <f t="shared" si="98"/>
        <v>Fail:-1%</v>
      </c>
      <c r="TP41" s="48" t="str">
        <f t="shared" si="120"/>
        <v>OK</v>
      </c>
      <c r="TQ41" s="74" t="s">
        <v>44</v>
      </c>
      <c r="TR41" s="74">
        <v>67</v>
      </c>
      <c r="TS41" s="74">
        <v>56</v>
      </c>
      <c r="TT41" s="74">
        <v>11</v>
      </c>
      <c r="TU41" s="74">
        <v>0</v>
      </c>
      <c r="TV41" s="75">
        <v>0.84</v>
      </c>
      <c r="TW41" s="94" t="str">
        <f t="shared" si="99"/>
        <v>Fail:2%</v>
      </c>
      <c r="TX41" s="48" t="str">
        <f t="shared" si="121"/>
        <v>Fail:2%</v>
      </c>
      <c r="TY41" s="74" t="s">
        <v>44</v>
      </c>
      <c r="TZ41" s="74">
        <v>67</v>
      </c>
      <c r="UA41" s="74">
        <v>55</v>
      </c>
      <c r="UB41" s="74">
        <v>11</v>
      </c>
      <c r="UC41" s="74">
        <v>1</v>
      </c>
      <c r="UD41" s="75">
        <v>0.82</v>
      </c>
      <c r="UE41" s="94" t="str">
        <f t="shared" si="125"/>
        <v>OK</v>
      </c>
      <c r="UF41" s="48" t="str">
        <f t="shared" si="123"/>
        <v>Fail:-2%</v>
      </c>
      <c r="UG41" s="74" t="s">
        <v>44</v>
      </c>
      <c r="UH41" s="74">
        <v>67</v>
      </c>
      <c r="UI41" s="74">
        <v>56</v>
      </c>
      <c r="UJ41" s="74">
        <v>11</v>
      </c>
      <c r="UK41" s="74">
        <v>0</v>
      </c>
      <c r="UL41" s="75">
        <v>0.84</v>
      </c>
      <c r="UM41" s="94" t="str">
        <f t="shared" si="126"/>
        <v>OK</v>
      </c>
      <c r="UN41" s="48" t="str">
        <f t="shared" si="124"/>
        <v>Fail:2%</v>
      </c>
      <c r="UO41" s="74" t="s">
        <v>44</v>
      </c>
      <c r="UP41" s="102">
        <v>67</v>
      </c>
      <c r="UQ41" s="102">
        <v>56</v>
      </c>
      <c r="UR41" s="102">
        <v>11</v>
      </c>
      <c r="US41" s="102">
        <v>0</v>
      </c>
      <c r="UT41" s="103">
        <v>0.84</v>
      </c>
      <c r="UU41" s="104" t="str">
        <f t="shared" si="128"/>
        <v>Fail:18%</v>
      </c>
      <c r="UV41" s="103" t="str">
        <f t="shared" si="4"/>
        <v>OK</v>
      </c>
      <c r="UW41" s="74" t="s">
        <v>44</v>
      </c>
      <c r="UX41" s="74">
        <v>67</v>
      </c>
      <c r="UY41" s="74">
        <v>55</v>
      </c>
      <c r="UZ41" s="74">
        <v>11</v>
      </c>
      <c r="VA41" s="74">
        <v>1</v>
      </c>
      <c r="VB41" s="75">
        <v>0.82</v>
      </c>
      <c r="VC41" s="94" t="str">
        <f t="shared" si="5"/>
        <v>Fail:-2%</v>
      </c>
      <c r="VD41" s="48" t="str">
        <f t="shared" si="6"/>
        <v>Fail:-2%</v>
      </c>
      <c r="VE41" s="74" t="s">
        <v>44</v>
      </c>
      <c r="VF41" s="102">
        <v>67</v>
      </c>
      <c r="VG41" s="102">
        <v>55</v>
      </c>
      <c r="VH41" s="102">
        <v>11</v>
      </c>
      <c r="VI41" s="102">
        <v>1</v>
      </c>
      <c r="VJ41" s="103">
        <v>0.82</v>
      </c>
      <c r="VK41" s="48" t="str">
        <f t="shared" si="101"/>
        <v>Fail:-2%</v>
      </c>
      <c r="VL41" s="103" t="str">
        <f t="shared" si="7"/>
        <v>Fail:82%</v>
      </c>
      <c r="VM41" s="74" t="s">
        <v>44</v>
      </c>
      <c r="VN41" s="74">
        <v>67</v>
      </c>
      <c r="VO41" s="74">
        <v>55</v>
      </c>
      <c r="VP41" s="74">
        <v>11</v>
      </c>
      <c r="VQ41" s="74">
        <v>1</v>
      </c>
      <c r="VR41" s="75">
        <v>0.82</v>
      </c>
      <c r="VS41" s="94" t="str">
        <f t="shared" si="8"/>
        <v>OK</v>
      </c>
      <c r="VT41" s="48"/>
      <c r="VU41" s="74" t="s">
        <v>44</v>
      </c>
      <c r="VV41" s="102">
        <v>67</v>
      </c>
      <c r="VW41" s="102">
        <v>55</v>
      </c>
      <c r="VX41" s="102">
        <v>11</v>
      </c>
      <c r="VY41" s="102">
        <v>1</v>
      </c>
      <c r="VZ41" s="103">
        <v>0.82</v>
      </c>
      <c r="WA41" s="48" t="str">
        <f t="shared" si="102"/>
        <v>OK</v>
      </c>
      <c r="WB41" s="103"/>
      <c r="WC41" s="74" t="s">
        <v>44</v>
      </c>
      <c r="WD41" s="74">
        <v>67</v>
      </c>
      <c r="WE41" s="74">
        <v>56</v>
      </c>
      <c r="WF41" s="74">
        <v>11</v>
      </c>
      <c r="WG41" s="74">
        <v>0</v>
      </c>
      <c r="WH41" s="75">
        <v>0.84</v>
      </c>
      <c r="WI41" s="94" t="str">
        <f t="shared" si="9"/>
        <v>Fail:2%</v>
      </c>
      <c r="WJ41" s="103"/>
      <c r="WK41" s="74" t="s">
        <v>44</v>
      </c>
      <c r="WL41" s="74">
        <v>67</v>
      </c>
      <c r="WM41" s="74">
        <v>56</v>
      </c>
      <c r="WN41" s="74">
        <v>11</v>
      </c>
      <c r="WO41" s="74">
        <v>0</v>
      </c>
      <c r="WP41" s="75">
        <v>0.84</v>
      </c>
      <c r="WQ41" s="94" t="str">
        <f t="shared" si="10"/>
        <v>Fail:2%</v>
      </c>
      <c r="WR41" s="103"/>
      <c r="WS41" s="74" t="s">
        <v>44</v>
      </c>
      <c r="WT41" s="74">
        <v>67</v>
      </c>
      <c r="WU41" s="74">
        <v>55</v>
      </c>
      <c r="WV41" s="74">
        <v>11</v>
      </c>
      <c r="WW41" s="74">
        <v>1</v>
      </c>
      <c r="WX41" s="75">
        <v>0.82</v>
      </c>
      <c r="WY41" s="48" t="str">
        <f t="shared" si="103"/>
        <v>Fail:-2%</v>
      </c>
      <c r="WZ41" s="48"/>
      <c r="XA41" s="74" t="s">
        <v>44</v>
      </c>
      <c r="XB41" s="102">
        <v>67</v>
      </c>
      <c r="XC41" s="102">
        <v>55</v>
      </c>
      <c r="XD41" s="102">
        <v>11</v>
      </c>
      <c r="XE41" s="102">
        <v>1</v>
      </c>
      <c r="XF41" s="103">
        <v>0.82</v>
      </c>
      <c r="XG41" s="48" t="str">
        <f t="shared" si="104"/>
        <v>Fail:-2%</v>
      </c>
      <c r="XI41" s="74" t="s">
        <v>44</v>
      </c>
      <c r="XJ41" s="74">
        <v>67</v>
      </c>
      <c r="XK41" s="74">
        <v>55</v>
      </c>
      <c r="XL41" s="74">
        <v>11</v>
      </c>
      <c r="XM41" s="74">
        <v>1</v>
      </c>
      <c r="XN41" s="75">
        <v>0.82</v>
      </c>
      <c r="XO41" s="48" t="str">
        <f t="shared" si="105"/>
        <v>OK</v>
      </c>
      <c r="XP41" s="48"/>
      <c r="XQ41" s="74" t="s">
        <v>44</v>
      </c>
      <c r="XR41" s="102">
        <v>67</v>
      </c>
      <c r="XS41" s="102">
        <v>55</v>
      </c>
      <c r="XT41" s="102">
        <v>11</v>
      </c>
      <c r="XU41" s="102">
        <v>1</v>
      </c>
      <c r="XV41" s="103">
        <v>0.82</v>
      </c>
      <c r="XW41" s="48" t="str">
        <f t="shared" si="106"/>
        <v>OK</v>
      </c>
      <c r="XY41" s="74" t="s">
        <v>44</v>
      </c>
      <c r="XZ41" s="74">
        <v>67</v>
      </c>
      <c r="YA41" s="74">
        <v>55</v>
      </c>
      <c r="YB41" s="74">
        <v>11</v>
      </c>
      <c r="YC41" s="74">
        <v>1</v>
      </c>
      <c r="YD41" s="75">
        <v>0.82</v>
      </c>
      <c r="YE41" s="48" t="str">
        <f t="shared" si="107"/>
        <v>OK</v>
      </c>
      <c r="YF41" s="48"/>
      <c r="YG41" s="74" t="s">
        <v>44</v>
      </c>
      <c r="YH41" s="102">
        <v>67</v>
      </c>
      <c r="YI41" s="102">
        <v>55</v>
      </c>
      <c r="YJ41" s="102">
        <v>11</v>
      </c>
      <c r="YK41" s="102">
        <v>1</v>
      </c>
      <c r="YL41" s="103">
        <v>0.82</v>
      </c>
      <c r="YM41" s="48" t="str">
        <f t="shared" si="108"/>
        <v>OK</v>
      </c>
      <c r="YO41" s="74" t="s">
        <v>44</v>
      </c>
      <c r="YP41" s="74">
        <v>67</v>
      </c>
      <c r="YQ41" s="74">
        <v>55</v>
      </c>
      <c r="YR41" s="74">
        <v>11</v>
      </c>
      <c r="YS41" s="74">
        <v>1</v>
      </c>
      <c r="YT41" s="75">
        <v>0.82</v>
      </c>
      <c r="YU41" s="48" t="str">
        <f t="shared" si="109"/>
        <v>OK</v>
      </c>
      <c r="YV41" s="48"/>
      <c r="YW41" s="74" t="s">
        <v>44</v>
      </c>
      <c r="YX41" s="102">
        <v>67</v>
      </c>
      <c r="YY41" s="102">
        <v>55</v>
      </c>
      <c r="YZ41" s="102">
        <v>11</v>
      </c>
      <c r="ZA41" s="102">
        <v>1</v>
      </c>
      <c r="ZB41" s="103">
        <v>0.82</v>
      </c>
      <c r="ZC41" s="48" t="str">
        <f t="shared" si="110"/>
        <v>OK</v>
      </c>
      <c r="ZE41" s="74" t="s">
        <v>44</v>
      </c>
      <c r="ZF41" s="74">
        <v>67</v>
      </c>
      <c r="ZG41" s="74">
        <v>55</v>
      </c>
      <c r="ZH41" s="74">
        <v>11</v>
      </c>
      <c r="ZI41" s="74">
        <v>1</v>
      </c>
      <c r="ZJ41" s="75">
        <v>0.82</v>
      </c>
      <c r="ZK41" s="48" t="str">
        <f t="shared" si="111"/>
        <v>OK</v>
      </c>
      <c r="ZL41" s="48"/>
      <c r="ZM41" s="74" t="s">
        <v>44</v>
      </c>
      <c r="ZN41" s="102">
        <v>67</v>
      </c>
      <c r="ZO41" s="102">
        <v>55</v>
      </c>
      <c r="ZP41" s="102">
        <v>11</v>
      </c>
      <c r="ZQ41" s="102">
        <v>1</v>
      </c>
      <c r="ZR41" s="103">
        <v>0.82</v>
      </c>
      <c r="ZS41" s="48" t="str">
        <f t="shared" si="112"/>
        <v>OK</v>
      </c>
      <c r="ZU41" s="74" t="s">
        <v>44</v>
      </c>
      <c r="ZV41" s="74">
        <v>67</v>
      </c>
      <c r="ZW41" s="74">
        <v>55</v>
      </c>
      <c r="ZX41" s="74">
        <v>11</v>
      </c>
      <c r="ZY41" s="74">
        <v>1</v>
      </c>
      <c r="ZZ41" s="75">
        <v>0.82</v>
      </c>
      <c r="AAA41" s="48" t="str">
        <f t="shared" si="113"/>
        <v>OK</v>
      </c>
      <c r="AAB41" s="48"/>
      <c r="AAC41" s="74" t="s">
        <v>44</v>
      </c>
      <c r="AAD41" s="102">
        <v>67</v>
      </c>
      <c r="AAE41" s="102">
        <v>55</v>
      </c>
      <c r="AAF41" s="102">
        <v>11</v>
      </c>
      <c r="AAG41" s="102">
        <v>1</v>
      </c>
      <c r="AAH41" s="103">
        <v>0.82</v>
      </c>
      <c r="AAI41" s="48" t="str">
        <f t="shared" si="114"/>
        <v>OK</v>
      </c>
    </row>
    <row r="42" spans="1:71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1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2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13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14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15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16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17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18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19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20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21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22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23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24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25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2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2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2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29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30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31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32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3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3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35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36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37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38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39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40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41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43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44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45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46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47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8"/>
        <v>1</v>
      </c>
      <c r="LW42" s="75">
        <f t="shared" si="49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50"/>
        <v>1</v>
      </c>
      <c r="ME42" s="75">
        <f t="shared" si="51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52"/>
        <v>1</v>
      </c>
      <c r="MM42" s="75">
        <f t="shared" si="53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54"/>
        <v>1</v>
      </c>
      <c r="MU42" s="75">
        <f t="shared" si="55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56"/>
        <v>1</v>
      </c>
      <c r="NC42" s="75">
        <f t="shared" si="57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8"/>
        <v>1</v>
      </c>
      <c r="NK42" s="75">
        <f t="shared" si="59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60"/>
        <v>1</v>
      </c>
      <c r="NS42" s="75">
        <f t="shared" si="61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62"/>
        <v>1</v>
      </c>
      <c r="OA42" s="75">
        <f t="shared" si="63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64"/>
        <v>1</v>
      </c>
      <c r="OI42" s="75">
        <f t="shared" si="65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66"/>
        <v>1</v>
      </c>
      <c r="OQ42" s="75">
        <f t="shared" si="67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8"/>
        <v>1</v>
      </c>
      <c r="OY42" s="75">
        <f t="shared" si="69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70"/>
        <v>1</v>
      </c>
      <c r="PG42" s="75">
        <f t="shared" si="71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72"/>
        <v>1</v>
      </c>
      <c r="PO42" s="75">
        <f t="shared" si="73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74"/>
        <v>1</v>
      </c>
      <c r="PW42" s="75">
        <f t="shared" si="75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76"/>
        <v>1</v>
      </c>
      <c r="QE42" s="75">
        <f t="shared" si="77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8"/>
        <v>1</v>
      </c>
      <c r="QM42" s="75">
        <f t="shared" si="79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80"/>
        <v>1</v>
      </c>
      <c r="QU42" s="75">
        <f t="shared" si="81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82"/>
        <v>1</v>
      </c>
      <c r="RC42" s="75">
        <f t="shared" si="83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84"/>
        <v>1</v>
      </c>
      <c r="RK42" s="75">
        <f t="shared" si="85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86"/>
        <v>1</v>
      </c>
      <c r="RS42" s="75">
        <f t="shared" si="87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88"/>
        <v>1</v>
      </c>
      <c r="SA42" s="75">
        <f t="shared" si="89"/>
        <v>0</v>
      </c>
      <c r="SC42" s="78" t="s">
        <v>45</v>
      </c>
      <c r="SD42" s="74">
        <v>3</v>
      </c>
      <c r="SE42" s="74">
        <v>3</v>
      </c>
      <c r="SF42" s="74">
        <v>0</v>
      </c>
      <c r="SG42" s="74">
        <v>0</v>
      </c>
      <c r="SH42" s="75">
        <f t="shared" si="90"/>
        <v>1</v>
      </c>
      <c r="SI42" s="75">
        <f t="shared" si="91"/>
        <v>0</v>
      </c>
      <c r="SK42" s="78" t="s">
        <v>45</v>
      </c>
      <c r="SL42" s="74">
        <f>9-6</f>
        <v>3</v>
      </c>
      <c r="SM42" s="74">
        <v>3</v>
      </c>
      <c r="SN42" s="74">
        <v>0</v>
      </c>
      <c r="SO42" s="74">
        <f>6-6</f>
        <v>0</v>
      </c>
      <c r="SP42" s="75">
        <f t="shared" si="92"/>
        <v>1</v>
      </c>
      <c r="SQ42" s="75" t="str">
        <f t="shared" si="93"/>
        <v>OK</v>
      </c>
      <c r="SS42" s="78" t="s">
        <v>291</v>
      </c>
      <c r="ST42" s="74">
        <v>9</v>
      </c>
      <c r="SU42" s="74">
        <v>3</v>
      </c>
      <c r="SV42" s="74">
        <v>5</v>
      </c>
      <c r="SW42" s="74">
        <v>1</v>
      </c>
      <c r="SX42" s="75">
        <f t="shared" si="94"/>
        <v>0.33333333333333331</v>
      </c>
      <c r="SY42" s="75" t="str">
        <f t="shared" si="127"/>
        <v>Fail:-49%</v>
      </c>
      <c r="TA42" s="78" t="s">
        <v>45</v>
      </c>
      <c r="TB42" s="74">
        <v>9</v>
      </c>
      <c r="TC42" s="74">
        <v>3</v>
      </c>
      <c r="TD42" s="74">
        <v>6</v>
      </c>
      <c r="TE42" s="74">
        <v>0</v>
      </c>
      <c r="TF42" s="75">
        <f t="shared" si="96"/>
        <v>0.33333333333333331</v>
      </c>
      <c r="TG42" s="75" t="str">
        <f t="shared" si="97"/>
        <v>Fail:-67%</v>
      </c>
      <c r="TI42" s="78" t="s">
        <v>45</v>
      </c>
      <c r="TJ42" s="74">
        <v>9</v>
      </c>
      <c r="TK42" s="74">
        <v>3</v>
      </c>
      <c r="TL42" s="74">
        <v>6</v>
      </c>
      <c r="TM42" s="74">
        <v>0</v>
      </c>
      <c r="TN42" s="75">
        <v>0.33</v>
      </c>
      <c r="TO42" s="48" t="str">
        <f t="shared" si="98"/>
        <v>Fail:0%</v>
      </c>
      <c r="TP42" s="48" t="str">
        <f t="shared" si="120"/>
        <v>OK</v>
      </c>
      <c r="TQ42" s="78" t="s">
        <v>45</v>
      </c>
      <c r="TR42" s="74">
        <v>9</v>
      </c>
      <c r="TS42" s="74">
        <v>3</v>
      </c>
      <c r="TT42" s="74">
        <v>6</v>
      </c>
      <c r="TU42" s="74">
        <v>0</v>
      </c>
      <c r="TV42" s="75">
        <v>0.33</v>
      </c>
      <c r="TW42" s="48" t="str">
        <f t="shared" si="99"/>
        <v>OK</v>
      </c>
      <c r="TX42" s="48" t="str">
        <f t="shared" si="121"/>
        <v>OK</v>
      </c>
      <c r="TY42" s="78" t="s">
        <v>45</v>
      </c>
      <c r="TZ42" s="74">
        <v>9</v>
      </c>
      <c r="UA42" s="74">
        <v>3</v>
      </c>
      <c r="UB42" s="74">
        <v>6</v>
      </c>
      <c r="UC42" s="74">
        <v>0</v>
      </c>
      <c r="UD42" s="75">
        <v>0.33</v>
      </c>
      <c r="UE42" s="48" t="str">
        <f t="shared" si="125"/>
        <v>OK</v>
      </c>
      <c r="UF42" s="48" t="str">
        <f t="shared" si="123"/>
        <v>OK</v>
      </c>
      <c r="UG42" s="78" t="s">
        <v>45</v>
      </c>
      <c r="UH42" s="74">
        <v>9</v>
      </c>
      <c r="UI42" s="74">
        <v>3</v>
      </c>
      <c r="UJ42" s="74">
        <v>6</v>
      </c>
      <c r="UK42" s="74">
        <v>0</v>
      </c>
      <c r="UL42" s="75">
        <v>0.33</v>
      </c>
      <c r="UM42" s="48" t="str">
        <f t="shared" si="126"/>
        <v>OK</v>
      </c>
      <c r="UN42" s="48" t="str">
        <f t="shared" si="124"/>
        <v>OK</v>
      </c>
      <c r="UO42" s="106" t="s">
        <v>45</v>
      </c>
      <c r="UP42" s="74">
        <v>9</v>
      </c>
      <c r="UQ42" s="74">
        <v>3</v>
      </c>
      <c r="UR42" s="74">
        <v>6</v>
      </c>
      <c r="US42" s="74">
        <v>0</v>
      </c>
      <c r="UT42" s="75">
        <v>0.33</v>
      </c>
      <c r="UU42" s="48" t="str">
        <f t="shared" si="128"/>
        <v>Fail:45%</v>
      </c>
      <c r="UV42" s="48" t="str">
        <f t="shared" si="4"/>
        <v>OK</v>
      </c>
      <c r="UW42" s="78" t="s">
        <v>45</v>
      </c>
      <c r="UX42" s="74">
        <v>3</v>
      </c>
      <c r="UY42" s="74">
        <v>3</v>
      </c>
      <c r="UZ42" s="74">
        <v>0</v>
      </c>
      <c r="VA42" s="74">
        <v>0</v>
      </c>
      <c r="VB42" s="75">
        <v>1</v>
      </c>
      <c r="VC42" s="48" t="str">
        <f t="shared" si="5"/>
        <v>Fail:67%</v>
      </c>
      <c r="VD42" s="48" t="str">
        <f t="shared" si="6"/>
        <v>Fail:67%</v>
      </c>
      <c r="VE42" s="106" t="s">
        <v>45</v>
      </c>
      <c r="VF42" s="74">
        <v>9</v>
      </c>
      <c r="VG42" s="74">
        <v>3</v>
      </c>
      <c r="VH42" s="74">
        <v>6</v>
      </c>
      <c r="VI42" s="74">
        <v>0</v>
      </c>
      <c r="VJ42" s="75">
        <v>0.33</v>
      </c>
      <c r="VK42" s="48" t="str">
        <f t="shared" si="101"/>
        <v>OK</v>
      </c>
      <c r="VL42" s="48" t="str">
        <f t="shared" si="7"/>
        <v>Fail:33%</v>
      </c>
      <c r="VM42" s="78" t="s">
        <v>45</v>
      </c>
      <c r="VN42" s="74">
        <v>3</v>
      </c>
      <c r="VO42" s="74">
        <v>3</v>
      </c>
      <c r="VP42" s="74">
        <v>0</v>
      </c>
      <c r="VQ42" s="74">
        <v>0</v>
      </c>
      <c r="VR42" s="75">
        <v>1</v>
      </c>
      <c r="VS42" s="48" t="str">
        <f t="shared" si="8"/>
        <v>OK</v>
      </c>
      <c r="VT42" s="48"/>
      <c r="VU42" s="106" t="s">
        <v>45</v>
      </c>
      <c r="VV42" s="74">
        <v>9</v>
      </c>
      <c r="VW42" s="74">
        <v>3</v>
      </c>
      <c r="VX42" s="74">
        <v>6</v>
      </c>
      <c r="VY42" s="74">
        <v>0</v>
      </c>
      <c r="VZ42" s="75">
        <v>0.33</v>
      </c>
      <c r="WA42" s="48" t="str">
        <f t="shared" si="102"/>
        <v>OK</v>
      </c>
      <c r="WB42" s="48"/>
      <c r="WC42" s="78" t="s">
        <v>45</v>
      </c>
      <c r="WD42" s="74">
        <v>9</v>
      </c>
      <c r="WE42" s="74">
        <v>3</v>
      </c>
      <c r="WF42" s="74">
        <v>6</v>
      </c>
      <c r="WG42" s="74">
        <v>0</v>
      </c>
      <c r="WH42" s="75">
        <v>0.33</v>
      </c>
      <c r="WI42" s="48" t="str">
        <f t="shared" si="9"/>
        <v>Fail:-67%</v>
      </c>
      <c r="WJ42" s="48"/>
      <c r="WK42" s="78" t="s">
        <v>45</v>
      </c>
      <c r="WL42" s="74">
        <v>9</v>
      </c>
      <c r="WM42" s="74">
        <v>3</v>
      </c>
      <c r="WN42" s="74">
        <v>6</v>
      </c>
      <c r="WO42" s="74">
        <v>0</v>
      </c>
      <c r="WP42" s="75">
        <v>0.33</v>
      </c>
      <c r="WQ42" s="48" t="str">
        <f t="shared" si="10"/>
        <v>OK</v>
      </c>
      <c r="WR42" s="48"/>
      <c r="WS42" s="78" t="s">
        <v>45</v>
      </c>
      <c r="WT42" s="74">
        <v>3</v>
      </c>
      <c r="WU42" s="74">
        <v>3</v>
      </c>
      <c r="WV42" s="74">
        <v>0</v>
      </c>
      <c r="WW42" s="74">
        <v>0</v>
      </c>
      <c r="WX42" s="75">
        <v>1</v>
      </c>
      <c r="WY42" s="48" t="str">
        <f t="shared" si="103"/>
        <v>Fail:67%</v>
      </c>
      <c r="WZ42" s="48"/>
      <c r="XA42" s="106" t="s">
        <v>45</v>
      </c>
      <c r="XB42" s="74">
        <v>9</v>
      </c>
      <c r="XC42" s="74">
        <v>3</v>
      </c>
      <c r="XD42" s="74">
        <v>6</v>
      </c>
      <c r="XE42" s="74">
        <v>0</v>
      </c>
      <c r="XF42" s="75">
        <v>0.33</v>
      </c>
      <c r="XG42" s="48" t="str">
        <f t="shared" si="104"/>
        <v>OK</v>
      </c>
      <c r="XI42" s="78" t="s">
        <v>45</v>
      </c>
      <c r="XJ42" s="74">
        <v>3</v>
      </c>
      <c r="XK42" s="74">
        <v>3</v>
      </c>
      <c r="XL42" s="74">
        <v>0</v>
      </c>
      <c r="XM42" s="74">
        <v>0</v>
      </c>
      <c r="XN42" s="75">
        <v>1</v>
      </c>
      <c r="XO42" s="48" t="str">
        <f t="shared" si="105"/>
        <v>OK</v>
      </c>
      <c r="XP42" s="48"/>
      <c r="XQ42" s="106" t="s">
        <v>45</v>
      </c>
      <c r="XR42" s="74">
        <v>9</v>
      </c>
      <c r="XS42" s="74">
        <v>3</v>
      </c>
      <c r="XT42" s="74">
        <v>6</v>
      </c>
      <c r="XU42" s="74">
        <v>0</v>
      </c>
      <c r="XV42" s="75">
        <v>0.33</v>
      </c>
      <c r="XW42" s="48" t="str">
        <f t="shared" si="106"/>
        <v>OK</v>
      </c>
      <c r="XY42" s="78" t="s">
        <v>45</v>
      </c>
      <c r="XZ42" s="74">
        <v>3</v>
      </c>
      <c r="YA42" s="74">
        <v>3</v>
      </c>
      <c r="YB42" s="74">
        <v>0</v>
      </c>
      <c r="YC42" s="74">
        <v>0</v>
      </c>
      <c r="YD42" s="75">
        <v>1</v>
      </c>
      <c r="YE42" s="48" t="str">
        <f t="shared" si="107"/>
        <v>OK</v>
      </c>
      <c r="YF42" s="48"/>
      <c r="YG42" s="106" t="s">
        <v>45</v>
      </c>
      <c r="YH42" s="74">
        <v>9</v>
      </c>
      <c r="YI42" s="74">
        <v>3</v>
      </c>
      <c r="YJ42" s="74">
        <v>6</v>
      </c>
      <c r="YK42" s="74">
        <v>0</v>
      </c>
      <c r="YL42" s="75">
        <v>0.33</v>
      </c>
      <c r="YM42" s="48" t="str">
        <f t="shared" si="108"/>
        <v>OK</v>
      </c>
      <c r="YO42" s="78" t="s">
        <v>45</v>
      </c>
      <c r="YP42" s="74">
        <v>3</v>
      </c>
      <c r="YQ42" s="74">
        <v>3</v>
      </c>
      <c r="YR42" s="74">
        <v>0</v>
      </c>
      <c r="YS42" s="74">
        <v>0</v>
      </c>
      <c r="YT42" s="75">
        <v>1</v>
      </c>
      <c r="YU42" s="48" t="str">
        <f t="shared" si="109"/>
        <v>OK</v>
      </c>
      <c r="YV42" s="48"/>
      <c r="YW42" s="106" t="s">
        <v>45</v>
      </c>
      <c r="YX42" s="74">
        <v>9</v>
      </c>
      <c r="YY42" s="74">
        <v>3</v>
      </c>
      <c r="YZ42" s="74">
        <v>6</v>
      </c>
      <c r="ZA42" s="74">
        <v>0</v>
      </c>
      <c r="ZB42" s="75">
        <v>0.33</v>
      </c>
      <c r="ZC42" s="48" t="str">
        <f t="shared" si="110"/>
        <v>OK</v>
      </c>
      <c r="ZE42" s="78" t="s">
        <v>45</v>
      </c>
      <c r="ZF42" s="74">
        <v>3</v>
      </c>
      <c r="ZG42" s="74">
        <v>3</v>
      </c>
      <c r="ZH42" s="74">
        <v>0</v>
      </c>
      <c r="ZI42" s="74">
        <v>0</v>
      </c>
      <c r="ZJ42" s="75">
        <v>1</v>
      </c>
      <c r="ZK42" s="48" t="str">
        <f t="shared" si="111"/>
        <v>OK</v>
      </c>
      <c r="ZL42" s="48"/>
      <c r="ZM42" s="106" t="s">
        <v>45</v>
      </c>
      <c r="ZN42" s="74">
        <v>9</v>
      </c>
      <c r="ZO42" s="74">
        <v>3</v>
      </c>
      <c r="ZP42" s="74">
        <v>6</v>
      </c>
      <c r="ZQ42" s="74">
        <v>0</v>
      </c>
      <c r="ZR42" s="75">
        <v>0.33</v>
      </c>
      <c r="ZS42" s="48" t="str">
        <f t="shared" si="112"/>
        <v>OK</v>
      </c>
      <c r="ZU42" s="78" t="s">
        <v>45</v>
      </c>
      <c r="ZV42" s="74">
        <v>3</v>
      </c>
      <c r="ZW42" s="74">
        <v>3</v>
      </c>
      <c r="ZX42" s="74">
        <v>0</v>
      </c>
      <c r="ZY42" s="74">
        <v>0</v>
      </c>
      <c r="ZZ42" s="75">
        <v>1</v>
      </c>
      <c r="AAA42" s="48" t="str">
        <f t="shared" si="113"/>
        <v>OK</v>
      </c>
      <c r="AAB42" s="48"/>
      <c r="AAC42" s="106" t="s">
        <v>45</v>
      </c>
      <c r="AAD42" s="74">
        <v>9</v>
      </c>
      <c r="AAE42" s="74">
        <v>3</v>
      </c>
      <c r="AAF42" s="74">
        <v>6</v>
      </c>
      <c r="AAG42" s="74">
        <v>0</v>
      </c>
      <c r="AAH42" s="75">
        <v>0.33</v>
      </c>
      <c r="AAI42" s="48" t="str">
        <f t="shared" si="114"/>
        <v>OK</v>
      </c>
    </row>
    <row r="43" spans="1:71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1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2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13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14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15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16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17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18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19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20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21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22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23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24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25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2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2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28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29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30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115"/>
        <v>0.96296296296296291</v>
      </c>
      <c r="FZ43" s="4">
        <f t="shared" si="31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116"/>
        <v>0.96296296296296291</v>
      </c>
      <c r="GH43" s="4">
        <f t="shared" si="32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>GL43/GK43</f>
        <v>0.96296296296296291</v>
      </c>
      <c r="GP43" s="4">
        <f t="shared" si="33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>GT43/GS43</f>
        <v>0.96296296296296291</v>
      </c>
      <c r="GX43" s="4">
        <f t="shared" si="34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>HB43/HA43</f>
        <v>0.96296296296296291</v>
      </c>
      <c r="HF43" s="4">
        <f t="shared" si="35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>HJ43/HI43</f>
        <v>0.96296296296296291</v>
      </c>
      <c r="HN43" s="4">
        <f t="shared" si="36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>HR43/HQ43</f>
        <v>0.96296296296296291</v>
      </c>
      <c r="HV43" s="4">
        <f t="shared" si="37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>HZ43/HY43</f>
        <v>0.96296296296296291</v>
      </c>
      <c r="ID43" s="4">
        <f t="shared" si="38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>IH43/IG43</f>
        <v>0.96296296296296291</v>
      </c>
      <c r="IL43" s="4">
        <f t="shared" si="39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40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118"/>
        <v>0.96296296296296291</v>
      </c>
      <c r="JR43" s="67">
        <f t="shared" si="41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>JV43/JU43</f>
        <v>0.96296296296296291</v>
      </c>
      <c r="JZ43" s="75">
        <f t="shared" si="42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43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44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45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46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47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48"/>
        <v>0.96296296296296291</v>
      </c>
      <c r="LW43" s="75">
        <f t="shared" si="49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50"/>
        <v>0.96296296296296291</v>
      </c>
      <c r="ME43" s="75">
        <f t="shared" si="51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52"/>
        <v>0.96296296296296291</v>
      </c>
      <c r="MM43" s="75">
        <f t="shared" si="53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54"/>
        <v>0.96296296296296291</v>
      </c>
      <c r="MU43" s="75">
        <f t="shared" si="55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56"/>
        <v>0.96296296296296291</v>
      </c>
      <c r="NC43" s="75">
        <f t="shared" si="57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58"/>
        <v>0.96296296296296291</v>
      </c>
      <c r="NK43" s="75">
        <f t="shared" si="59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60"/>
        <v>0.96296296296296291</v>
      </c>
      <c r="NS43" s="75">
        <f t="shared" si="61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62"/>
        <v>0.96296296296296291</v>
      </c>
      <c r="OA43" s="75">
        <f t="shared" si="63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64"/>
        <v>0.96296296296296291</v>
      </c>
      <c r="OI43" s="75">
        <f t="shared" si="65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66"/>
        <v>0.96296296296296291</v>
      </c>
      <c r="OQ43" s="75">
        <f t="shared" si="67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68"/>
        <v>0.96296296296296291</v>
      </c>
      <c r="OY43" s="75">
        <f t="shared" si="69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70"/>
        <v>0.96296296296296291</v>
      </c>
      <c r="PG43" s="75">
        <f t="shared" si="71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72"/>
        <v>0.96296296296296291</v>
      </c>
      <c r="PO43" s="75">
        <f t="shared" si="73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74"/>
        <v>0.96296296296296291</v>
      </c>
      <c r="PW43" s="75">
        <f t="shared" si="75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76"/>
        <v>0.96296296296296291</v>
      </c>
      <c r="QE43" s="75">
        <f t="shared" si="77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78"/>
        <v>0.96296296296296291</v>
      </c>
      <c r="QM43" s="75">
        <f t="shared" si="79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80"/>
        <v>0.96296296296296291</v>
      </c>
      <c r="QU43" s="75">
        <f t="shared" si="81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82"/>
        <v>0.96296296296296291</v>
      </c>
      <c r="RC43" s="75">
        <f t="shared" si="83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84"/>
        <v>0.96296296296296291</v>
      </c>
      <c r="RK43" s="75">
        <f t="shared" si="85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86"/>
        <v>0.96296296296296291</v>
      </c>
      <c r="RS43" s="75">
        <f t="shared" si="87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88"/>
        <v>0.96296296296296291</v>
      </c>
      <c r="SA43" s="75">
        <f t="shared" si="89"/>
        <v>0</v>
      </c>
      <c r="SC43" s="78" t="s">
        <v>46</v>
      </c>
      <c r="SD43" s="74">
        <v>27</v>
      </c>
      <c r="SE43" s="74">
        <v>26</v>
      </c>
      <c r="SF43" s="74">
        <v>1</v>
      </c>
      <c r="SG43" s="74">
        <v>0</v>
      </c>
      <c r="SH43" s="75">
        <f t="shared" si="90"/>
        <v>0.96296296296296291</v>
      </c>
      <c r="SI43" s="75">
        <f t="shared" si="91"/>
        <v>0</v>
      </c>
      <c r="SK43" s="78" t="s">
        <v>46</v>
      </c>
      <c r="SL43" s="74">
        <f>32-5</f>
        <v>27</v>
      </c>
      <c r="SM43" s="74">
        <v>26</v>
      </c>
      <c r="SN43" s="74">
        <v>1</v>
      </c>
      <c r="SO43" s="74">
        <f>5-5</f>
        <v>0</v>
      </c>
      <c r="SP43" s="75">
        <f t="shared" si="92"/>
        <v>0.96296296296296291</v>
      </c>
      <c r="SQ43" s="75" t="str">
        <f t="shared" si="93"/>
        <v>OK</v>
      </c>
      <c r="SS43" s="78" t="s">
        <v>292</v>
      </c>
      <c r="ST43" s="74">
        <v>29</v>
      </c>
      <c r="SU43" s="74">
        <v>27</v>
      </c>
      <c r="SV43" s="74">
        <v>1</v>
      </c>
      <c r="SW43" s="74">
        <v>1</v>
      </c>
      <c r="SX43" s="75">
        <f t="shared" si="94"/>
        <v>0.93103448275862066</v>
      </c>
      <c r="SY43" s="75" t="str">
        <f t="shared" si="127"/>
        <v>Fail:-7%</v>
      </c>
      <c r="TA43" s="78" t="s">
        <v>46</v>
      </c>
      <c r="TB43" s="74">
        <v>32</v>
      </c>
      <c r="TC43" s="74">
        <v>31</v>
      </c>
      <c r="TD43" s="74">
        <v>1</v>
      </c>
      <c r="TE43" s="74">
        <v>0</v>
      </c>
      <c r="TF43" s="75">
        <f t="shared" si="96"/>
        <v>0.96875</v>
      </c>
      <c r="TG43" s="75" t="str">
        <f t="shared" si="97"/>
        <v>Fail:1%</v>
      </c>
      <c r="TI43" s="78" t="s">
        <v>46</v>
      </c>
      <c r="TJ43" s="74">
        <v>32</v>
      </c>
      <c r="TK43" s="74">
        <v>30</v>
      </c>
      <c r="TL43" s="74">
        <v>1</v>
      </c>
      <c r="TM43" s="74">
        <v>1</v>
      </c>
      <c r="TN43" s="75">
        <v>0.94</v>
      </c>
      <c r="TO43" s="48" t="str">
        <f t="shared" si="98"/>
        <v>Fail:1%</v>
      </c>
      <c r="TP43" s="48" t="str">
        <f t="shared" si="120"/>
        <v>Fail:-3%</v>
      </c>
      <c r="TQ43" s="78" t="s">
        <v>46</v>
      </c>
      <c r="TR43" s="74">
        <v>32</v>
      </c>
      <c r="TS43" s="74">
        <v>31</v>
      </c>
      <c r="TT43" s="74">
        <v>1</v>
      </c>
      <c r="TU43" s="74">
        <v>0</v>
      </c>
      <c r="TV43" s="75">
        <v>0.97</v>
      </c>
      <c r="TW43" s="48" t="str">
        <f t="shared" si="99"/>
        <v>OK</v>
      </c>
      <c r="TX43" s="48" t="str">
        <f t="shared" si="121"/>
        <v>Fail:3%</v>
      </c>
      <c r="TY43" s="78" t="s">
        <v>46</v>
      </c>
      <c r="TZ43" s="74">
        <v>32</v>
      </c>
      <c r="UA43" s="74">
        <v>30</v>
      </c>
      <c r="UB43" s="74">
        <v>1</v>
      </c>
      <c r="UC43" s="74">
        <v>1</v>
      </c>
      <c r="UD43" s="75">
        <v>0.94</v>
      </c>
      <c r="UE43" s="48" t="str">
        <f t="shared" si="125"/>
        <v>OK</v>
      </c>
      <c r="UF43" s="48" t="str">
        <f t="shared" si="123"/>
        <v>Fail:-3%</v>
      </c>
      <c r="UG43" s="78" t="s">
        <v>46</v>
      </c>
      <c r="UH43" s="74">
        <v>32</v>
      </c>
      <c r="UI43" s="74">
        <v>31</v>
      </c>
      <c r="UJ43" s="74">
        <v>1</v>
      </c>
      <c r="UK43" s="74">
        <v>0</v>
      </c>
      <c r="UL43" s="75">
        <v>0.97</v>
      </c>
      <c r="UM43" s="48" t="str">
        <f t="shared" si="126"/>
        <v>OK</v>
      </c>
      <c r="UN43" s="48" t="str">
        <f t="shared" si="124"/>
        <v>Fail:3%</v>
      </c>
      <c r="UO43" s="106" t="s">
        <v>46</v>
      </c>
      <c r="UP43" s="74">
        <v>32</v>
      </c>
      <c r="UQ43" s="74">
        <v>31</v>
      </c>
      <c r="UR43" s="74">
        <v>1</v>
      </c>
      <c r="US43" s="74">
        <v>0</v>
      </c>
      <c r="UT43" s="75">
        <v>0.97</v>
      </c>
      <c r="UU43" s="48" t="str">
        <f t="shared" si="128"/>
        <v>Fail:-7%</v>
      </c>
      <c r="UV43" s="50" t="str">
        <f t="shared" si="4"/>
        <v>OK</v>
      </c>
      <c r="UW43" s="78" t="s">
        <v>46</v>
      </c>
      <c r="UX43" s="74">
        <v>27</v>
      </c>
      <c r="UY43" s="74">
        <v>26</v>
      </c>
      <c r="UZ43" s="74">
        <v>1</v>
      </c>
      <c r="VA43" s="74">
        <v>0</v>
      </c>
      <c r="VB43" s="75">
        <v>0.96</v>
      </c>
      <c r="VC43" s="48" t="str">
        <f t="shared" si="5"/>
        <v>Fail:-1%</v>
      </c>
      <c r="VD43" s="48" t="str">
        <f t="shared" si="6"/>
        <v>Fail:-1%</v>
      </c>
      <c r="VE43" s="106" t="s">
        <v>46</v>
      </c>
      <c r="VF43" s="74">
        <v>32</v>
      </c>
      <c r="VG43" s="74">
        <v>31</v>
      </c>
      <c r="VH43" s="74">
        <v>1</v>
      </c>
      <c r="VI43" s="74">
        <v>0</v>
      </c>
      <c r="VJ43" s="75">
        <v>0.97</v>
      </c>
      <c r="VK43" s="48" t="str">
        <f t="shared" si="101"/>
        <v>OK</v>
      </c>
      <c r="VL43" s="50" t="str">
        <f t="shared" si="7"/>
        <v>Fail:97%</v>
      </c>
      <c r="VM43" s="78" t="s">
        <v>46</v>
      </c>
      <c r="VN43" s="74">
        <v>27</v>
      </c>
      <c r="VO43" s="74">
        <v>26</v>
      </c>
      <c r="VP43" s="74">
        <v>1</v>
      </c>
      <c r="VQ43" s="74">
        <v>0</v>
      </c>
      <c r="VR43" s="75">
        <v>0.96</v>
      </c>
      <c r="VS43" s="48" t="str">
        <f t="shared" si="8"/>
        <v>OK</v>
      </c>
      <c r="VT43" s="48"/>
      <c r="VU43" s="106" t="s">
        <v>46</v>
      </c>
      <c r="VV43" s="74">
        <v>32</v>
      </c>
      <c r="VW43" s="74">
        <v>31</v>
      </c>
      <c r="VX43" s="74">
        <v>1</v>
      </c>
      <c r="VY43" s="74">
        <v>0</v>
      </c>
      <c r="VZ43" s="75">
        <v>0.97</v>
      </c>
      <c r="WA43" s="48" t="str">
        <f t="shared" si="102"/>
        <v>OK</v>
      </c>
      <c r="WB43" s="50"/>
      <c r="WC43" s="78" t="s">
        <v>46</v>
      </c>
      <c r="WD43" s="74">
        <v>32</v>
      </c>
      <c r="WE43" s="74">
        <v>31</v>
      </c>
      <c r="WF43" s="74">
        <v>1</v>
      </c>
      <c r="WG43" s="74">
        <v>0</v>
      </c>
      <c r="WH43" s="75">
        <v>0.97</v>
      </c>
      <c r="WI43" s="48" t="str">
        <f t="shared" si="9"/>
        <v>Fail:1%</v>
      </c>
      <c r="WJ43" s="50"/>
      <c r="WK43" s="78" t="s">
        <v>46</v>
      </c>
      <c r="WL43" s="74">
        <v>32</v>
      </c>
      <c r="WM43" s="74">
        <v>31</v>
      </c>
      <c r="WN43" s="74">
        <v>1</v>
      </c>
      <c r="WO43" s="74">
        <v>0</v>
      </c>
      <c r="WP43" s="75">
        <v>0.97</v>
      </c>
      <c r="WQ43" s="48" t="str">
        <f t="shared" si="10"/>
        <v>OK</v>
      </c>
      <c r="WR43" s="50"/>
      <c r="WS43" s="78" t="s">
        <v>46</v>
      </c>
      <c r="WT43" s="74">
        <v>27</v>
      </c>
      <c r="WU43" s="74">
        <v>26</v>
      </c>
      <c r="WV43" s="74">
        <v>1</v>
      </c>
      <c r="WW43" s="74">
        <v>0</v>
      </c>
      <c r="WX43" s="75">
        <v>0.96</v>
      </c>
      <c r="WY43" s="48" t="str">
        <f t="shared" si="103"/>
        <v>Fail:-1%</v>
      </c>
      <c r="WZ43" s="48"/>
      <c r="XA43" s="106" t="s">
        <v>46</v>
      </c>
      <c r="XB43" s="74">
        <v>32</v>
      </c>
      <c r="XC43" s="74">
        <v>31</v>
      </c>
      <c r="XD43" s="74">
        <v>1</v>
      </c>
      <c r="XE43" s="74">
        <v>0</v>
      </c>
      <c r="XF43" s="75">
        <v>0.97</v>
      </c>
      <c r="XG43" s="48" t="str">
        <f t="shared" si="104"/>
        <v>OK</v>
      </c>
      <c r="XI43" s="78" t="s">
        <v>46</v>
      </c>
      <c r="XJ43" s="74">
        <v>27</v>
      </c>
      <c r="XK43" s="74">
        <v>26</v>
      </c>
      <c r="XL43" s="74">
        <v>1</v>
      </c>
      <c r="XM43" s="74">
        <v>0</v>
      </c>
      <c r="XN43" s="75">
        <v>0.96</v>
      </c>
      <c r="XO43" s="48" t="str">
        <f t="shared" si="105"/>
        <v>OK</v>
      </c>
      <c r="XP43" s="48"/>
      <c r="XQ43" s="106" t="s">
        <v>46</v>
      </c>
      <c r="XR43" s="74">
        <v>32</v>
      </c>
      <c r="XS43" s="74">
        <v>31</v>
      </c>
      <c r="XT43" s="74">
        <v>1</v>
      </c>
      <c r="XU43" s="74">
        <v>0</v>
      </c>
      <c r="XV43" s="75">
        <v>0.97</v>
      </c>
      <c r="XW43" s="48" t="str">
        <f t="shared" si="106"/>
        <v>OK</v>
      </c>
      <c r="XY43" s="78" t="s">
        <v>46</v>
      </c>
      <c r="XZ43" s="74">
        <v>27</v>
      </c>
      <c r="YA43" s="74">
        <v>26</v>
      </c>
      <c r="YB43" s="74">
        <v>1</v>
      </c>
      <c r="YC43" s="74">
        <v>0</v>
      </c>
      <c r="YD43" s="75">
        <v>0.96</v>
      </c>
      <c r="YE43" s="48" t="str">
        <f t="shared" si="107"/>
        <v>OK</v>
      </c>
      <c r="YF43" s="48"/>
      <c r="YG43" s="106" t="s">
        <v>46</v>
      </c>
      <c r="YH43" s="74">
        <v>32</v>
      </c>
      <c r="YI43" s="74">
        <v>31</v>
      </c>
      <c r="YJ43" s="74">
        <v>1</v>
      </c>
      <c r="YK43" s="74">
        <v>0</v>
      </c>
      <c r="YL43" s="75">
        <v>0.97</v>
      </c>
      <c r="YM43" s="48" t="str">
        <f t="shared" si="108"/>
        <v>OK</v>
      </c>
      <c r="YO43" s="78" t="s">
        <v>46</v>
      </c>
      <c r="YP43" s="74">
        <v>27</v>
      </c>
      <c r="YQ43" s="74">
        <v>26</v>
      </c>
      <c r="YR43" s="74">
        <v>1</v>
      </c>
      <c r="YS43" s="74">
        <v>0</v>
      </c>
      <c r="YT43" s="75">
        <v>0.96</v>
      </c>
      <c r="YU43" s="48" t="str">
        <f t="shared" si="109"/>
        <v>OK</v>
      </c>
      <c r="YV43" s="48"/>
      <c r="YW43" s="106" t="s">
        <v>46</v>
      </c>
      <c r="YX43" s="74">
        <v>32</v>
      </c>
      <c r="YY43" s="74">
        <v>31</v>
      </c>
      <c r="YZ43" s="74">
        <v>1</v>
      </c>
      <c r="ZA43" s="74">
        <v>0</v>
      </c>
      <c r="ZB43" s="75">
        <v>0.97</v>
      </c>
      <c r="ZC43" s="48" t="str">
        <f t="shared" si="110"/>
        <v>OK</v>
      </c>
      <c r="ZE43" s="78" t="s">
        <v>46</v>
      </c>
      <c r="ZF43" s="74">
        <v>27</v>
      </c>
      <c r="ZG43" s="74">
        <v>26</v>
      </c>
      <c r="ZH43" s="74">
        <v>1</v>
      </c>
      <c r="ZI43" s="74">
        <v>0</v>
      </c>
      <c r="ZJ43" s="75">
        <v>0.96</v>
      </c>
      <c r="ZK43" s="48" t="str">
        <f t="shared" si="111"/>
        <v>OK</v>
      </c>
      <c r="ZL43" s="48"/>
      <c r="ZM43" s="106" t="s">
        <v>46</v>
      </c>
      <c r="ZN43" s="74">
        <v>32</v>
      </c>
      <c r="ZO43" s="74">
        <v>31</v>
      </c>
      <c r="ZP43" s="74">
        <v>1</v>
      </c>
      <c r="ZQ43" s="74">
        <v>0</v>
      </c>
      <c r="ZR43" s="75">
        <v>0.97</v>
      </c>
      <c r="ZS43" s="48" t="str">
        <f t="shared" si="112"/>
        <v>OK</v>
      </c>
      <c r="ZU43" s="78" t="s">
        <v>46</v>
      </c>
      <c r="ZV43" s="74">
        <v>27</v>
      </c>
      <c r="ZW43" s="74">
        <v>26</v>
      </c>
      <c r="ZX43" s="74">
        <v>1</v>
      </c>
      <c r="ZY43" s="74">
        <v>0</v>
      </c>
      <c r="ZZ43" s="75">
        <v>0.96</v>
      </c>
      <c r="AAA43" s="48" t="str">
        <f t="shared" si="113"/>
        <v>OK</v>
      </c>
      <c r="AAB43" s="48"/>
      <c r="AAC43" s="106" t="s">
        <v>46</v>
      </c>
      <c r="AAD43" s="74">
        <v>32</v>
      </c>
      <c r="AAE43" s="74">
        <v>31</v>
      </c>
      <c r="AAF43" s="74">
        <v>1</v>
      </c>
      <c r="AAG43" s="74">
        <v>0</v>
      </c>
      <c r="AAH43" s="75">
        <v>0.97</v>
      </c>
      <c r="AAI43" s="48" t="str">
        <f t="shared" si="114"/>
        <v>OK</v>
      </c>
    </row>
    <row r="44" spans="1:71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1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2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13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14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15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16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17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18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19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20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21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22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23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24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25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2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2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2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2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30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115"/>
        <v>1</v>
      </c>
      <c r="FZ44" s="4">
        <f t="shared" si="31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116"/>
        <v>1</v>
      </c>
      <c r="GH44" s="4">
        <f t="shared" si="32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3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3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35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36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37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38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17"/>
        <v>1</v>
      </c>
      <c r="IL44" s="4">
        <f t="shared" si="39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40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118"/>
        <v>1</v>
      </c>
      <c r="JR44" s="67">
        <f t="shared" si="41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119"/>
        <v>1</v>
      </c>
      <c r="JZ44" s="75">
        <f t="shared" si="42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43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44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45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46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47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8"/>
        <v>1</v>
      </c>
      <c r="LW44" s="75">
        <f t="shared" si="49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50"/>
        <v>1</v>
      </c>
      <c r="ME44" s="75">
        <f t="shared" si="51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52"/>
        <v>1</v>
      </c>
      <c r="MM44" s="75">
        <f t="shared" si="53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54"/>
        <v>1</v>
      </c>
      <c r="MU44" s="75">
        <f t="shared" si="55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56"/>
        <v>1</v>
      </c>
      <c r="NC44" s="75">
        <f t="shared" si="57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8"/>
        <v>1</v>
      </c>
      <c r="NK44" s="75">
        <f t="shared" si="59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60"/>
        <v>1</v>
      </c>
      <c r="NS44" s="75">
        <f t="shared" si="61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62"/>
        <v>1</v>
      </c>
      <c r="OA44" s="75">
        <f t="shared" si="63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64"/>
        <v>1</v>
      </c>
      <c r="OI44" s="75">
        <f t="shared" si="65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66"/>
        <v>1</v>
      </c>
      <c r="OQ44" s="75">
        <f t="shared" si="67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8"/>
        <v>1</v>
      </c>
      <c r="OY44" s="75">
        <f t="shared" si="69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70"/>
        <v>1</v>
      </c>
      <c r="PG44" s="75">
        <f t="shared" si="71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72"/>
        <v>1</v>
      </c>
      <c r="PO44" s="75">
        <f t="shared" si="73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74"/>
        <v>1</v>
      </c>
      <c r="PW44" s="75">
        <f t="shared" si="75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76"/>
        <v>1</v>
      </c>
      <c r="QE44" s="75">
        <f t="shared" si="77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8"/>
        <v>1</v>
      </c>
      <c r="QM44" s="75">
        <f t="shared" si="79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80"/>
        <v>1</v>
      </c>
      <c r="QU44" s="75">
        <f t="shared" si="81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82"/>
        <v>1</v>
      </c>
      <c r="RC44" s="75">
        <f t="shared" si="83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84"/>
        <v>1</v>
      </c>
      <c r="RK44" s="75">
        <f t="shared" si="85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86"/>
        <v>1</v>
      </c>
      <c r="RS44" s="75">
        <f t="shared" si="87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88"/>
        <v>1</v>
      </c>
      <c r="SA44" s="75">
        <f t="shared" si="89"/>
        <v>0</v>
      </c>
      <c r="SC44" s="74" t="s">
        <v>47</v>
      </c>
      <c r="SD44" s="74">
        <v>6</v>
      </c>
      <c r="SE44" s="74">
        <v>6</v>
      </c>
      <c r="SF44" s="74">
        <v>0</v>
      </c>
      <c r="SG44" s="74">
        <v>0</v>
      </c>
      <c r="SH44" s="75">
        <f t="shared" si="90"/>
        <v>1</v>
      </c>
      <c r="SI44" s="75">
        <f t="shared" si="91"/>
        <v>0</v>
      </c>
      <c r="SK44" s="74" t="s">
        <v>47</v>
      </c>
      <c r="SL44" s="74">
        <v>6</v>
      </c>
      <c r="SM44" s="74">
        <v>6</v>
      </c>
      <c r="SN44" s="74">
        <v>0</v>
      </c>
      <c r="SO44" s="74">
        <v>0</v>
      </c>
      <c r="SP44" s="75">
        <f t="shared" si="92"/>
        <v>1</v>
      </c>
      <c r="SQ44" s="75" t="str">
        <f t="shared" si="93"/>
        <v>OK</v>
      </c>
      <c r="SS44" s="74" t="s">
        <v>293</v>
      </c>
      <c r="ST44" s="74">
        <v>6</v>
      </c>
      <c r="SU44" s="74">
        <v>6</v>
      </c>
      <c r="SV44" s="74">
        <v>0</v>
      </c>
      <c r="SW44" s="74">
        <v>0</v>
      </c>
      <c r="SX44" s="75">
        <f t="shared" si="94"/>
        <v>1</v>
      </c>
      <c r="SY44" s="75" t="str">
        <f t="shared" si="127"/>
        <v>Fail:4%</v>
      </c>
      <c r="TA44" s="74" t="s">
        <v>47</v>
      </c>
      <c r="TB44" s="74">
        <v>6</v>
      </c>
      <c r="TC44" s="74">
        <v>6</v>
      </c>
      <c r="TD44" s="74">
        <v>0</v>
      </c>
      <c r="TE44" s="74">
        <v>0</v>
      </c>
      <c r="TF44" s="75">
        <f t="shared" si="96"/>
        <v>1</v>
      </c>
      <c r="TG44" s="75" t="str">
        <f t="shared" si="97"/>
        <v>OK</v>
      </c>
      <c r="TI44" s="74" t="s">
        <v>47</v>
      </c>
      <c r="TJ44" s="74">
        <v>6</v>
      </c>
      <c r="TK44" s="74">
        <v>6</v>
      </c>
      <c r="TL44" s="74">
        <v>0</v>
      </c>
      <c r="TM44" s="74">
        <v>0</v>
      </c>
      <c r="TN44" s="75">
        <v>1</v>
      </c>
      <c r="TO44" s="48" t="str">
        <f t="shared" si="98"/>
        <v>OK</v>
      </c>
      <c r="TP44" s="48" t="str">
        <f t="shared" si="120"/>
        <v>OK</v>
      </c>
      <c r="TQ44" s="74" t="s">
        <v>47</v>
      </c>
      <c r="TR44" s="74">
        <v>6</v>
      </c>
      <c r="TS44" s="74">
        <v>6</v>
      </c>
      <c r="TT44" s="74">
        <v>0</v>
      </c>
      <c r="TU44" s="74">
        <v>0</v>
      </c>
      <c r="TV44" s="75">
        <v>1</v>
      </c>
      <c r="TW44" s="48" t="str">
        <f t="shared" si="99"/>
        <v>OK</v>
      </c>
      <c r="TX44" s="48" t="str">
        <f t="shared" si="121"/>
        <v>OK</v>
      </c>
      <c r="TY44" s="74" t="s">
        <v>47</v>
      </c>
      <c r="TZ44" s="74">
        <v>6</v>
      </c>
      <c r="UA44" s="74">
        <v>6</v>
      </c>
      <c r="UB44" s="74">
        <v>0</v>
      </c>
      <c r="UC44" s="74">
        <v>0</v>
      </c>
      <c r="UD44" s="75">
        <v>1</v>
      </c>
      <c r="UE44" s="48" t="str">
        <f t="shared" si="125"/>
        <v>OK</v>
      </c>
      <c r="UF44" s="48" t="str">
        <f t="shared" si="123"/>
        <v>OK</v>
      </c>
      <c r="UG44" s="74" t="s">
        <v>47</v>
      </c>
      <c r="UH44" s="74">
        <v>6</v>
      </c>
      <c r="UI44" s="74">
        <v>6</v>
      </c>
      <c r="UJ44" s="74">
        <v>0</v>
      </c>
      <c r="UK44" s="74">
        <v>0</v>
      </c>
      <c r="UL44" s="75">
        <v>1</v>
      </c>
      <c r="UM44" s="48" t="str">
        <f t="shared" si="126"/>
        <v>OK</v>
      </c>
      <c r="UN44" s="48" t="str">
        <f t="shared" si="124"/>
        <v>OK</v>
      </c>
      <c r="UO44" s="74" t="s">
        <v>47</v>
      </c>
      <c r="UP44" s="74">
        <v>6</v>
      </c>
      <c r="UQ44" s="74">
        <v>6</v>
      </c>
      <c r="UR44" s="74">
        <v>0</v>
      </c>
      <c r="US44" s="74">
        <v>0</v>
      </c>
      <c r="UT44" s="75">
        <v>1</v>
      </c>
      <c r="UU44" s="48" t="str">
        <f t="shared" si="128"/>
        <v>Fail:-13%</v>
      </c>
      <c r="UV44" s="48" t="str">
        <f t="shared" si="4"/>
        <v>OK</v>
      </c>
      <c r="UW44" s="74" t="s">
        <v>47</v>
      </c>
      <c r="UX44" s="74">
        <v>6</v>
      </c>
      <c r="UY44" s="74">
        <v>6</v>
      </c>
      <c r="UZ44" s="74">
        <v>0</v>
      </c>
      <c r="VA44" s="74">
        <v>0</v>
      </c>
      <c r="VB44" s="75">
        <v>1</v>
      </c>
      <c r="VC44" s="48" t="str">
        <f t="shared" si="5"/>
        <v>OK</v>
      </c>
      <c r="VD44" s="48" t="str">
        <f t="shared" si="6"/>
        <v>OK</v>
      </c>
      <c r="VE44" s="74" t="s">
        <v>47</v>
      </c>
      <c r="VF44" s="74">
        <v>6</v>
      </c>
      <c r="VG44" s="74">
        <v>6</v>
      </c>
      <c r="VH44" s="74">
        <v>0</v>
      </c>
      <c r="VI44" s="74">
        <v>0</v>
      </c>
      <c r="VJ44" s="75">
        <v>1</v>
      </c>
      <c r="VK44" s="48" t="str">
        <f t="shared" si="101"/>
        <v>OK</v>
      </c>
      <c r="VL44" s="48" t="str">
        <f t="shared" si="7"/>
        <v>Fail:100%</v>
      </c>
      <c r="VM44" s="74" t="s">
        <v>47</v>
      </c>
      <c r="VN44" s="74">
        <v>6</v>
      </c>
      <c r="VO44" s="74">
        <v>6</v>
      </c>
      <c r="VP44" s="74">
        <v>0</v>
      </c>
      <c r="VQ44" s="74">
        <v>0</v>
      </c>
      <c r="VR44" s="75">
        <v>1</v>
      </c>
      <c r="VS44" s="48" t="str">
        <f t="shared" si="8"/>
        <v>OK</v>
      </c>
      <c r="VT44" s="48"/>
      <c r="VU44" s="74" t="s">
        <v>47</v>
      </c>
      <c r="VV44" s="74">
        <v>6</v>
      </c>
      <c r="VW44" s="74">
        <v>6</v>
      </c>
      <c r="VX44" s="74">
        <v>0</v>
      </c>
      <c r="VY44" s="74">
        <v>0</v>
      </c>
      <c r="VZ44" s="75">
        <v>1</v>
      </c>
      <c r="WA44" s="48" t="str">
        <f t="shared" si="102"/>
        <v>OK</v>
      </c>
      <c r="WB44" s="48"/>
      <c r="WC44" s="74" t="s">
        <v>47</v>
      </c>
      <c r="WD44" s="74">
        <v>6</v>
      </c>
      <c r="WE44" s="74">
        <v>6</v>
      </c>
      <c r="WF44" s="74">
        <v>0</v>
      </c>
      <c r="WG44" s="74">
        <v>0</v>
      </c>
      <c r="WH44" s="75">
        <v>1</v>
      </c>
      <c r="WI44" s="48" t="str">
        <f t="shared" si="9"/>
        <v>OK</v>
      </c>
      <c r="WJ44" s="48"/>
      <c r="WK44" s="74" t="s">
        <v>47</v>
      </c>
      <c r="WL44" s="74">
        <v>6</v>
      </c>
      <c r="WM44" s="74">
        <v>6</v>
      </c>
      <c r="WN44" s="74">
        <v>0</v>
      </c>
      <c r="WO44" s="74">
        <v>0</v>
      </c>
      <c r="WP44" s="75">
        <v>1</v>
      </c>
      <c r="WQ44" s="48" t="str">
        <f t="shared" si="10"/>
        <v>OK</v>
      </c>
      <c r="WR44" s="48"/>
      <c r="WS44" s="74" t="s">
        <v>47</v>
      </c>
      <c r="WT44" s="74">
        <v>6</v>
      </c>
      <c r="WU44" s="74">
        <v>6</v>
      </c>
      <c r="WV44" s="74">
        <v>0</v>
      </c>
      <c r="WW44" s="74">
        <v>0</v>
      </c>
      <c r="WX44" s="75">
        <v>1</v>
      </c>
      <c r="WY44" s="48" t="str">
        <f t="shared" si="103"/>
        <v>OK</v>
      </c>
      <c r="WZ44" s="48"/>
      <c r="XA44" s="74" t="s">
        <v>47</v>
      </c>
      <c r="XB44" s="74">
        <v>6</v>
      </c>
      <c r="XC44" s="74">
        <v>6</v>
      </c>
      <c r="XD44" s="74">
        <v>0</v>
      </c>
      <c r="XE44" s="74">
        <v>0</v>
      </c>
      <c r="XF44" s="75">
        <v>1</v>
      </c>
      <c r="XG44" s="48" t="str">
        <f t="shared" si="104"/>
        <v>OK</v>
      </c>
      <c r="XI44" s="74" t="s">
        <v>47</v>
      </c>
      <c r="XJ44" s="74">
        <v>6</v>
      </c>
      <c r="XK44" s="74">
        <v>6</v>
      </c>
      <c r="XL44" s="74">
        <v>0</v>
      </c>
      <c r="XM44" s="74">
        <v>0</v>
      </c>
      <c r="XN44" s="75">
        <v>1</v>
      </c>
      <c r="XO44" s="48" t="str">
        <f t="shared" si="105"/>
        <v>OK</v>
      </c>
      <c r="XP44" s="48"/>
      <c r="XQ44" s="74" t="s">
        <v>47</v>
      </c>
      <c r="XR44" s="74">
        <v>6</v>
      </c>
      <c r="XS44" s="74">
        <v>6</v>
      </c>
      <c r="XT44" s="74">
        <v>0</v>
      </c>
      <c r="XU44" s="74">
        <v>0</v>
      </c>
      <c r="XV44" s="75">
        <v>1</v>
      </c>
      <c r="XW44" s="48" t="str">
        <f t="shared" si="106"/>
        <v>OK</v>
      </c>
      <c r="XY44" s="74" t="s">
        <v>47</v>
      </c>
      <c r="XZ44" s="74">
        <v>6</v>
      </c>
      <c r="YA44" s="74">
        <v>6</v>
      </c>
      <c r="YB44" s="74">
        <v>0</v>
      </c>
      <c r="YC44" s="74">
        <v>0</v>
      </c>
      <c r="YD44" s="75">
        <v>1</v>
      </c>
      <c r="YE44" s="48" t="str">
        <f t="shared" si="107"/>
        <v>OK</v>
      </c>
      <c r="YF44" s="48"/>
      <c r="YG44" s="74" t="s">
        <v>47</v>
      </c>
      <c r="YH44" s="74">
        <v>6</v>
      </c>
      <c r="YI44" s="74">
        <v>6</v>
      </c>
      <c r="YJ44" s="74">
        <v>0</v>
      </c>
      <c r="YK44" s="74">
        <v>0</v>
      </c>
      <c r="YL44" s="75">
        <v>1</v>
      </c>
      <c r="YM44" s="48" t="str">
        <f t="shared" si="108"/>
        <v>OK</v>
      </c>
      <c r="YO44" s="74" t="s">
        <v>47</v>
      </c>
      <c r="YP44" s="74">
        <v>6</v>
      </c>
      <c r="YQ44" s="74">
        <v>6</v>
      </c>
      <c r="YR44" s="74">
        <v>0</v>
      </c>
      <c r="YS44" s="74">
        <v>0</v>
      </c>
      <c r="YT44" s="75">
        <v>1</v>
      </c>
      <c r="YU44" s="48" t="str">
        <f t="shared" si="109"/>
        <v>OK</v>
      </c>
      <c r="YV44" s="48"/>
      <c r="YW44" s="74" t="s">
        <v>47</v>
      </c>
      <c r="YX44" s="74">
        <v>6</v>
      </c>
      <c r="YY44" s="74">
        <v>6</v>
      </c>
      <c r="YZ44" s="74">
        <v>0</v>
      </c>
      <c r="ZA44" s="74">
        <v>0</v>
      </c>
      <c r="ZB44" s="75">
        <v>1</v>
      </c>
      <c r="ZC44" s="48" t="str">
        <f t="shared" si="110"/>
        <v>OK</v>
      </c>
      <c r="ZE44" s="74" t="s">
        <v>47</v>
      </c>
      <c r="ZF44" s="74">
        <v>6</v>
      </c>
      <c r="ZG44" s="74">
        <v>6</v>
      </c>
      <c r="ZH44" s="74">
        <v>0</v>
      </c>
      <c r="ZI44" s="74">
        <v>0</v>
      </c>
      <c r="ZJ44" s="75">
        <v>1</v>
      </c>
      <c r="ZK44" s="48" t="str">
        <f t="shared" si="111"/>
        <v>OK</v>
      </c>
      <c r="ZL44" s="48"/>
      <c r="ZM44" s="74" t="s">
        <v>47</v>
      </c>
      <c r="ZN44" s="74">
        <v>6</v>
      </c>
      <c r="ZO44" s="74">
        <v>6</v>
      </c>
      <c r="ZP44" s="74">
        <v>0</v>
      </c>
      <c r="ZQ44" s="74">
        <v>0</v>
      </c>
      <c r="ZR44" s="75">
        <v>1</v>
      </c>
      <c r="ZS44" s="48" t="str">
        <f t="shared" si="112"/>
        <v>OK</v>
      </c>
      <c r="ZU44" s="74" t="s">
        <v>47</v>
      </c>
      <c r="ZV44" s="74">
        <v>6</v>
      </c>
      <c r="ZW44" s="74">
        <v>6</v>
      </c>
      <c r="ZX44" s="74">
        <v>0</v>
      </c>
      <c r="ZY44" s="74">
        <v>0</v>
      </c>
      <c r="ZZ44" s="75">
        <v>1</v>
      </c>
      <c r="AAA44" s="48" t="str">
        <f t="shared" si="113"/>
        <v>OK</v>
      </c>
      <c r="AAB44" s="48"/>
      <c r="AAC44" s="74" t="s">
        <v>47</v>
      </c>
      <c r="AAD44" s="74">
        <v>6</v>
      </c>
      <c r="AAE44" s="74">
        <v>6</v>
      </c>
      <c r="AAF44" s="74">
        <v>0</v>
      </c>
      <c r="AAG44" s="74">
        <v>0</v>
      </c>
      <c r="AAH44" s="75">
        <v>1</v>
      </c>
      <c r="AAI44" s="48" t="str">
        <f t="shared" si="114"/>
        <v>OK</v>
      </c>
    </row>
    <row r="45" spans="1:71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1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2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13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14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15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16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17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18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19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20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21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22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23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24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25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2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2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28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29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30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115"/>
        <v>0.68</v>
      </c>
      <c r="FZ45" s="4">
        <f t="shared" si="31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116"/>
        <v>0.68</v>
      </c>
      <c r="GH45" s="4">
        <f t="shared" si="32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3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3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35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36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37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38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17"/>
        <v>0.68</v>
      </c>
      <c r="IL45" s="4">
        <f t="shared" si="39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40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118"/>
        <v>0.68</v>
      </c>
      <c r="JR45" s="67">
        <f t="shared" si="41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119"/>
        <v>0.68</v>
      </c>
      <c r="JZ45" s="75">
        <f t="shared" si="42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43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44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45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46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47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8"/>
        <v>0.68</v>
      </c>
      <c r="LW45" s="75">
        <f t="shared" si="49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50"/>
        <v>0.68</v>
      </c>
      <c r="ME45" s="75">
        <f t="shared" si="51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52"/>
        <v>0.68</v>
      </c>
      <c r="MM45" s="75">
        <f t="shared" si="53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54"/>
        <v>0.68</v>
      </c>
      <c r="MU45" s="75">
        <f t="shared" si="55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56"/>
        <v>0.68</v>
      </c>
      <c r="NC45" s="75">
        <f t="shared" si="57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8"/>
        <v>0.68</v>
      </c>
      <c r="NK45" s="75">
        <f t="shared" si="59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60"/>
        <v>0.68</v>
      </c>
      <c r="NS45" s="75">
        <f t="shared" si="61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62"/>
        <v>0.68</v>
      </c>
      <c r="OA45" s="75">
        <f t="shared" si="63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64"/>
        <v>0.68</v>
      </c>
      <c r="OI45" s="75">
        <f t="shared" si="65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66"/>
        <v>0.68</v>
      </c>
      <c r="OQ45" s="75">
        <f t="shared" si="67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8"/>
        <v>0.68</v>
      </c>
      <c r="OY45" s="75">
        <f t="shared" si="69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70"/>
        <v>0.68</v>
      </c>
      <c r="PG45" s="75">
        <f t="shared" si="71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72"/>
        <v>0.68</v>
      </c>
      <c r="PO45" s="75">
        <f t="shared" si="73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74"/>
        <v>0.68</v>
      </c>
      <c r="PW45" s="75">
        <f t="shared" si="75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76"/>
        <v>0.68</v>
      </c>
      <c r="QE45" s="75">
        <f t="shared" si="77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8"/>
        <v>0.68</v>
      </c>
      <c r="QM45" s="75">
        <f t="shared" si="79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80"/>
        <v>0.68</v>
      </c>
      <c r="QU45" s="75">
        <f t="shared" si="81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82"/>
        <v>0.68</v>
      </c>
      <c r="RC45" s="75">
        <f t="shared" si="83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84"/>
        <v>0.68</v>
      </c>
      <c r="RK45" s="75">
        <f t="shared" si="85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86"/>
        <v>0.68</v>
      </c>
      <c r="RS45" s="75">
        <f t="shared" si="87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88"/>
        <v>0.68</v>
      </c>
      <c r="SA45" s="75">
        <f t="shared" si="89"/>
        <v>0</v>
      </c>
      <c r="SC45" s="74" t="s">
        <v>48</v>
      </c>
      <c r="SD45" s="74">
        <v>25</v>
      </c>
      <c r="SE45" s="74">
        <v>17</v>
      </c>
      <c r="SF45" s="74">
        <v>8</v>
      </c>
      <c r="SG45" s="74">
        <v>0</v>
      </c>
      <c r="SH45" s="75">
        <f t="shared" si="90"/>
        <v>0.68</v>
      </c>
      <c r="SI45" s="75">
        <f t="shared" si="91"/>
        <v>0</v>
      </c>
      <c r="SK45" s="74" t="s">
        <v>48</v>
      </c>
      <c r="SL45" s="74">
        <v>25</v>
      </c>
      <c r="SM45" s="74">
        <v>17</v>
      </c>
      <c r="SN45" s="74">
        <v>8</v>
      </c>
      <c r="SO45" s="74">
        <v>0</v>
      </c>
      <c r="SP45" s="75">
        <f t="shared" si="92"/>
        <v>0.68</v>
      </c>
      <c r="SQ45" s="75" t="str">
        <f t="shared" si="93"/>
        <v>OK</v>
      </c>
      <c r="SS45" s="74" t="s">
        <v>294</v>
      </c>
      <c r="ST45" s="74">
        <v>25</v>
      </c>
      <c r="SU45" s="74">
        <v>17</v>
      </c>
      <c r="SV45" s="74">
        <v>8</v>
      </c>
      <c r="SW45" s="74">
        <v>0</v>
      </c>
      <c r="SX45" s="75">
        <f t="shared" si="94"/>
        <v>0.68</v>
      </c>
      <c r="SY45" s="75" t="str">
        <f t="shared" si="127"/>
        <v>Fail:-32%</v>
      </c>
      <c r="TA45" s="74" t="s">
        <v>48</v>
      </c>
      <c r="TB45" s="74">
        <v>25</v>
      </c>
      <c r="TC45" s="74">
        <v>17</v>
      </c>
      <c r="TD45" s="74">
        <v>8</v>
      </c>
      <c r="TE45" s="74">
        <v>0</v>
      </c>
      <c r="TF45" s="75">
        <f t="shared" si="96"/>
        <v>0.68</v>
      </c>
      <c r="TG45" s="75" t="str">
        <f t="shared" si="97"/>
        <v>OK</v>
      </c>
      <c r="TI45" s="74" t="s">
        <v>48</v>
      </c>
      <c r="TJ45" s="74">
        <v>40</v>
      </c>
      <c r="TK45" s="74">
        <v>32</v>
      </c>
      <c r="TL45" s="74">
        <v>8</v>
      </c>
      <c r="TM45" s="74">
        <v>0</v>
      </c>
      <c r="TN45" s="75">
        <v>0.8</v>
      </c>
      <c r="TO45" s="48" t="str">
        <f t="shared" si="98"/>
        <v>Fail:12%</v>
      </c>
      <c r="TP45" s="48" t="str">
        <f t="shared" si="120"/>
        <v>Fail:12%</v>
      </c>
      <c r="TQ45" s="74" t="s">
        <v>48</v>
      </c>
      <c r="TR45" s="74">
        <v>40</v>
      </c>
      <c r="TS45" s="74">
        <v>32</v>
      </c>
      <c r="TT45" s="74">
        <v>8</v>
      </c>
      <c r="TU45" s="74">
        <v>0</v>
      </c>
      <c r="TV45" s="75">
        <v>0.8</v>
      </c>
      <c r="TW45" s="48" t="str">
        <f t="shared" si="99"/>
        <v>Fail:12%</v>
      </c>
      <c r="TX45" s="48" t="str">
        <f t="shared" si="121"/>
        <v>OK</v>
      </c>
      <c r="TY45" s="74" t="s">
        <v>48</v>
      </c>
      <c r="TZ45" s="74">
        <v>40</v>
      </c>
      <c r="UA45" s="74">
        <v>32</v>
      </c>
      <c r="UB45" s="74">
        <v>8</v>
      </c>
      <c r="UC45" s="74">
        <v>0</v>
      </c>
      <c r="UD45" s="75">
        <v>0.8</v>
      </c>
      <c r="UE45" s="48" t="str">
        <f t="shared" si="125"/>
        <v>OK</v>
      </c>
      <c r="UF45" s="48" t="str">
        <f t="shared" si="123"/>
        <v>OK</v>
      </c>
      <c r="UG45" s="74" t="s">
        <v>48</v>
      </c>
      <c r="UH45" s="74">
        <v>40</v>
      </c>
      <c r="UI45" s="74">
        <v>32</v>
      </c>
      <c r="UJ45" s="74">
        <v>8</v>
      </c>
      <c r="UK45" s="74">
        <v>0</v>
      </c>
      <c r="UL45" s="75">
        <v>0.8</v>
      </c>
      <c r="UM45" s="48" t="str">
        <f t="shared" si="126"/>
        <v>OK</v>
      </c>
      <c r="UN45" s="50" t="str">
        <f t="shared" si="124"/>
        <v>OK</v>
      </c>
      <c r="UO45" s="74" t="s">
        <v>48</v>
      </c>
      <c r="UP45" s="74">
        <v>40</v>
      </c>
      <c r="UQ45" s="74">
        <v>32</v>
      </c>
      <c r="UR45" s="74">
        <v>8</v>
      </c>
      <c r="US45" s="74">
        <v>0</v>
      </c>
      <c r="UT45" s="75">
        <v>0.8</v>
      </c>
      <c r="UU45" s="48" t="str">
        <f>IF(EXACT(TZ45,UP55),IF(EXACT(UA45,UQ55),IF(EXACT(UB45,UR55),IF(EXACT(UC45,US55),"OK",CONCATENATE("Fail:",ROUND(UT55-UD45,2)*100,"%")),CONCATENATE("Fail:",ROUND(UT55-UD45,2)*100,"%")),CONCATENATE("Fail:",ROUND(UT55-UD45,2)*100,"%")),CONCATENATE("Fail:",ROUND(UT55-UD45,2)*100,"%"))</f>
        <v>Fail:16%</v>
      </c>
      <c r="UV45" s="50" t="str">
        <f t="shared" si="4"/>
        <v>OK</v>
      </c>
      <c r="UW45" s="74" t="s">
        <v>48</v>
      </c>
      <c r="UX45" s="74">
        <v>40</v>
      </c>
      <c r="UY45" s="74">
        <v>32</v>
      </c>
      <c r="UZ45" s="74">
        <v>8</v>
      </c>
      <c r="VA45" s="74">
        <v>0</v>
      </c>
      <c r="VB45" s="75">
        <v>0.8</v>
      </c>
      <c r="VC45" s="48" t="str">
        <f t="shared" si="5"/>
        <v>OK</v>
      </c>
      <c r="VD45" s="50" t="str">
        <f t="shared" si="6"/>
        <v>OK</v>
      </c>
      <c r="VE45" s="74" t="s">
        <v>48</v>
      </c>
      <c r="VF45" s="74">
        <v>40</v>
      </c>
      <c r="VG45" s="74">
        <v>32</v>
      </c>
      <c r="VH45" s="74">
        <v>8</v>
      </c>
      <c r="VI45" s="74">
        <v>0</v>
      </c>
      <c r="VJ45" s="75">
        <v>0.8</v>
      </c>
      <c r="VK45" s="48" t="str">
        <f t="shared" si="101"/>
        <v>OK</v>
      </c>
      <c r="VL45" s="50" t="str">
        <f t="shared" si="7"/>
        <v>Fail:80%</v>
      </c>
      <c r="VM45" s="74" t="s">
        <v>48</v>
      </c>
      <c r="VN45" s="74">
        <v>40</v>
      </c>
      <c r="VO45" s="74">
        <v>32</v>
      </c>
      <c r="VP45" s="74">
        <v>8</v>
      </c>
      <c r="VQ45" s="74">
        <v>0</v>
      </c>
      <c r="VR45" s="75">
        <v>0.8</v>
      </c>
      <c r="VS45" s="48" t="str">
        <f t="shared" si="8"/>
        <v>OK</v>
      </c>
      <c r="VT45" s="50"/>
      <c r="VU45" s="74" t="s">
        <v>48</v>
      </c>
      <c r="VV45" s="74">
        <v>40</v>
      </c>
      <c r="VW45" s="74">
        <v>32</v>
      </c>
      <c r="VX45" s="74">
        <v>8</v>
      </c>
      <c r="VY45" s="74">
        <v>0</v>
      </c>
      <c r="VZ45" s="75">
        <v>0.8</v>
      </c>
      <c r="WA45" s="48" t="str">
        <f t="shared" si="102"/>
        <v>OK</v>
      </c>
      <c r="WB45" s="50"/>
      <c r="WC45" s="74" t="s">
        <v>48</v>
      </c>
      <c r="WD45" s="74">
        <v>40</v>
      </c>
      <c r="WE45" s="74">
        <v>32</v>
      </c>
      <c r="WF45" s="74">
        <v>8</v>
      </c>
      <c r="WG45" s="74">
        <v>0</v>
      </c>
      <c r="WH45" s="75">
        <v>0.8</v>
      </c>
      <c r="WI45" s="48" t="str">
        <f t="shared" si="9"/>
        <v>OK</v>
      </c>
      <c r="WJ45" s="50"/>
      <c r="WK45" s="74" t="s">
        <v>48</v>
      </c>
      <c r="WL45" s="74">
        <v>40</v>
      </c>
      <c r="WM45" s="74">
        <v>32</v>
      </c>
      <c r="WN45" s="74">
        <v>8</v>
      </c>
      <c r="WO45" s="74">
        <v>0</v>
      </c>
      <c r="WP45" s="75">
        <v>0.8</v>
      </c>
      <c r="WQ45" s="48" t="str">
        <f t="shared" si="10"/>
        <v>OK</v>
      </c>
      <c r="WR45" s="50"/>
      <c r="WS45" s="74" t="s">
        <v>48</v>
      </c>
      <c r="WT45" s="74">
        <v>40</v>
      </c>
      <c r="WU45" s="74">
        <v>32</v>
      </c>
      <c r="WV45" s="74">
        <v>8</v>
      </c>
      <c r="WW45" s="74">
        <v>0</v>
      </c>
      <c r="WX45" s="75">
        <v>0.8</v>
      </c>
      <c r="WY45" s="48" t="str">
        <f t="shared" si="103"/>
        <v>OK</v>
      </c>
      <c r="WZ45" s="50"/>
      <c r="XA45" s="74" t="s">
        <v>48</v>
      </c>
      <c r="XB45" s="74">
        <v>40</v>
      </c>
      <c r="XC45" s="74">
        <v>32</v>
      </c>
      <c r="XD45" s="74">
        <v>8</v>
      </c>
      <c r="XE45" s="74">
        <v>0</v>
      </c>
      <c r="XF45" s="75">
        <v>0.8</v>
      </c>
      <c r="XG45" s="48" t="str">
        <f t="shared" si="104"/>
        <v>OK</v>
      </c>
      <c r="XI45" s="74" t="s">
        <v>48</v>
      </c>
      <c r="XJ45" s="74">
        <v>40</v>
      </c>
      <c r="XK45" s="74">
        <v>32</v>
      </c>
      <c r="XL45" s="74">
        <v>8</v>
      </c>
      <c r="XM45" s="74">
        <v>0</v>
      </c>
      <c r="XN45" s="75">
        <v>0.8</v>
      </c>
      <c r="XO45" s="48" t="str">
        <f t="shared" si="105"/>
        <v>OK</v>
      </c>
      <c r="XP45" s="50"/>
      <c r="XQ45" s="74" t="s">
        <v>48</v>
      </c>
      <c r="XR45" s="74">
        <v>40</v>
      </c>
      <c r="XS45" s="74">
        <v>32</v>
      </c>
      <c r="XT45" s="74">
        <v>8</v>
      </c>
      <c r="XU45" s="74">
        <v>0</v>
      </c>
      <c r="XV45" s="75">
        <v>0.8</v>
      </c>
      <c r="XW45" s="48" t="str">
        <f t="shared" si="106"/>
        <v>OK</v>
      </c>
      <c r="XY45" s="74" t="s">
        <v>48</v>
      </c>
      <c r="XZ45" s="74">
        <v>40</v>
      </c>
      <c r="YA45" s="74">
        <v>32</v>
      </c>
      <c r="YB45" s="74">
        <v>8</v>
      </c>
      <c r="YC45" s="74">
        <v>0</v>
      </c>
      <c r="YD45" s="75">
        <v>0.8</v>
      </c>
      <c r="YE45" s="48" t="str">
        <f t="shared" si="107"/>
        <v>OK</v>
      </c>
      <c r="YF45" s="50"/>
      <c r="YG45" s="74" t="s">
        <v>48</v>
      </c>
      <c r="YH45" s="74">
        <v>40</v>
      </c>
      <c r="YI45" s="74">
        <v>32</v>
      </c>
      <c r="YJ45" s="74">
        <v>8</v>
      </c>
      <c r="YK45" s="74">
        <v>0</v>
      </c>
      <c r="YL45" s="75">
        <v>0.8</v>
      </c>
      <c r="YM45" s="48" t="str">
        <f t="shared" si="108"/>
        <v>OK</v>
      </c>
      <c r="YO45" s="74" t="s">
        <v>48</v>
      </c>
      <c r="YP45" s="74">
        <v>40</v>
      </c>
      <c r="YQ45" s="74">
        <v>32</v>
      </c>
      <c r="YR45" s="74">
        <v>8</v>
      </c>
      <c r="YS45" s="74">
        <v>0</v>
      </c>
      <c r="YT45" s="75">
        <v>0.8</v>
      </c>
      <c r="YU45" s="48" t="str">
        <f t="shared" si="109"/>
        <v>OK</v>
      </c>
      <c r="YV45" s="50"/>
      <c r="YW45" s="74" t="s">
        <v>48</v>
      </c>
      <c r="YX45" s="74">
        <v>40</v>
      </c>
      <c r="YY45" s="74">
        <v>32</v>
      </c>
      <c r="YZ45" s="74">
        <v>8</v>
      </c>
      <c r="ZA45" s="74">
        <v>0</v>
      </c>
      <c r="ZB45" s="75">
        <v>0.8</v>
      </c>
      <c r="ZC45" s="48" t="str">
        <f t="shared" si="110"/>
        <v>OK</v>
      </c>
      <c r="ZE45" s="74" t="s">
        <v>48</v>
      </c>
      <c r="ZF45" s="74">
        <v>40</v>
      </c>
      <c r="ZG45" s="74">
        <v>32</v>
      </c>
      <c r="ZH45" s="74">
        <v>8</v>
      </c>
      <c r="ZI45" s="74">
        <v>0</v>
      </c>
      <c r="ZJ45" s="75">
        <v>0.8</v>
      </c>
      <c r="ZK45" s="48" t="str">
        <f t="shared" si="111"/>
        <v>OK</v>
      </c>
      <c r="ZL45" s="50"/>
      <c r="ZM45" s="74" t="s">
        <v>48</v>
      </c>
      <c r="ZN45" s="74">
        <v>40</v>
      </c>
      <c r="ZO45" s="74">
        <v>32</v>
      </c>
      <c r="ZP45" s="74">
        <v>8</v>
      </c>
      <c r="ZQ45" s="74">
        <v>0</v>
      </c>
      <c r="ZR45" s="75">
        <v>0.8</v>
      </c>
      <c r="ZS45" s="48" t="str">
        <f t="shared" si="112"/>
        <v>OK</v>
      </c>
      <c r="ZU45" s="74" t="s">
        <v>48</v>
      </c>
      <c r="ZV45" s="74">
        <v>40</v>
      </c>
      <c r="ZW45" s="74">
        <v>32</v>
      </c>
      <c r="ZX45" s="74">
        <v>8</v>
      </c>
      <c r="ZY45" s="74">
        <v>0</v>
      </c>
      <c r="ZZ45" s="75">
        <v>0.8</v>
      </c>
      <c r="AAA45" s="48" t="str">
        <f t="shared" si="113"/>
        <v>OK</v>
      </c>
      <c r="AAB45" s="50"/>
      <c r="AAC45" s="74" t="s">
        <v>48</v>
      </c>
      <c r="AAD45" s="74">
        <v>40</v>
      </c>
      <c r="AAE45" s="74">
        <v>32</v>
      </c>
      <c r="AAF45" s="74">
        <v>8</v>
      </c>
      <c r="AAG45" s="74">
        <v>0</v>
      </c>
      <c r="AAH45" s="75">
        <v>0.8</v>
      </c>
      <c r="AAI45" s="48" t="str">
        <f t="shared" si="114"/>
        <v>OK</v>
      </c>
    </row>
    <row r="46" spans="1:71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1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2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13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14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15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16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17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18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19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20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21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22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23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24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25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26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2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2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2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30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115"/>
        <v>0.99105145413870244</v>
      </c>
      <c r="FZ46" s="4">
        <f t="shared" si="31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116"/>
        <v>0.99105145413870244</v>
      </c>
      <c r="GH46" s="4">
        <f t="shared" si="32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33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3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35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36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37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38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17"/>
        <v>0.99105145413870244</v>
      </c>
      <c r="IL46" s="4">
        <f t="shared" si="39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40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118"/>
        <v>0.99105145413870244</v>
      </c>
      <c r="JR46" s="67">
        <f t="shared" si="41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119"/>
        <v>0.99105145413870244</v>
      </c>
      <c r="JZ46" s="75">
        <f t="shared" si="42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43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44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45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46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47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8"/>
        <v>0.99105145413870244</v>
      </c>
      <c r="LW46" s="75">
        <f t="shared" si="49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50"/>
        <v>0.99105145413870244</v>
      </c>
      <c r="ME46" s="75">
        <f t="shared" si="51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52"/>
        <v>0.99105145413870244</v>
      </c>
      <c r="MM46" s="75">
        <f t="shared" si="53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54"/>
        <v>0.99105145413870244</v>
      </c>
      <c r="MU46" s="75">
        <f t="shared" si="55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56"/>
        <v>0.99105145413870244</v>
      </c>
      <c r="NC46" s="75">
        <f t="shared" si="57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8"/>
        <v>0.99105145413870244</v>
      </c>
      <c r="NK46" s="75">
        <f t="shared" si="59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60"/>
        <v>0.99105145413870244</v>
      </c>
      <c r="NS46" s="75">
        <f t="shared" si="61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62"/>
        <v>0.99105145413870244</v>
      </c>
      <c r="OA46" s="75">
        <f t="shared" si="63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64"/>
        <v>0.99105145413870244</v>
      </c>
      <c r="OI46" s="75">
        <f t="shared" si="65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66"/>
        <v>0.99105145413870244</v>
      </c>
      <c r="OQ46" s="75">
        <f t="shared" si="67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8"/>
        <v>0.99105145413870244</v>
      </c>
      <c r="OY46" s="75">
        <f t="shared" si="69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70"/>
        <v>0.99105145413870244</v>
      </c>
      <c r="PG46" s="75">
        <f t="shared" si="71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72"/>
        <v>0.99105145413870244</v>
      </c>
      <c r="PO46" s="75">
        <f t="shared" si="73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74"/>
        <v>0.99105145413870244</v>
      </c>
      <c r="PW46" s="75">
        <f t="shared" si="75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76"/>
        <v>0.99105145413870244</v>
      </c>
      <c r="QE46" s="75">
        <f t="shared" si="77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8"/>
        <v>0.99105145413870244</v>
      </c>
      <c r="QM46" s="75">
        <f t="shared" si="79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80"/>
        <v>0.99105145413870244</v>
      </c>
      <c r="QU46" s="75">
        <f t="shared" si="81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82"/>
        <v>0.99105145413870244</v>
      </c>
      <c r="RC46" s="75">
        <f t="shared" si="83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84"/>
        <v>0.99105145413870244</v>
      </c>
      <c r="RK46" s="75">
        <f t="shared" si="85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86"/>
        <v>0.99105145413870244</v>
      </c>
      <c r="RS46" s="75">
        <f t="shared" si="87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88"/>
        <v>0.99105145413870244</v>
      </c>
      <c r="SA46" s="75">
        <f t="shared" si="89"/>
        <v>0</v>
      </c>
      <c r="SC46" s="74" t="s">
        <v>49</v>
      </c>
      <c r="SD46" s="74">
        <v>447</v>
      </c>
      <c r="SE46" s="74">
        <v>443</v>
      </c>
      <c r="SF46" s="74">
        <v>4</v>
      </c>
      <c r="SG46" s="74">
        <v>0</v>
      </c>
      <c r="SH46" s="75">
        <f t="shared" si="90"/>
        <v>0.99105145413870244</v>
      </c>
      <c r="SI46" s="75">
        <f t="shared" si="91"/>
        <v>0</v>
      </c>
      <c r="SK46" s="74" t="s">
        <v>49</v>
      </c>
      <c r="SL46" s="74">
        <v>447</v>
      </c>
      <c r="SM46" s="74">
        <v>443</v>
      </c>
      <c r="SN46" s="74">
        <v>4</v>
      </c>
      <c r="SO46" s="74">
        <v>0</v>
      </c>
      <c r="SP46" s="75">
        <f t="shared" si="92"/>
        <v>0.99105145413870244</v>
      </c>
      <c r="SQ46" s="75" t="str">
        <f t="shared" si="93"/>
        <v>OK</v>
      </c>
      <c r="SS46" s="74" t="s">
        <v>295</v>
      </c>
      <c r="ST46" s="74">
        <v>447</v>
      </c>
      <c r="SU46" s="74">
        <v>443</v>
      </c>
      <c r="SV46" s="74">
        <v>4</v>
      </c>
      <c r="SW46" s="74">
        <v>0</v>
      </c>
      <c r="SX46" s="75">
        <f t="shared" si="94"/>
        <v>0.99105145413870244</v>
      </c>
      <c r="SY46" s="75" t="str">
        <f t="shared" si="127"/>
        <v>Fail:31%</v>
      </c>
      <c r="TA46" s="74" t="s">
        <v>49</v>
      </c>
      <c r="TB46" s="74">
        <v>447</v>
      </c>
      <c r="TC46" s="74">
        <v>443</v>
      </c>
      <c r="TD46" s="74">
        <v>4</v>
      </c>
      <c r="TE46" s="74">
        <v>0</v>
      </c>
      <c r="TF46" s="75">
        <f t="shared" si="96"/>
        <v>0.99105145413870244</v>
      </c>
      <c r="TG46" s="75" t="str">
        <f t="shared" si="97"/>
        <v>OK</v>
      </c>
      <c r="TI46" s="74" t="s">
        <v>49</v>
      </c>
      <c r="TJ46" s="74">
        <v>447</v>
      </c>
      <c r="TK46" s="74">
        <v>443</v>
      </c>
      <c r="TL46" s="74">
        <v>4</v>
      </c>
      <c r="TM46" s="74">
        <v>0</v>
      </c>
      <c r="TN46" s="75">
        <v>0.99</v>
      </c>
      <c r="TO46" s="48" t="str">
        <f t="shared" si="98"/>
        <v>OK</v>
      </c>
      <c r="TP46" s="48" t="str">
        <f t="shared" si="120"/>
        <v>OK</v>
      </c>
      <c r="TQ46" s="74" t="s">
        <v>49</v>
      </c>
      <c r="TR46" s="74">
        <v>447</v>
      </c>
      <c r="TS46" s="74">
        <v>444</v>
      </c>
      <c r="TT46" s="74">
        <v>3</v>
      </c>
      <c r="TU46" s="74">
        <v>0</v>
      </c>
      <c r="TV46" s="75">
        <v>0.99</v>
      </c>
      <c r="TW46" s="48" t="str">
        <f t="shared" si="99"/>
        <v>Fail:0%</v>
      </c>
      <c r="TX46" s="48" t="str">
        <f t="shared" si="121"/>
        <v>Fail:0%</v>
      </c>
      <c r="TY46" s="74" t="s">
        <v>49</v>
      </c>
      <c r="TZ46" s="74">
        <v>447</v>
      </c>
      <c r="UA46" s="74">
        <v>443</v>
      </c>
      <c r="UB46" s="74">
        <v>4</v>
      </c>
      <c r="UC46" s="74">
        <v>0</v>
      </c>
      <c r="UD46" s="75">
        <v>0.99</v>
      </c>
      <c r="UE46" s="48" t="str">
        <f t="shared" si="125"/>
        <v>OK</v>
      </c>
      <c r="UF46" s="48" t="str">
        <f t="shared" si="123"/>
        <v>Fail:0%</v>
      </c>
      <c r="UG46" s="74" t="s">
        <v>49</v>
      </c>
      <c r="UH46" s="74">
        <v>447</v>
      </c>
      <c r="UI46" s="74">
        <v>444</v>
      </c>
      <c r="UJ46" s="74">
        <v>3</v>
      </c>
      <c r="UK46" s="74">
        <v>0</v>
      </c>
      <c r="UL46" s="75">
        <v>0.99</v>
      </c>
      <c r="UM46" s="48" t="str">
        <f t="shared" si="126"/>
        <v>OK</v>
      </c>
      <c r="UN46" s="48" t="str">
        <f t="shared" si="124"/>
        <v>Fail:0%</v>
      </c>
      <c r="UO46" s="74" t="s">
        <v>49</v>
      </c>
      <c r="UP46" s="74">
        <v>447</v>
      </c>
      <c r="UQ46" s="74">
        <v>444</v>
      </c>
      <c r="UR46" s="74">
        <v>3</v>
      </c>
      <c r="US46" s="74">
        <v>0</v>
      </c>
      <c r="UT46" s="75">
        <v>0.99</v>
      </c>
      <c r="UU46" s="48" t="str">
        <f>IF(EXACT(TZ46,UP56),IF(EXACT(UA46,UQ56),IF(EXACT(UB46,UR56),IF(EXACT(UC46,US56),"OK",CONCATENATE("Fail:",ROUND(UT56-UD46,2)*100,"%")),CONCATENATE("Fail:",ROUND(UT56-UD46,2)*100,"%")),CONCATENATE("Fail:",ROUND(UT56-UD46,2)*100,"%")),CONCATENATE("Fail:",ROUND(UT56-UD46,2)*100,"%"))</f>
        <v>Fail:-35%</v>
      </c>
      <c r="UV46" s="48" t="str">
        <f t="shared" si="4"/>
        <v>OK</v>
      </c>
      <c r="UW46" s="74" t="s">
        <v>49</v>
      </c>
      <c r="UX46" s="74">
        <v>447</v>
      </c>
      <c r="UY46" s="74">
        <v>443</v>
      </c>
      <c r="UZ46" s="74">
        <v>4</v>
      </c>
      <c r="VA46" s="74">
        <v>0</v>
      </c>
      <c r="VB46" s="75">
        <v>0.99</v>
      </c>
      <c r="VC46" s="48" t="str">
        <f t="shared" si="5"/>
        <v>Fail:0%</v>
      </c>
      <c r="VD46" s="48" t="str">
        <f t="shared" si="6"/>
        <v>Fail:0%</v>
      </c>
      <c r="VE46" s="74" t="s">
        <v>49</v>
      </c>
      <c r="VF46" s="74">
        <v>447</v>
      </c>
      <c r="VG46" s="74">
        <v>443</v>
      </c>
      <c r="VH46" s="74">
        <v>4</v>
      </c>
      <c r="VI46" s="74">
        <v>0</v>
      </c>
      <c r="VJ46" s="75">
        <v>0.99</v>
      </c>
      <c r="VK46" s="48" t="str">
        <f t="shared" si="101"/>
        <v>Fail:0%</v>
      </c>
      <c r="VL46" s="48" t="str">
        <f t="shared" si="7"/>
        <v>Fail:99%</v>
      </c>
      <c r="VM46" s="74" t="s">
        <v>49</v>
      </c>
      <c r="VN46" s="74">
        <v>447</v>
      </c>
      <c r="VO46" s="74">
        <v>443</v>
      </c>
      <c r="VP46" s="74">
        <v>4</v>
      </c>
      <c r="VQ46" s="74">
        <v>0</v>
      </c>
      <c r="VR46" s="75">
        <v>0.99</v>
      </c>
      <c r="VS46" s="48" t="str">
        <f t="shared" si="8"/>
        <v>OK</v>
      </c>
      <c r="VT46" s="48"/>
      <c r="VU46" s="74" t="s">
        <v>49</v>
      </c>
      <c r="VV46" s="74">
        <v>447</v>
      </c>
      <c r="VW46" s="74">
        <v>443</v>
      </c>
      <c r="VX46" s="74">
        <v>4</v>
      </c>
      <c r="VY46" s="74">
        <v>0</v>
      </c>
      <c r="VZ46" s="75">
        <v>0.99</v>
      </c>
      <c r="WA46" s="48" t="str">
        <f t="shared" si="102"/>
        <v>OK</v>
      </c>
      <c r="WB46" s="48"/>
      <c r="WC46" s="74" t="s">
        <v>49</v>
      </c>
      <c r="WD46" s="74">
        <v>447</v>
      </c>
      <c r="WE46" s="74">
        <v>444</v>
      </c>
      <c r="WF46" s="74">
        <v>3</v>
      </c>
      <c r="WG46" s="74">
        <v>0</v>
      </c>
      <c r="WH46" s="75">
        <v>0.99</v>
      </c>
      <c r="WI46" s="48" t="str">
        <f t="shared" si="9"/>
        <v>Fail:0%</v>
      </c>
      <c r="WJ46" s="48"/>
      <c r="WK46" s="74" t="s">
        <v>49</v>
      </c>
      <c r="WL46" s="74">
        <v>447</v>
      </c>
      <c r="WM46" s="74">
        <v>444</v>
      </c>
      <c r="WN46" s="74">
        <v>3</v>
      </c>
      <c r="WO46" s="74">
        <v>0</v>
      </c>
      <c r="WP46" s="75">
        <v>0.99</v>
      </c>
      <c r="WQ46" s="48" t="str">
        <f t="shared" si="10"/>
        <v>Fail:0%</v>
      </c>
      <c r="WR46" s="48"/>
      <c r="WS46" s="74" t="s">
        <v>49</v>
      </c>
      <c r="WT46" s="74">
        <v>447</v>
      </c>
      <c r="WU46" s="74">
        <v>443</v>
      </c>
      <c r="WV46" s="74">
        <v>4</v>
      </c>
      <c r="WW46" s="74">
        <v>0</v>
      </c>
      <c r="WX46" s="75">
        <v>0.99</v>
      </c>
      <c r="WY46" s="48" t="str">
        <f t="shared" si="103"/>
        <v>Fail:0%</v>
      </c>
      <c r="WZ46" s="48"/>
      <c r="XA46" s="74" t="s">
        <v>49</v>
      </c>
      <c r="XB46" s="74">
        <v>447</v>
      </c>
      <c r="XC46" s="74">
        <v>443</v>
      </c>
      <c r="XD46" s="74">
        <v>4</v>
      </c>
      <c r="XE46" s="74">
        <v>0</v>
      </c>
      <c r="XF46" s="75">
        <v>0.99</v>
      </c>
      <c r="XG46" s="48" t="str">
        <f t="shared" si="104"/>
        <v>Fail:0%</v>
      </c>
      <c r="XI46" s="74" t="s">
        <v>49</v>
      </c>
      <c r="XJ46" s="74">
        <v>447</v>
      </c>
      <c r="XK46" s="74">
        <v>443</v>
      </c>
      <c r="XL46" s="74">
        <v>4</v>
      </c>
      <c r="XM46" s="74">
        <v>0</v>
      </c>
      <c r="XN46" s="75">
        <v>0.99</v>
      </c>
      <c r="XO46" s="48" t="str">
        <f t="shared" si="105"/>
        <v>OK</v>
      </c>
      <c r="XP46" s="48"/>
      <c r="XQ46" s="74" t="s">
        <v>49</v>
      </c>
      <c r="XR46" s="74">
        <v>447</v>
      </c>
      <c r="XS46" s="74">
        <v>443</v>
      </c>
      <c r="XT46" s="74">
        <v>4</v>
      </c>
      <c r="XU46" s="74">
        <v>0</v>
      </c>
      <c r="XV46" s="75">
        <v>0.99</v>
      </c>
      <c r="XW46" s="48" t="str">
        <f t="shared" si="106"/>
        <v>OK</v>
      </c>
      <c r="XY46" s="74" t="s">
        <v>49</v>
      </c>
      <c r="XZ46" s="74">
        <v>447</v>
      </c>
      <c r="YA46" s="74">
        <v>443</v>
      </c>
      <c r="YB46" s="74">
        <v>4</v>
      </c>
      <c r="YC46" s="74">
        <v>0</v>
      </c>
      <c r="YD46" s="75">
        <v>0.99</v>
      </c>
      <c r="YE46" s="48" t="str">
        <f t="shared" si="107"/>
        <v>OK</v>
      </c>
      <c r="YF46" s="48"/>
      <c r="YG46" s="74" t="s">
        <v>49</v>
      </c>
      <c r="YH46" s="74">
        <v>447</v>
      </c>
      <c r="YI46" s="74">
        <v>443</v>
      </c>
      <c r="YJ46" s="74">
        <v>4</v>
      </c>
      <c r="YK46" s="74">
        <v>0</v>
      </c>
      <c r="YL46" s="75">
        <v>0.99</v>
      </c>
      <c r="YM46" s="48" t="str">
        <f t="shared" si="108"/>
        <v>OK</v>
      </c>
      <c r="YO46" s="74" t="s">
        <v>49</v>
      </c>
      <c r="YP46" s="74">
        <v>447</v>
      </c>
      <c r="YQ46" s="74">
        <v>443</v>
      </c>
      <c r="YR46" s="74">
        <v>4</v>
      </c>
      <c r="YS46" s="74">
        <v>0</v>
      </c>
      <c r="YT46" s="75">
        <v>0.99</v>
      </c>
      <c r="YU46" s="48" t="str">
        <f t="shared" si="109"/>
        <v>OK</v>
      </c>
      <c r="YV46" s="48"/>
      <c r="YW46" s="74" t="s">
        <v>49</v>
      </c>
      <c r="YX46" s="74">
        <v>447</v>
      </c>
      <c r="YY46" s="74">
        <v>443</v>
      </c>
      <c r="YZ46" s="74">
        <v>4</v>
      </c>
      <c r="ZA46" s="74">
        <v>0</v>
      </c>
      <c r="ZB46" s="75">
        <v>0.99</v>
      </c>
      <c r="ZC46" s="48" t="str">
        <f t="shared" si="110"/>
        <v>OK</v>
      </c>
      <c r="ZE46" s="74" t="s">
        <v>49</v>
      </c>
      <c r="ZF46" s="74">
        <v>447</v>
      </c>
      <c r="ZG46" s="74">
        <v>443</v>
      </c>
      <c r="ZH46" s="74">
        <v>4</v>
      </c>
      <c r="ZI46" s="74">
        <v>0</v>
      </c>
      <c r="ZJ46" s="75">
        <v>0.99</v>
      </c>
      <c r="ZK46" s="48" t="str">
        <f t="shared" si="111"/>
        <v>OK</v>
      </c>
      <c r="ZL46" s="48"/>
      <c r="ZM46" s="74" t="s">
        <v>49</v>
      </c>
      <c r="ZN46" s="74">
        <v>447</v>
      </c>
      <c r="ZO46" s="74">
        <v>443</v>
      </c>
      <c r="ZP46" s="74">
        <v>4</v>
      </c>
      <c r="ZQ46" s="74">
        <v>0</v>
      </c>
      <c r="ZR46" s="75">
        <v>0.99</v>
      </c>
      <c r="ZS46" s="48" t="str">
        <f t="shared" si="112"/>
        <v>OK</v>
      </c>
      <c r="ZU46" s="74" t="s">
        <v>49</v>
      </c>
      <c r="ZV46" s="74">
        <v>447</v>
      </c>
      <c r="ZW46" s="74">
        <v>443</v>
      </c>
      <c r="ZX46" s="74">
        <v>4</v>
      </c>
      <c r="ZY46" s="74">
        <v>0</v>
      </c>
      <c r="ZZ46" s="75">
        <v>0.99</v>
      </c>
      <c r="AAA46" s="48" t="str">
        <f t="shared" si="113"/>
        <v>OK</v>
      </c>
      <c r="AAB46" s="48"/>
      <c r="AAC46" s="74" t="s">
        <v>49</v>
      </c>
      <c r="AAD46" s="74">
        <v>447</v>
      </c>
      <c r="AAE46" s="74">
        <v>443</v>
      </c>
      <c r="AAF46" s="74">
        <v>4</v>
      </c>
      <c r="AAG46" s="74">
        <v>0</v>
      </c>
      <c r="AAH46" s="75">
        <v>0.99</v>
      </c>
      <c r="AAI46" s="48" t="str">
        <f t="shared" si="114"/>
        <v>OK</v>
      </c>
    </row>
    <row r="47" spans="1:71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1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2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13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14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15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16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17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18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19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20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21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22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23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24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25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2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2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28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2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30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115"/>
        <v>1</v>
      </c>
      <c r="FZ47" s="4">
        <f t="shared" si="31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116"/>
        <v>1</v>
      </c>
      <c r="GH47" s="4">
        <f t="shared" si="32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3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3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35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36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37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38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17"/>
        <v>1</v>
      </c>
      <c r="IL47" s="4">
        <f t="shared" si="39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40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118"/>
        <v>1</v>
      </c>
      <c r="JR47" s="67">
        <f t="shared" si="41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119"/>
        <v>1</v>
      </c>
      <c r="JZ47" s="75">
        <f t="shared" si="42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43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44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45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46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47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8"/>
        <v>1</v>
      </c>
      <c r="LW47" s="75">
        <f t="shared" si="49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50"/>
        <v>1</v>
      </c>
      <c r="ME47" s="75">
        <f t="shared" si="51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52"/>
        <v>1</v>
      </c>
      <c r="MM47" s="75">
        <f t="shared" si="53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54"/>
        <v>1</v>
      </c>
      <c r="MU47" s="75">
        <f t="shared" si="55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56"/>
        <v>1</v>
      </c>
      <c r="NC47" s="75">
        <f t="shared" si="57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8"/>
        <v>1</v>
      </c>
      <c r="NK47" s="75">
        <f t="shared" si="59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60"/>
        <v>1</v>
      </c>
      <c r="NS47" s="75">
        <f t="shared" si="61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62"/>
        <v>1</v>
      </c>
      <c r="OA47" s="75">
        <f t="shared" si="63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64"/>
        <v>1</v>
      </c>
      <c r="OI47" s="75">
        <f t="shared" si="65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66"/>
        <v>1</v>
      </c>
      <c r="OQ47" s="75">
        <f t="shared" si="67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8"/>
        <v>1</v>
      </c>
      <c r="OY47" s="75">
        <f t="shared" si="69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70"/>
        <v>1</v>
      </c>
      <c r="PG47" s="75">
        <f t="shared" si="71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72"/>
        <v>1</v>
      </c>
      <c r="PO47" s="75">
        <f t="shared" si="73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74"/>
        <v>1</v>
      </c>
      <c r="PW47" s="75">
        <f t="shared" si="75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76"/>
        <v>1</v>
      </c>
      <c r="QE47" s="75">
        <f t="shared" si="77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8"/>
        <v>1</v>
      </c>
      <c r="QM47" s="75">
        <f t="shared" si="79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80"/>
        <v>1</v>
      </c>
      <c r="QU47" s="75">
        <f t="shared" si="81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82"/>
        <v>1</v>
      </c>
      <c r="RC47" s="75">
        <f t="shared" si="83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84"/>
        <v>1</v>
      </c>
      <c r="RK47" s="75">
        <f t="shared" si="85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86"/>
        <v>1</v>
      </c>
      <c r="RS47" s="75">
        <f t="shared" si="87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88"/>
        <v>1</v>
      </c>
      <c r="SA47" s="75">
        <f t="shared" si="89"/>
        <v>0</v>
      </c>
      <c r="SC47" s="74" t="s">
        <v>50</v>
      </c>
      <c r="SD47" s="74">
        <v>43</v>
      </c>
      <c r="SE47" s="74">
        <v>43</v>
      </c>
      <c r="SF47" s="74">
        <v>0</v>
      </c>
      <c r="SG47" s="74">
        <v>0</v>
      </c>
      <c r="SH47" s="75">
        <f t="shared" si="90"/>
        <v>1</v>
      </c>
      <c r="SI47" s="75">
        <f t="shared" si="91"/>
        <v>0</v>
      </c>
      <c r="SK47" s="74" t="s">
        <v>50</v>
      </c>
      <c r="SL47" s="74">
        <v>43</v>
      </c>
      <c r="SM47" s="74">
        <v>43</v>
      </c>
      <c r="SN47" s="74">
        <v>0</v>
      </c>
      <c r="SO47" s="74">
        <v>0</v>
      </c>
      <c r="SP47" s="75">
        <f t="shared" si="92"/>
        <v>1</v>
      </c>
      <c r="SQ47" s="75" t="str">
        <f t="shared" si="93"/>
        <v>OK</v>
      </c>
      <c r="SS47" s="74" t="s">
        <v>296</v>
      </c>
      <c r="ST47" s="74">
        <v>43</v>
      </c>
      <c r="SU47" s="74">
        <v>43</v>
      </c>
      <c r="SV47" s="74">
        <v>0</v>
      </c>
      <c r="SW47" s="74">
        <v>0</v>
      </c>
      <c r="SX47" s="75">
        <f t="shared" si="94"/>
        <v>1</v>
      </c>
      <c r="SY47" s="75" t="str">
        <f t="shared" si="127"/>
        <v>Fail:1%</v>
      </c>
      <c r="TA47" s="74" t="s">
        <v>50</v>
      </c>
      <c r="TB47" s="74">
        <v>43</v>
      </c>
      <c r="TC47" s="74">
        <v>43</v>
      </c>
      <c r="TD47" s="74">
        <v>0</v>
      </c>
      <c r="TE47" s="74">
        <v>0</v>
      </c>
      <c r="TF47" s="75">
        <f t="shared" si="96"/>
        <v>1</v>
      </c>
      <c r="TG47" s="75" t="str">
        <f t="shared" si="97"/>
        <v>OK</v>
      </c>
      <c r="TI47" s="74" t="s">
        <v>50</v>
      </c>
      <c r="TJ47" s="74">
        <v>43</v>
      </c>
      <c r="TK47" s="74">
        <v>43</v>
      </c>
      <c r="TL47" s="74">
        <v>0</v>
      </c>
      <c r="TM47" s="74">
        <v>0</v>
      </c>
      <c r="TN47" s="75">
        <v>1</v>
      </c>
      <c r="TO47" s="48" t="str">
        <f t="shared" si="98"/>
        <v>OK</v>
      </c>
      <c r="TP47" s="48" t="str">
        <f t="shared" si="120"/>
        <v>OK</v>
      </c>
      <c r="TQ47" s="74" t="s">
        <v>50</v>
      </c>
      <c r="TR47" s="74">
        <v>43</v>
      </c>
      <c r="TS47" s="74">
        <v>43</v>
      </c>
      <c r="TT47" s="74">
        <v>0</v>
      </c>
      <c r="TU47" s="74">
        <v>0</v>
      </c>
      <c r="TV47" s="75">
        <v>1</v>
      </c>
      <c r="TW47" s="48" t="str">
        <f t="shared" si="99"/>
        <v>OK</v>
      </c>
      <c r="TX47" s="48" t="str">
        <f t="shared" si="121"/>
        <v>OK</v>
      </c>
      <c r="TY47" s="74" t="s">
        <v>50</v>
      </c>
      <c r="TZ47" s="74">
        <v>43</v>
      </c>
      <c r="UA47" s="74">
        <v>43</v>
      </c>
      <c r="UB47" s="74">
        <v>0</v>
      </c>
      <c r="UC47" s="74">
        <v>0</v>
      </c>
      <c r="UD47" s="75">
        <v>1</v>
      </c>
      <c r="UE47" s="48" t="str">
        <f t="shared" si="125"/>
        <v>OK</v>
      </c>
      <c r="UF47" s="48" t="str">
        <f t="shared" si="123"/>
        <v>OK</v>
      </c>
      <c r="UG47" s="74" t="s">
        <v>50</v>
      </c>
      <c r="UH47" s="74">
        <v>43</v>
      </c>
      <c r="UI47" s="74">
        <v>43</v>
      </c>
      <c r="UJ47" s="74">
        <v>0</v>
      </c>
      <c r="UK47" s="74">
        <v>0</v>
      </c>
      <c r="UL47" s="75">
        <v>1</v>
      </c>
      <c r="UM47" s="48" t="str">
        <f t="shared" si="126"/>
        <v>OK</v>
      </c>
      <c r="UN47" s="48" t="str">
        <f t="shared" si="124"/>
        <v>OK</v>
      </c>
      <c r="UO47" s="74" t="s">
        <v>50</v>
      </c>
      <c r="UP47" s="74">
        <v>43</v>
      </c>
      <c r="UQ47" s="74">
        <v>43</v>
      </c>
      <c r="UR47" s="74">
        <v>0</v>
      </c>
      <c r="US47" s="74">
        <v>0</v>
      </c>
      <c r="UT47" s="75">
        <v>1</v>
      </c>
      <c r="UU47" s="48" t="str">
        <f t="shared" ref="UU47:UU58" si="129">IF(EXACT(TZ47,UP58),IF(EXACT(UA47,UQ58),IF(EXACT(UB47,UR58),IF(EXACT(UC47,US58),"OK",CONCATENATE("Fail:",ROUND(UT58-UD47,2)*100,"%")),CONCATENATE("Fail:",ROUND(UT58-UD47,2)*100,"%")),CONCATENATE("Fail:",ROUND(UT58-UD47,2)*100,"%")),CONCATENATE("Fail:",ROUND(UT58-UD47,2)*100,"%"))</f>
        <v>Fail:-71%</v>
      </c>
      <c r="UV47" s="48" t="str">
        <f t="shared" si="4"/>
        <v>OK</v>
      </c>
      <c r="UW47" s="74" t="s">
        <v>50</v>
      </c>
      <c r="UX47" s="74">
        <v>43</v>
      </c>
      <c r="UY47" s="74">
        <v>43</v>
      </c>
      <c r="UZ47" s="74">
        <v>0</v>
      </c>
      <c r="VA47" s="74">
        <v>0</v>
      </c>
      <c r="VB47" s="75">
        <v>1</v>
      </c>
      <c r="VC47" s="48" t="str">
        <f t="shared" si="5"/>
        <v>OK</v>
      </c>
      <c r="VD47" s="48" t="str">
        <f t="shared" si="6"/>
        <v>OK</v>
      </c>
      <c r="VE47" s="74" t="s">
        <v>50</v>
      </c>
      <c r="VF47" s="74">
        <v>43</v>
      </c>
      <c r="VG47" s="74">
        <v>43</v>
      </c>
      <c r="VH47" s="74">
        <v>0</v>
      </c>
      <c r="VI47" s="74">
        <v>0</v>
      </c>
      <c r="VJ47" s="75">
        <v>1</v>
      </c>
      <c r="VK47" s="48" t="str">
        <f t="shared" si="101"/>
        <v>OK</v>
      </c>
      <c r="VL47" s="48" t="str">
        <f t="shared" si="7"/>
        <v>Fail:100%</v>
      </c>
      <c r="VM47" s="74" t="s">
        <v>50</v>
      </c>
      <c r="VN47" s="74">
        <v>43</v>
      </c>
      <c r="VO47" s="74">
        <v>43</v>
      </c>
      <c r="VP47" s="74">
        <v>0</v>
      </c>
      <c r="VQ47" s="74">
        <v>0</v>
      </c>
      <c r="VR47" s="75">
        <v>1</v>
      </c>
      <c r="VS47" s="48" t="str">
        <f t="shared" si="8"/>
        <v>OK</v>
      </c>
      <c r="VT47" s="48"/>
      <c r="VU47" s="74" t="s">
        <v>50</v>
      </c>
      <c r="VV47" s="74">
        <v>43</v>
      </c>
      <c r="VW47" s="74">
        <v>43</v>
      </c>
      <c r="VX47" s="74">
        <v>0</v>
      </c>
      <c r="VY47" s="74">
        <v>0</v>
      </c>
      <c r="VZ47" s="75">
        <v>1</v>
      </c>
      <c r="WA47" s="48" t="str">
        <f t="shared" si="102"/>
        <v>OK</v>
      </c>
      <c r="WB47" s="48"/>
      <c r="WC47" s="74" t="s">
        <v>50</v>
      </c>
      <c r="WD47" s="74">
        <v>43</v>
      </c>
      <c r="WE47" s="74">
        <v>43</v>
      </c>
      <c r="WF47" s="74">
        <v>0</v>
      </c>
      <c r="WG47" s="74">
        <v>0</v>
      </c>
      <c r="WH47" s="75">
        <v>1</v>
      </c>
      <c r="WI47" s="48" t="str">
        <f t="shared" si="9"/>
        <v>OK</v>
      </c>
      <c r="WJ47" s="48"/>
      <c r="WK47" s="74" t="s">
        <v>50</v>
      </c>
      <c r="WL47" s="74">
        <v>43</v>
      </c>
      <c r="WM47" s="74">
        <v>43</v>
      </c>
      <c r="WN47" s="74">
        <v>0</v>
      </c>
      <c r="WO47" s="74">
        <v>0</v>
      </c>
      <c r="WP47" s="75">
        <v>1</v>
      </c>
      <c r="WQ47" s="48" t="str">
        <f t="shared" si="10"/>
        <v>OK</v>
      </c>
      <c r="WR47" s="48"/>
      <c r="WS47" s="74" t="s">
        <v>50</v>
      </c>
      <c r="WT47" s="74">
        <v>43</v>
      </c>
      <c r="WU47" s="74">
        <v>43</v>
      </c>
      <c r="WV47" s="74">
        <v>0</v>
      </c>
      <c r="WW47" s="74">
        <v>0</v>
      </c>
      <c r="WX47" s="75">
        <v>1</v>
      </c>
      <c r="WY47" s="48" t="str">
        <f t="shared" si="103"/>
        <v>OK</v>
      </c>
      <c r="WZ47" s="48"/>
      <c r="XA47" s="74" t="s">
        <v>50</v>
      </c>
      <c r="XB47" s="74">
        <v>43</v>
      </c>
      <c r="XC47" s="74">
        <v>43</v>
      </c>
      <c r="XD47" s="74">
        <v>0</v>
      </c>
      <c r="XE47" s="74">
        <v>0</v>
      </c>
      <c r="XF47" s="75">
        <v>1</v>
      </c>
      <c r="XG47" s="48" t="str">
        <f t="shared" si="104"/>
        <v>OK</v>
      </c>
      <c r="XI47" s="74" t="s">
        <v>50</v>
      </c>
      <c r="XJ47" s="74">
        <v>43</v>
      </c>
      <c r="XK47" s="74">
        <v>43</v>
      </c>
      <c r="XL47" s="74">
        <v>0</v>
      </c>
      <c r="XM47" s="74">
        <v>0</v>
      </c>
      <c r="XN47" s="75">
        <v>1</v>
      </c>
      <c r="XO47" s="48" t="str">
        <f t="shared" si="105"/>
        <v>OK</v>
      </c>
      <c r="XP47" s="48"/>
      <c r="XQ47" s="74" t="s">
        <v>50</v>
      </c>
      <c r="XR47" s="74">
        <v>44</v>
      </c>
      <c r="XS47" s="74">
        <v>44</v>
      </c>
      <c r="XT47" s="74">
        <v>0</v>
      </c>
      <c r="XU47" s="74">
        <v>0</v>
      </c>
      <c r="XV47" s="75">
        <v>1</v>
      </c>
      <c r="XW47" s="48" t="str">
        <f t="shared" si="106"/>
        <v>Fail:0%</v>
      </c>
      <c r="XY47" s="74" t="s">
        <v>50</v>
      </c>
      <c r="XZ47" s="74">
        <v>43</v>
      </c>
      <c r="YA47" s="74">
        <v>43</v>
      </c>
      <c r="YB47" s="74">
        <v>0</v>
      </c>
      <c r="YC47" s="74">
        <v>0</v>
      </c>
      <c r="YD47" s="75">
        <v>1</v>
      </c>
      <c r="YE47" s="48" t="str">
        <f t="shared" si="107"/>
        <v>OK</v>
      </c>
      <c r="YF47" s="48"/>
      <c r="YG47" s="74" t="s">
        <v>50</v>
      </c>
      <c r="YH47" s="74">
        <v>44</v>
      </c>
      <c r="YI47" s="74">
        <v>44</v>
      </c>
      <c r="YJ47" s="74">
        <v>0</v>
      </c>
      <c r="YK47" s="74">
        <v>0</v>
      </c>
      <c r="YL47" s="75">
        <v>1</v>
      </c>
      <c r="YM47" s="48" t="str">
        <f t="shared" si="108"/>
        <v>OK</v>
      </c>
      <c r="YO47" s="74" t="s">
        <v>50</v>
      </c>
      <c r="YP47" s="74">
        <v>43</v>
      </c>
      <c r="YQ47" s="74">
        <v>43</v>
      </c>
      <c r="YR47" s="74">
        <v>0</v>
      </c>
      <c r="YS47" s="74">
        <v>0</v>
      </c>
      <c r="YT47" s="75">
        <v>1</v>
      </c>
      <c r="YU47" s="48" t="str">
        <f t="shared" si="109"/>
        <v>OK</v>
      </c>
      <c r="YV47" s="48"/>
      <c r="YW47" s="74" t="s">
        <v>50</v>
      </c>
      <c r="YX47" s="74">
        <v>44</v>
      </c>
      <c r="YY47" s="74">
        <v>44</v>
      </c>
      <c r="YZ47" s="74">
        <v>0</v>
      </c>
      <c r="ZA47" s="74">
        <v>0</v>
      </c>
      <c r="ZB47" s="75">
        <v>1</v>
      </c>
      <c r="ZC47" s="48" t="str">
        <f t="shared" si="110"/>
        <v>OK</v>
      </c>
      <c r="ZE47" s="74" t="s">
        <v>50</v>
      </c>
      <c r="ZF47" s="74">
        <v>43</v>
      </c>
      <c r="ZG47" s="74">
        <v>43</v>
      </c>
      <c r="ZH47" s="74">
        <v>0</v>
      </c>
      <c r="ZI47" s="74">
        <v>0</v>
      </c>
      <c r="ZJ47" s="75">
        <v>1</v>
      </c>
      <c r="ZK47" s="48" t="str">
        <f t="shared" si="111"/>
        <v>OK</v>
      </c>
      <c r="ZL47" s="48"/>
      <c r="ZM47" s="74" t="s">
        <v>50</v>
      </c>
      <c r="ZN47" s="74">
        <v>44</v>
      </c>
      <c r="ZO47" s="74">
        <v>44</v>
      </c>
      <c r="ZP47" s="74">
        <v>0</v>
      </c>
      <c r="ZQ47" s="74">
        <v>0</v>
      </c>
      <c r="ZR47" s="75">
        <v>1</v>
      </c>
      <c r="ZS47" s="48" t="str">
        <f t="shared" si="112"/>
        <v>OK</v>
      </c>
      <c r="ZU47" s="74" t="s">
        <v>50</v>
      </c>
      <c r="ZV47" s="74">
        <v>43</v>
      </c>
      <c r="ZW47" s="74">
        <v>43</v>
      </c>
      <c r="ZX47" s="74">
        <v>0</v>
      </c>
      <c r="ZY47" s="74">
        <v>0</v>
      </c>
      <c r="ZZ47" s="75">
        <v>1</v>
      </c>
      <c r="AAA47" s="48" t="str">
        <f t="shared" si="113"/>
        <v>OK</v>
      </c>
      <c r="AAB47" s="48"/>
      <c r="AAC47" s="74" t="s">
        <v>50</v>
      </c>
      <c r="AAD47" s="74">
        <v>44</v>
      </c>
      <c r="AAE47" s="74">
        <v>44</v>
      </c>
      <c r="AAF47" s="74">
        <v>0</v>
      </c>
      <c r="AAG47" s="74">
        <v>0</v>
      </c>
      <c r="AAH47" s="75">
        <v>1</v>
      </c>
      <c r="AAI47" s="48" t="str">
        <f t="shared" si="114"/>
        <v>OK</v>
      </c>
    </row>
    <row r="48" spans="1:71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1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2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13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14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15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16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17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18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19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20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21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22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23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24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25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2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2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2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2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30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115"/>
        <v>1</v>
      </c>
      <c r="FZ48" s="4">
        <f t="shared" si="31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116"/>
        <v>1</v>
      </c>
      <c r="GH48" s="4">
        <f t="shared" si="32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3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3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35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36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37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38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17"/>
        <v>1</v>
      </c>
      <c r="IL48" s="4">
        <f t="shared" si="39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40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118"/>
        <v>1</v>
      </c>
      <c r="JR48" s="67">
        <f t="shared" si="41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119"/>
        <v>1</v>
      </c>
      <c r="JZ48" s="75">
        <f t="shared" si="42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43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44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45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46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47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8"/>
        <v>1</v>
      </c>
      <c r="LW48" s="75">
        <f t="shared" si="49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50"/>
        <v>1</v>
      </c>
      <c r="ME48" s="75">
        <f t="shared" si="51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52"/>
        <v>1</v>
      </c>
      <c r="MM48" s="75">
        <f t="shared" si="53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54"/>
        <v>1</v>
      </c>
      <c r="MU48" s="75">
        <f t="shared" si="55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56"/>
        <v>1</v>
      </c>
      <c r="NC48" s="75">
        <f t="shared" si="57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8"/>
        <v>1</v>
      </c>
      <c r="NK48" s="75">
        <f t="shared" si="59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60"/>
        <v>1</v>
      </c>
      <c r="NS48" s="75">
        <f t="shared" si="61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62"/>
        <v>1</v>
      </c>
      <c r="OA48" s="75">
        <f t="shared" si="63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64"/>
        <v>1</v>
      </c>
      <c r="OI48" s="75">
        <f t="shared" si="65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66"/>
        <v>1</v>
      </c>
      <c r="OQ48" s="75">
        <f t="shared" si="67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8"/>
        <v>1</v>
      </c>
      <c r="OY48" s="75">
        <f t="shared" si="69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70"/>
        <v>1</v>
      </c>
      <c r="PG48" s="75">
        <f t="shared" si="71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72"/>
        <v>1</v>
      </c>
      <c r="PO48" s="75">
        <f t="shared" si="73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74"/>
        <v>1</v>
      </c>
      <c r="PW48" s="75">
        <f t="shared" si="75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76"/>
        <v>1</v>
      </c>
      <c r="QE48" s="75">
        <f t="shared" si="77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8"/>
        <v>1</v>
      </c>
      <c r="QM48" s="75">
        <f t="shared" si="79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80"/>
        <v>1</v>
      </c>
      <c r="QU48" s="75">
        <f t="shared" si="81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82"/>
        <v>1</v>
      </c>
      <c r="RC48" s="75">
        <f t="shared" si="83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84"/>
        <v>1</v>
      </c>
      <c r="RK48" s="75">
        <f t="shared" si="85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86"/>
        <v>1</v>
      </c>
      <c r="RS48" s="75">
        <f t="shared" si="87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88"/>
        <v>1</v>
      </c>
      <c r="SA48" s="75">
        <f t="shared" si="89"/>
        <v>0</v>
      </c>
      <c r="SC48" s="74" t="s">
        <v>51</v>
      </c>
      <c r="SD48" s="74">
        <v>10</v>
      </c>
      <c r="SE48" s="74">
        <v>10</v>
      </c>
      <c r="SF48" s="74">
        <v>0</v>
      </c>
      <c r="SG48" s="74">
        <v>0</v>
      </c>
      <c r="SH48" s="75">
        <f t="shared" si="90"/>
        <v>1</v>
      </c>
      <c r="SI48" s="75">
        <f t="shared" si="91"/>
        <v>0</v>
      </c>
      <c r="SK48" s="74" t="s">
        <v>51</v>
      </c>
      <c r="SL48" s="74">
        <v>10</v>
      </c>
      <c r="SM48" s="74">
        <v>10</v>
      </c>
      <c r="SN48" s="74">
        <v>0</v>
      </c>
      <c r="SO48" s="74">
        <v>0</v>
      </c>
      <c r="SP48" s="75">
        <f t="shared" si="92"/>
        <v>1</v>
      </c>
      <c r="SQ48" s="75" t="str">
        <f t="shared" si="93"/>
        <v>OK</v>
      </c>
      <c r="SS48" s="74" t="s">
        <v>297</v>
      </c>
      <c r="ST48" s="74">
        <v>10</v>
      </c>
      <c r="SU48" s="74">
        <v>10</v>
      </c>
      <c r="SV48" s="74">
        <v>0</v>
      </c>
      <c r="SW48" s="74">
        <v>0</v>
      </c>
      <c r="SX48" s="75">
        <f t="shared" si="94"/>
        <v>1</v>
      </c>
      <c r="SY48" s="75" t="str">
        <f t="shared" si="127"/>
        <v>Fail:0%</v>
      </c>
      <c r="TA48" s="74" t="s">
        <v>51</v>
      </c>
      <c r="TB48" s="74">
        <v>10</v>
      </c>
      <c r="TC48" s="74">
        <v>10</v>
      </c>
      <c r="TD48" s="74">
        <v>0</v>
      </c>
      <c r="TE48" s="74">
        <v>0</v>
      </c>
      <c r="TF48" s="75">
        <f t="shared" si="96"/>
        <v>1</v>
      </c>
      <c r="TG48" s="75" t="str">
        <f t="shared" si="97"/>
        <v>OK</v>
      </c>
      <c r="TI48" s="74" t="s">
        <v>51</v>
      </c>
      <c r="TJ48" s="74">
        <v>10</v>
      </c>
      <c r="TK48" s="74">
        <v>10</v>
      </c>
      <c r="TL48" s="74">
        <v>0</v>
      </c>
      <c r="TM48" s="74">
        <v>0</v>
      </c>
      <c r="TN48" s="75">
        <v>1</v>
      </c>
      <c r="TO48" s="48" t="str">
        <f t="shared" si="98"/>
        <v>OK</v>
      </c>
      <c r="TP48" s="48" t="str">
        <f t="shared" si="120"/>
        <v>OK</v>
      </c>
      <c r="TQ48" s="74" t="s">
        <v>51</v>
      </c>
      <c r="TR48" s="74">
        <v>10</v>
      </c>
      <c r="TS48" s="74">
        <v>10</v>
      </c>
      <c r="TT48" s="74">
        <v>0</v>
      </c>
      <c r="TU48" s="74">
        <v>0</v>
      </c>
      <c r="TV48" s="75">
        <v>1</v>
      </c>
      <c r="TW48" s="48" t="str">
        <f t="shared" si="99"/>
        <v>OK</v>
      </c>
      <c r="TX48" s="48" t="str">
        <f t="shared" si="121"/>
        <v>OK</v>
      </c>
      <c r="TY48" s="74" t="s">
        <v>51</v>
      </c>
      <c r="TZ48" s="74">
        <v>10</v>
      </c>
      <c r="UA48" s="74">
        <v>10</v>
      </c>
      <c r="UB48" s="74">
        <v>0</v>
      </c>
      <c r="UC48" s="74">
        <v>0</v>
      </c>
      <c r="UD48" s="75">
        <v>1</v>
      </c>
      <c r="UE48" s="48" t="str">
        <f t="shared" si="125"/>
        <v>OK</v>
      </c>
      <c r="UF48" s="48" t="str">
        <f t="shared" si="123"/>
        <v>OK</v>
      </c>
      <c r="UG48" s="74" t="s">
        <v>51</v>
      </c>
      <c r="UH48" s="74">
        <v>10</v>
      </c>
      <c r="UI48" s="74">
        <v>10</v>
      </c>
      <c r="UJ48" s="74">
        <v>0</v>
      </c>
      <c r="UK48" s="74">
        <v>0</v>
      </c>
      <c r="UL48" s="75">
        <v>1</v>
      </c>
      <c r="UM48" s="48" t="str">
        <f t="shared" si="126"/>
        <v>OK</v>
      </c>
      <c r="UN48" s="48" t="str">
        <f t="shared" si="124"/>
        <v>OK</v>
      </c>
      <c r="UO48" s="74" t="s">
        <v>51</v>
      </c>
      <c r="UP48" s="74">
        <v>10</v>
      </c>
      <c r="UQ48" s="74">
        <v>10</v>
      </c>
      <c r="UR48" s="74">
        <v>0</v>
      </c>
      <c r="US48" s="74">
        <v>0</v>
      </c>
      <c r="UT48" s="75">
        <v>1</v>
      </c>
      <c r="UU48" s="48" t="str">
        <f t="shared" si="129"/>
        <v>Fail:-7%</v>
      </c>
      <c r="UV48" s="48" t="str">
        <f t="shared" si="4"/>
        <v>OK</v>
      </c>
      <c r="UW48" s="74" t="s">
        <v>51</v>
      </c>
      <c r="UX48" s="74">
        <v>10</v>
      </c>
      <c r="UY48" s="74">
        <v>10</v>
      </c>
      <c r="UZ48" s="74">
        <v>0</v>
      </c>
      <c r="VA48" s="74">
        <v>0</v>
      </c>
      <c r="VB48" s="75">
        <v>1</v>
      </c>
      <c r="VC48" s="48" t="str">
        <f t="shared" si="5"/>
        <v>OK</v>
      </c>
      <c r="VD48" s="48" t="str">
        <f t="shared" si="6"/>
        <v>OK</v>
      </c>
      <c r="VE48" s="74" t="s">
        <v>51</v>
      </c>
      <c r="VF48" s="74">
        <v>10</v>
      </c>
      <c r="VG48" s="74">
        <v>10</v>
      </c>
      <c r="VH48" s="74">
        <v>0</v>
      </c>
      <c r="VI48" s="74">
        <v>0</v>
      </c>
      <c r="VJ48" s="75">
        <v>1</v>
      </c>
      <c r="VK48" s="48" t="str">
        <f t="shared" si="101"/>
        <v>OK</v>
      </c>
      <c r="VL48" s="48" t="str">
        <f t="shared" si="7"/>
        <v>Fail:100%</v>
      </c>
      <c r="VM48" s="74" t="s">
        <v>51</v>
      </c>
      <c r="VN48" s="74">
        <v>10</v>
      </c>
      <c r="VO48" s="74">
        <v>10</v>
      </c>
      <c r="VP48" s="74">
        <v>0</v>
      </c>
      <c r="VQ48" s="74">
        <v>0</v>
      </c>
      <c r="VR48" s="75">
        <v>1</v>
      </c>
      <c r="VS48" s="48" t="str">
        <f t="shared" si="8"/>
        <v>OK</v>
      </c>
      <c r="VT48" s="48"/>
      <c r="VU48" s="74" t="s">
        <v>51</v>
      </c>
      <c r="VV48" s="74">
        <v>10</v>
      </c>
      <c r="VW48" s="74">
        <v>10</v>
      </c>
      <c r="VX48" s="74">
        <v>0</v>
      </c>
      <c r="VY48" s="74">
        <v>0</v>
      </c>
      <c r="VZ48" s="75">
        <v>1</v>
      </c>
      <c r="WA48" s="48" t="str">
        <f t="shared" si="102"/>
        <v>OK</v>
      </c>
      <c r="WB48" s="48"/>
      <c r="WC48" s="74" t="s">
        <v>51</v>
      </c>
      <c r="WD48" s="74">
        <v>10</v>
      </c>
      <c r="WE48" s="74">
        <v>10</v>
      </c>
      <c r="WF48" s="74">
        <v>0</v>
      </c>
      <c r="WG48" s="74">
        <v>0</v>
      </c>
      <c r="WH48" s="75">
        <v>1</v>
      </c>
      <c r="WI48" s="48" t="str">
        <f t="shared" si="9"/>
        <v>OK</v>
      </c>
      <c r="WJ48" s="48"/>
      <c r="WK48" s="74" t="s">
        <v>51</v>
      </c>
      <c r="WL48" s="74">
        <v>10</v>
      </c>
      <c r="WM48" s="74">
        <v>10</v>
      </c>
      <c r="WN48" s="74">
        <v>0</v>
      </c>
      <c r="WO48" s="74">
        <v>0</v>
      </c>
      <c r="WP48" s="75">
        <v>1</v>
      </c>
      <c r="WQ48" s="48" t="str">
        <f t="shared" si="10"/>
        <v>OK</v>
      </c>
      <c r="WR48" s="48"/>
      <c r="WS48" s="74" t="s">
        <v>51</v>
      </c>
      <c r="WT48" s="74">
        <v>10</v>
      </c>
      <c r="WU48" s="74">
        <v>10</v>
      </c>
      <c r="WV48" s="74">
        <v>0</v>
      </c>
      <c r="WW48" s="74">
        <v>0</v>
      </c>
      <c r="WX48" s="75">
        <v>1</v>
      </c>
      <c r="WY48" s="48" t="str">
        <f t="shared" si="103"/>
        <v>OK</v>
      </c>
      <c r="WZ48" s="48"/>
      <c r="XA48" s="74" t="s">
        <v>51</v>
      </c>
      <c r="XB48" s="74">
        <v>10</v>
      </c>
      <c r="XC48" s="74">
        <v>10</v>
      </c>
      <c r="XD48" s="74">
        <v>0</v>
      </c>
      <c r="XE48" s="74">
        <v>0</v>
      </c>
      <c r="XF48" s="75">
        <v>1</v>
      </c>
      <c r="XG48" s="48" t="str">
        <f t="shared" si="104"/>
        <v>OK</v>
      </c>
      <c r="XI48" s="74" t="s">
        <v>51</v>
      </c>
      <c r="XJ48" s="74">
        <v>10</v>
      </c>
      <c r="XK48" s="74">
        <v>10</v>
      </c>
      <c r="XL48" s="74">
        <v>0</v>
      </c>
      <c r="XM48" s="74">
        <v>0</v>
      </c>
      <c r="XN48" s="75">
        <v>1</v>
      </c>
      <c r="XO48" s="48" t="str">
        <f t="shared" si="105"/>
        <v>OK</v>
      </c>
      <c r="XP48" s="48"/>
      <c r="XQ48" s="74" t="s">
        <v>51</v>
      </c>
      <c r="XR48" s="74">
        <v>10</v>
      </c>
      <c r="XS48" s="74">
        <v>10</v>
      </c>
      <c r="XT48" s="74">
        <v>0</v>
      </c>
      <c r="XU48" s="74">
        <v>0</v>
      </c>
      <c r="XV48" s="75">
        <v>1</v>
      </c>
      <c r="XW48" s="48" t="str">
        <f t="shared" si="106"/>
        <v>OK</v>
      </c>
      <c r="XY48" s="74" t="s">
        <v>51</v>
      </c>
      <c r="XZ48" s="74">
        <v>10</v>
      </c>
      <c r="YA48" s="74">
        <v>10</v>
      </c>
      <c r="YB48" s="74">
        <v>0</v>
      </c>
      <c r="YC48" s="74">
        <v>0</v>
      </c>
      <c r="YD48" s="75">
        <v>1</v>
      </c>
      <c r="YE48" s="48" t="str">
        <f t="shared" si="107"/>
        <v>OK</v>
      </c>
      <c r="YF48" s="48"/>
      <c r="YG48" s="74" t="s">
        <v>51</v>
      </c>
      <c r="YH48" s="74">
        <v>10</v>
      </c>
      <c r="YI48" s="74">
        <v>10</v>
      </c>
      <c r="YJ48" s="74">
        <v>0</v>
      </c>
      <c r="YK48" s="74">
        <v>0</v>
      </c>
      <c r="YL48" s="75">
        <v>1</v>
      </c>
      <c r="YM48" s="48" t="str">
        <f t="shared" si="108"/>
        <v>OK</v>
      </c>
      <c r="YO48" s="74" t="s">
        <v>51</v>
      </c>
      <c r="YP48" s="74">
        <v>10</v>
      </c>
      <c r="YQ48" s="74">
        <v>10</v>
      </c>
      <c r="YR48" s="74">
        <v>0</v>
      </c>
      <c r="YS48" s="74">
        <v>0</v>
      </c>
      <c r="YT48" s="75">
        <v>1</v>
      </c>
      <c r="YU48" s="48" t="str">
        <f t="shared" si="109"/>
        <v>OK</v>
      </c>
      <c r="YV48" s="48"/>
      <c r="YW48" s="74" t="s">
        <v>51</v>
      </c>
      <c r="YX48" s="74">
        <v>10</v>
      </c>
      <c r="YY48" s="74">
        <v>10</v>
      </c>
      <c r="YZ48" s="74">
        <v>0</v>
      </c>
      <c r="ZA48" s="74">
        <v>0</v>
      </c>
      <c r="ZB48" s="75">
        <v>1</v>
      </c>
      <c r="ZC48" s="48" t="str">
        <f t="shared" si="110"/>
        <v>OK</v>
      </c>
      <c r="ZE48" s="74" t="s">
        <v>51</v>
      </c>
      <c r="ZF48" s="74">
        <v>10</v>
      </c>
      <c r="ZG48" s="74">
        <v>10</v>
      </c>
      <c r="ZH48" s="74">
        <v>0</v>
      </c>
      <c r="ZI48" s="74">
        <v>0</v>
      </c>
      <c r="ZJ48" s="75">
        <v>1</v>
      </c>
      <c r="ZK48" s="48" t="str">
        <f t="shared" si="111"/>
        <v>OK</v>
      </c>
      <c r="ZL48" s="48"/>
      <c r="ZM48" s="74" t="s">
        <v>51</v>
      </c>
      <c r="ZN48" s="74">
        <v>10</v>
      </c>
      <c r="ZO48" s="74">
        <v>10</v>
      </c>
      <c r="ZP48" s="74">
        <v>0</v>
      </c>
      <c r="ZQ48" s="74">
        <v>0</v>
      </c>
      <c r="ZR48" s="75">
        <v>1</v>
      </c>
      <c r="ZS48" s="48" t="str">
        <f t="shared" si="112"/>
        <v>OK</v>
      </c>
      <c r="ZU48" s="74" t="s">
        <v>51</v>
      </c>
      <c r="ZV48" s="74">
        <v>10</v>
      </c>
      <c r="ZW48" s="74">
        <v>10</v>
      </c>
      <c r="ZX48" s="74">
        <v>0</v>
      </c>
      <c r="ZY48" s="74">
        <v>0</v>
      </c>
      <c r="ZZ48" s="75">
        <v>1</v>
      </c>
      <c r="AAA48" s="48" t="str">
        <f t="shared" si="113"/>
        <v>OK</v>
      </c>
      <c r="AAB48" s="48"/>
      <c r="AAC48" s="74" t="s">
        <v>51</v>
      </c>
      <c r="AAD48" s="74">
        <v>10</v>
      </c>
      <c r="AAE48" s="74">
        <v>10</v>
      </c>
      <c r="AAF48" s="74">
        <v>0</v>
      </c>
      <c r="AAG48" s="74">
        <v>0</v>
      </c>
      <c r="AAH48" s="75">
        <v>1</v>
      </c>
      <c r="AAI48" s="48" t="str">
        <f t="shared" si="114"/>
        <v>OK</v>
      </c>
    </row>
    <row r="49" spans="1:71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11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2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13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14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15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16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17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18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19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20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21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22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23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24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25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26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2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2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2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30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115"/>
        <v>0.87195121951219512</v>
      </c>
      <c r="FZ49" s="4">
        <f t="shared" si="31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116"/>
        <v>0.87195121951219512</v>
      </c>
      <c r="GH49" s="4">
        <f t="shared" si="32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33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3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35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36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37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38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17"/>
        <v>0.87195121951219512</v>
      </c>
      <c r="IL49" s="4">
        <f t="shared" si="39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40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118"/>
        <v>0.77486910994764402</v>
      </c>
      <c r="JR49" s="67">
        <f t="shared" si="41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119"/>
        <v>0.77486910994764402</v>
      </c>
      <c r="JZ49" s="75">
        <f t="shared" si="42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43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44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45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46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47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8"/>
        <v>0.77427821522309714</v>
      </c>
      <c r="LW49" s="75">
        <f t="shared" si="49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50"/>
        <v>0.77427821522309714</v>
      </c>
      <c r="ME49" s="75">
        <f t="shared" si="51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52"/>
        <v>0.77427821522309714</v>
      </c>
      <c r="MM49" s="75">
        <f t="shared" si="53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54"/>
        <v>0.77427821522309714</v>
      </c>
      <c r="MU49" s="75">
        <f t="shared" si="55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56"/>
        <v>0.77427821522309714</v>
      </c>
      <c r="NC49" s="75">
        <f t="shared" si="57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8"/>
        <v>0.77427821522309714</v>
      </c>
      <c r="NK49" s="75">
        <f t="shared" si="59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60"/>
        <v>0.77427821522309714</v>
      </c>
      <c r="NS49" s="75">
        <f t="shared" si="61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62"/>
        <v>0.77427821522309714</v>
      </c>
      <c r="OA49" s="75">
        <f t="shared" si="63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64"/>
        <v>0.77427821522309714</v>
      </c>
      <c r="OI49" s="75">
        <f t="shared" si="65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66"/>
        <v>0.77427821522309714</v>
      </c>
      <c r="OQ49" s="75">
        <f t="shared" si="67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8"/>
        <v>0.77427821522309714</v>
      </c>
      <c r="OY49" s="75">
        <f t="shared" si="69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70"/>
        <v>0.77427821522309714</v>
      </c>
      <c r="PG49" s="75">
        <f t="shared" si="71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72"/>
        <v>0.77427821522309714</v>
      </c>
      <c r="PO49" s="75">
        <f t="shared" si="73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74"/>
        <v>0.77427821522309714</v>
      </c>
      <c r="PW49" s="75">
        <f t="shared" si="75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76"/>
        <v>0.77427821522309714</v>
      </c>
      <c r="QE49" s="75">
        <f t="shared" si="77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8"/>
        <v>0.77427821522309714</v>
      </c>
      <c r="QM49" s="75">
        <f t="shared" si="79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80"/>
        <v>0.77427821522309714</v>
      </c>
      <c r="QU49" s="75">
        <f t="shared" si="81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82"/>
        <v>0.77427821522309714</v>
      </c>
      <c r="RC49" s="75">
        <f t="shared" si="83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84"/>
        <v>0.77427821522309714</v>
      </c>
      <c r="RK49" s="75">
        <f t="shared" si="85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86"/>
        <v>0.77427821522309714</v>
      </c>
      <c r="RS49" s="75">
        <f t="shared" si="87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88"/>
        <v>0.77427821522309714</v>
      </c>
      <c r="SA49" s="75">
        <f t="shared" si="89"/>
        <v>0</v>
      </c>
      <c r="SC49" s="74" t="s">
        <v>52</v>
      </c>
      <c r="SD49" s="74">
        <v>381</v>
      </c>
      <c r="SE49" s="74">
        <v>296</v>
      </c>
      <c r="SF49" s="74">
        <v>55</v>
      </c>
      <c r="SG49" s="74">
        <v>30</v>
      </c>
      <c r="SH49" s="75">
        <f t="shared" si="90"/>
        <v>0.7769028871391076</v>
      </c>
      <c r="SI49" s="75">
        <f t="shared" si="91"/>
        <v>2.624671916010457E-3</v>
      </c>
      <c r="SK49" s="74" t="s">
        <v>52</v>
      </c>
      <c r="SL49" s="74">
        <v>381</v>
      </c>
      <c r="SM49" s="74">
        <v>296</v>
      </c>
      <c r="SN49" s="74">
        <v>55</v>
      </c>
      <c r="SO49" s="74">
        <v>30</v>
      </c>
      <c r="SP49" s="75">
        <f t="shared" si="92"/>
        <v>0.7769028871391076</v>
      </c>
      <c r="SQ49" s="75" t="str">
        <f t="shared" si="93"/>
        <v>OK</v>
      </c>
      <c r="SS49" s="74" t="s">
        <v>298</v>
      </c>
      <c r="ST49" s="74">
        <v>380</v>
      </c>
      <c r="SU49" s="74">
        <v>295</v>
      </c>
      <c r="SV49" s="74">
        <v>58</v>
      </c>
      <c r="SW49" s="74">
        <v>27</v>
      </c>
      <c r="SX49" s="75">
        <f t="shared" si="94"/>
        <v>0.77631578947368418</v>
      </c>
      <c r="SY49" s="75" t="str">
        <f t="shared" si="127"/>
        <v>Fail:-22%</v>
      </c>
      <c r="TA49" s="74" t="s">
        <v>52</v>
      </c>
      <c r="TB49" s="74">
        <v>381</v>
      </c>
      <c r="TC49" s="74">
        <v>297</v>
      </c>
      <c r="TD49" s="74">
        <v>55</v>
      </c>
      <c r="TE49" s="74">
        <v>29</v>
      </c>
      <c r="TF49" s="75">
        <f t="shared" si="96"/>
        <v>0.77952755905511806</v>
      </c>
      <c r="TG49" s="50" t="str">
        <f t="shared" si="97"/>
        <v>Fail:0%</v>
      </c>
      <c r="TI49" s="74" t="s">
        <v>52</v>
      </c>
      <c r="TJ49" s="74">
        <v>381</v>
      </c>
      <c r="TK49" s="74">
        <v>297</v>
      </c>
      <c r="TL49" s="74">
        <v>55</v>
      </c>
      <c r="TM49" s="74">
        <v>29</v>
      </c>
      <c r="TN49" s="75">
        <v>0.78</v>
      </c>
      <c r="TO49" s="94" t="str">
        <f t="shared" si="98"/>
        <v>Fail:0%</v>
      </c>
      <c r="TP49" s="48" t="str">
        <f t="shared" si="120"/>
        <v>OK</v>
      </c>
      <c r="TQ49" s="74" t="s">
        <v>52</v>
      </c>
      <c r="TR49" s="74">
        <v>381</v>
      </c>
      <c r="TS49" s="74">
        <v>297</v>
      </c>
      <c r="TT49" s="74">
        <v>55</v>
      </c>
      <c r="TU49" s="74">
        <v>29</v>
      </c>
      <c r="TV49" s="75">
        <v>0.78</v>
      </c>
      <c r="TW49" s="94" t="str">
        <f t="shared" si="99"/>
        <v>OK</v>
      </c>
      <c r="TX49" s="48" t="str">
        <f t="shared" si="121"/>
        <v>OK</v>
      </c>
      <c r="TY49" s="74" t="s">
        <v>52</v>
      </c>
      <c r="TZ49" s="74">
        <v>381</v>
      </c>
      <c r="UA49" s="74">
        <v>297</v>
      </c>
      <c r="UB49" s="74">
        <v>55</v>
      </c>
      <c r="UC49" s="74">
        <v>29</v>
      </c>
      <c r="UD49" s="75">
        <v>0.78</v>
      </c>
      <c r="UE49" s="94" t="str">
        <f t="shared" si="125"/>
        <v>OK</v>
      </c>
      <c r="UF49" s="48" t="str">
        <f t="shared" si="123"/>
        <v>OK</v>
      </c>
      <c r="UG49" s="74" t="s">
        <v>52</v>
      </c>
      <c r="UH49" s="74">
        <v>381</v>
      </c>
      <c r="UI49" s="74">
        <v>296</v>
      </c>
      <c r="UJ49" s="74">
        <v>58</v>
      </c>
      <c r="UK49" s="74">
        <v>27</v>
      </c>
      <c r="UL49" s="75">
        <v>0.78</v>
      </c>
      <c r="UM49" s="94" t="str">
        <f t="shared" si="126"/>
        <v>Fail:0%</v>
      </c>
      <c r="UN49" s="50" t="str">
        <f t="shared" si="124"/>
        <v>Fail:0%</v>
      </c>
      <c r="UO49" s="108" t="s">
        <v>52</v>
      </c>
      <c r="UP49" s="74">
        <v>381</v>
      </c>
      <c r="UQ49" s="74">
        <v>296</v>
      </c>
      <c r="UR49" s="74">
        <v>58</v>
      </c>
      <c r="US49" s="74">
        <v>27</v>
      </c>
      <c r="UT49" s="75">
        <v>0.78</v>
      </c>
      <c r="UU49" s="94" t="str">
        <f t="shared" si="129"/>
        <v>Fail:22%</v>
      </c>
      <c r="UV49" s="50" t="str">
        <f t="shared" si="4"/>
        <v>OK</v>
      </c>
      <c r="UW49" s="74" t="s">
        <v>52</v>
      </c>
      <c r="UX49" s="74">
        <v>381</v>
      </c>
      <c r="UY49" s="74">
        <v>296</v>
      </c>
      <c r="UZ49" s="74">
        <v>58</v>
      </c>
      <c r="VA49" s="74">
        <v>27</v>
      </c>
      <c r="VB49" s="75">
        <v>0.78</v>
      </c>
      <c r="VC49" s="94" t="str">
        <f t="shared" si="5"/>
        <v>OK</v>
      </c>
      <c r="VD49" s="50" t="str">
        <f t="shared" si="6"/>
        <v>OK</v>
      </c>
      <c r="VE49" s="108" t="s">
        <v>52</v>
      </c>
      <c r="VF49" s="74">
        <v>381</v>
      </c>
      <c r="VG49" s="74">
        <v>296</v>
      </c>
      <c r="VH49" s="74">
        <v>58</v>
      </c>
      <c r="VI49" s="74">
        <v>27</v>
      </c>
      <c r="VJ49" s="75">
        <v>0.78</v>
      </c>
      <c r="VK49" s="48" t="str">
        <f t="shared" si="101"/>
        <v>OK</v>
      </c>
      <c r="VL49" s="50" t="str">
        <f t="shared" si="7"/>
        <v>Fail:-2622%</v>
      </c>
      <c r="VM49" s="74" t="s">
        <v>52</v>
      </c>
      <c r="VN49" s="74">
        <v>381</v>
      </c>
      <c r="VO49" s="74">
        <v>296</v>
      </c>
      <c r="VP49" s="74">
        <v>58</v>
      </c>
      <c r="VQ49" s="74">
        <v>27</v>
      </c>
      <c r="VR49" s="75">
        <v>0.78</v>
      </c>
      <c r="VS49" s="94" t="str">
        <f t="shared" si="8"/>
        <v>OK</v>
      </c>
      <c r="VT49" s="50"/>
      <c r="VU49" s="108" t="s">
        <v>52</v>
      </c>
      <c r="VV49" s="74">
        <v>381</v>
      </c>
      <c r="VW49" s="74">
        <v>296</v>
      </c>
      <c r="VX49" s="74">
        <v>58</v>
      </c>
      <c r="VY49" s="74">
        <v>27</v>
      </c>
      <c r="VZ49" s="75">
        <v>0.78</v>
      </c>
      <c r="WA49" s="48" t="str">
        <f t="shared" si="102"/>
        <v>OK</v>
      </c>
      <c r="WB49" s="50"/>
      <c r="WC49" s="74" t="s">
        <v>52</v>
      </c>
      <c r="WD49" s="74">
        <v>381</v>
      </c>
      <c r="WE49" s="74">
        <v>296</v>
      </c>
      <c r="WF49" s="74">
        <v>58</v>
      </c>
      <c r="WG49" s="74">
        <v>27</v>
      </c>
      <c r="WH49" s="75">
        <v>0.78</v>
      </c>
      <c r="WI49" s="94" t="str">
        <f t="shared" si="9"/>
        <v>OK</v>
      </c>
      <c r="WJ49" s="50"/>
      <c r="WK49" s="74" t="s">
        <v>52</v>
      </c>
      <c r="WL49" s="74">
        <v>381</v>
      </c>
      <c r="WM49" s="74">
        <v>296</v>
      </c>
      <c r="WN49" s="74">
        <v>58</v>
      </c>
      <c r="WO49" s="74">
        <v>27</v>
      </c>
      <c r="WP49" s="75">
        <v>0.78</v>
      </c>
      <c r="WQ49" s="94" t="str">
        <f t="shared" si="10"/>
        <v>OK</v>
      </c>
      <c r="WR49" s="50"/>
      <c r="WS49" s="74" t="s">
        <v>52</v>
      </c>
      <c r="WT49" s="74">
        <v>381</v>
      </c>
      <c r="WU49" s="74">
        <v>296</v>
      </c>
      <c r="WV49" s="74">
        <v>58</v>
      </c>
      <c r="WW49" s="74">
        <v>27</v>
      </c>
      <c r="WX49" s="75">
        <v>0.78</v>
      </c>
      <c r="WY49" s="48" t="str">
        <f t="shared" si="103"/>
        <v>OK</v>
      </c>
      <c r="WZ49" s="50"/>
      <c r="XA49" s="108" t="s">
        <v>52</v>
      </c>
      <c r="XB49" s="74">
        <v>381</v>
      </c>
      <c r="XC49" s="74">
        <v>296</v>
      </c>
      <c r="XD49" s="74">
        <v>58</v>
      </c>
      <c r="XE49" s="74">
        <v>27</v>
      </c>
      <c r="XF49" s="75">
        <v>0.78</v>
      </c>
      <c r="XG49" s="48" t="str">
        <f t="shared" si="104"/>
        <v>OK</v>
      </c>
      <c r="XI49" s="74" t="s">
        <v>52</v>
      </c>
      <c r="XJ49" s="74">
        <v>381</v>
      </c>
      <c r="XK49" s="74">
        <v>296</v>
      </c>
      <c r="XL49" s="74">
        <v>58</v>
      </c>
      <c r="XM49" s="74">
        <v>27</v>
      </c>
      <c r="XN49" s="75">
        <v>0.78</v>
      </c>
      <c r="XO49" s="48" t="str">
        <f t="shared" si="105"/>
        <v>OK</v>
      </c>
      <c r="XP49" s="50"/>
      <c r="XQ49" s="108" t="s">
        <v>52</v>
      </c>
      <c r="XR49" s="74">
        <v>381</v>
      </c>
      <c r="XS49" s="74">
        <v>296</v>
      </c>
      <c r="XT49" s="74">
        <v>58</v>
      </c>
      <c r="XU49" s="74">
        <v>27</v>
      </c>
      <c r="XV49" s="75">
        <v>0.78</v>
      </c>
      <c r="XW49" s="48" t="str">
        <f t="shared" si="106"/>
        <v>OK</v>
      </c>
      <c r="XY49" s="74" t="s">
        <v>52</v>
      </c>
      <c r="XZ49" s="74">
        <v>381</v>
      </c>
      <c r="YA49" s="74">
        <v>296</v>
      </c>
      <c r="YB49" s="74">
        <v>58</v>
      </c>
      <c r="YC49" s="74">
        <v>27</v>
      </c>
      <c r="YD49" s="75">
        <v>0.78</v>
      </c>
      <c r="YE49" s="48" t="str">
        <f t="shared" si="107"/>
        <v>OK</v>
      </c>
      <c r="YF49" s="50"/>
      <c r="YG49" s="108" t="s">
        <v>52</v>
      </c>
      <c r="YH49" s="74">
        <v>381</v>
      </c>
      <c r="YI49" s="74">
        <v>296</v>
      </c>
      <c r="YJ49" s="74">
        <v>58</v>
      </c>
      <c r="YK49" s="74">
        <v>27</v>
      </c>
      <c r="YL49" s="75">
        <v>0.78</v>
      </c>
      <c r="YM49" s="48" t="str">
        <f t="shared" si="108"/>
        <v>OK</v>
      </c>
      <c r="YO49" s="74" t="s">
        <v>52</v>
      </c>
      <c r="YP49" s="74">
        <v>381</v>
      </c>
      <c r="YQ49" s="74">
        <v>296</v>
      </c>
      <c r="YR49" s="74">
        <v>58</v>
      </c>
      <c r="YS49" s="74">
        <v>27</v>
      </c>
      <c r="YT49" s="75">
        <v>0.78</v>
      </c>
      <c r="YU49" s="48" t="str">
        <f t="shared" si="109"/>
        <v>OK</v>
      </c>
      <c r="YV49" s="50"/>
      <c r="YW49" s="108" t="s">
        <v>52</v>
      </c>
      <c r="YX49" s="74">
        <v>381</v>
      </c>
      <c r="YY49" s="74">
        <v>296</v>
      </c>
      <c r="YZ49" s="74">
        <v>58</v>
      </c>
      <c r="ZA49" s="74">
        <v>27</v>
      </c>
      <c r="ZB49" s="75">
        <v>0.78</v>
      </c>
      <c r="ZC49" s="48" t="str">
        <f t="shared" si="110"/>
        <v>OK</v>
      </c>
      <c r="ZE49" s="74" t="s">
        <v>52</v>
      </c>
      <c r="ZF49" s="74">
        <v>381</v>
      </c>
      <c r="ZG49" s="74">
        <v>296</v>
      </c>
      <c r="ZH49" s="74">
        <v>58</v>
      </c>
      <c r="ZI49" s="74">
        <v>27</v>
      </c>
      <c r="ZJ49" s="75">
        <v>0.78</v>
      </c>
      <c r="ZK49" s="48" t="str">
        <f t="shared" si="111"/>
        <v>OK</v>
      </c>
      <c r="ZL49" s="50"/>
      <c r="ZM49" s="108" t="s">
        <v>52</v>
      </c>
      <c r="ZN49" s="74">
        <v>381</v>
      </c>
      <c r="ZO49" s="74">
        <v>296</v>
      </c>
      <c r="ZP49" s="74">
        <v>58</v>
      </c>
      <c r="ZQ49" s="74">
        <v>27</v>
      </c>
      <c r="ZR49" s="75">
        <v>0.78</v>
      </c>
      <c r="ZS49" s="48" t="str">
        <f t="shared" si="112"/>
        <v>OK</v>
      </c>
      <c r="ZU49" s="74" t="s">
        <v>52</v>
      </c>
      <c r="ZV49" s="74">
        <v>381</v>
      </c>
      <c r="ZW49" s="74">
        <v>296</v>
      </c>
      <c r="ZX49" s="74">
        <v>58</v>
      </c>
      <c r="ZY49" s="74">
        <v>27</v>
      </c>
      <c r="ZZ49" s="75">
        <v>0.78</v>
      </c>
      <c r="AAA49" s="48" t="str">
        <f t="shared" si="113"/>
        <v>OK</v>
      </c>
      <c r="AAB49" s="50"/>
      <c r="AAC49" s="108" t="s">
        <v>52</v>
      </c>
      <c r="AAD49" s="74">
        <v>381</v>
      </c>
      <c r="AAE49" s="74">
        <v>296</v>
      </c>
      <c r="AAF49" s="74">
        <v>58</v>
      </c>
      <c r="AAG49" s="74">
        <v>27</v>
      </c>
      <c r="AAH49" s="75">
        <v>0.78</v>
      </c>
      <c r="AAI49" s="48" t="str">
        <f t="shared" si="114"/>
        <v>OK</v>
      </c>
    </row>
    <row r="50" spans="1:71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1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2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13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14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15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16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17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18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19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20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21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22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23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24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25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2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2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2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2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30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115"/>
        <v>0.99706744868035191</v>
      </c>
      <c r="FZ50" s="4">
        <f t="shared" si="31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116"/>
        <v>0.99706744868035191</v>
      </c>
      <c r="GH50" s="4">
        <f t="shared" si="32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33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3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35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36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37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38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17"/>
        <v>0.99706744868035191</v>
      </c>
      <c r="IL50" s="4">
        <f t="shared" si="39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40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118"/>
        <v>0.87403598971722363</v>
      </c>
      <c r="JR50" s="67">
        <f t="shared" si="41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119"/>
        <v>0.87403598971722363</v>
      </c>
      <c r="JZ50" s="75">
        <f t="shared" si="42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43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44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45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46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47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8"/>
        <v>0.87146529562982</v>
      </c>
      <c r="LW50" s="75">
        <f t="shared" si="49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50"/>
        <v>0.87146529562982</v>
      </c>
      <c r="ME50" s="75">
        <f t="shared" si="51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52"/>
        <v>0.87146529562982</v>
      </c>
      <c r="MM50" s="75">
        <f t="shared" si="53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54"/>
        <v>0.87146529562982</v>
      </c>
      <c r="MU50" s="75">
        <f t="shared" si="55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56"/>
        <v>0.87146529562982</v>
      </c>
      <c r="NC50" s="75">
        <f t="shared" si="57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8"/>
        <v>0.87146529562982</v>
      </c>
      <c r="NK50" s="75">
        <f t="shared" si="59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60"/>
        <v>0.87146529562982</v>
      </c>
      <c r="NS50" s="75">
        <f t="shared" si="61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62"/>
        <v>0.87146529562982</v>
      </c>
      <c r="OA50" s="75">
        <f t="shared" si="63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64"/>
        <v>0.87146529562982</v>
      </c>
      <c r="OI50" s="75">
        <f t="shared" si="65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66"/>
        <v>0.87146529562982</v>
      </c>
      <c r="OQ50" s="75">
        <f t="shared" si="67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8"/>
        <v>0.87146529562982</v>
      </c>
      <c r="OY50" s="75">
        <f t="shared" si="69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70"/>
        <v>0.87146529562982</v>
      </c>
      <c r="PG50" s="75">
        <f t="shared" si="71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72"/>
        <v>0.87146529562982</v>
      </c>
      <c r="PO50" s="75">
        <f t="shared" si="73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74"/>
        <v>0.87146529562982</v>
      </c>
      <c r="PW50" s="75">
        <f t="shared" si="75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76"/>
        <v>0.87146529562982</v>
      </c>
      <c r="QE50" s="75">
        <f t="shared" si="77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8"/>
        <v>0.87146529562982</v>
      </c>
      <c r="QM50" s="75">
        <f t="shared" si="79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80"/>
        <v>0.87146529562982</v>
      </c>
      <c r="QU50" s="75">
        <f t="shared" si="81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82"/>
        <v>0.87146529562982</v>
      </c>
      <c r="RC50" s="75">
        <f t="shared" si="83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84"/>
        <v>0.87146529562982</v>
      </c>
      <c r="RK50" s="75">
        <f t="shared" si="85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86"/>
        <v>0.87146529562982</v>
      </c>
      <c r="RS50" s="75">
        <f t="shared" si="87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88"/>
        <v>0.87146529562982</v>
      </c>
      <c r="SA50" s="75">
        <f t="shared" si="89"/>
        <v>0</v>
      </c>
      <c r="SC50" s="74" t="s">
        <v>53</v>
      </c>
      <c r="SD50" s="74">
        <v>389</v>
      </c>
      <c r="SE50" s="74">
        <v>339</v>
      </c>
      <c r="SF50" s="74">
        <v>49</v>
      </c>
      <c r="SG50" s="74">
        <v>1</v>
      </c>
      <c r="SH50" s="75">
        <f t="shared" si="90"/>
        <v>0.87146529562982</v>
      </c>
      <c r="SI50" s="75">
        <f t="shared" si="91"/>
        <v>0</v>
      </c>
      <c r="SK50" s="74" t="s">
        <v>53</v>
      </c>
      <c r="SL50" s="74">
        <v>389</v>
      </c>
      <c r="SM50" s="74">
        <v>339</v>
      </c>
      <c r="SN50" s="74">
        <v>49</v>
      </c>
      <c r="SO50" s="74">
        <v>1</v>
      </c>
      <c r="SP50" s="75">
        <f t="shared" si="92"/>
        <v>0.87146529562982</v>
      </c>
      <c r="SQ50" s="75" t="str">
        <f t="shared" si="93"/>
        <v>OK</v>
      </c>
      <c r="SS50" s="74" t="s">
        <v>299</v>
      </c>
      <c r="ST50" s="74">
        <v>389</v>
      </c>
      <c r="SU50" s="74">
        <v>339</v>
      </c>
      <c r="SV50" s="74">
        <v>49</v>
      </c>
      <c r="SW50" s="74">
        <v>1</v>
      </c>
      <c r="SX50" s="75">
        <f t="shared" si="94"/>
        <v>0.87146529562982</v>
      </c>
      <c r="SY50" s="75" t="str">
        <f t="shared" ref="SY50:SY73" si="130">IF(EXACT(SL49,ST50),IF(EXACT(SM49,SU50),IF(EXACT(SN49,SV50),IF(EXACT(SO49,SW50),"OK",CONCATENATE("Fail:",ROUND(SX50-SP49,2)*100,"%")),CONCATENATE("Fail:",ROUND(SX50-SP49,2)*100,"%")),CONCATENATE("Fail:",ROUND(SX50-SP49,2)*100,"%")),CONCATENATE("Fail:",ROUND(SX50-SP49,2)*100,"%"))</f>
        <v>Fail:9%</v>
      </c>
      <c r="TA50" s="74" t="s">
        <v>53</v>
      </c>
      <c r="TB50" s="74">
        <v>389</v>
      </c>
      <c r="TC50" s="74">
        <v>339</v>
      </c>
      <c r="TD50" s="74">
        <v>49</v>
      </c>
      <c r="TE50" s="74">
        <v>1</v>
      </c>
      <c r="TF50" s="75">
        <f t="shared" si="96"/>
        <v>0.87146529562982</v>
      </c>
      <c r="TG50" s="75" t="str">
        <f t="shared" si="97"/>
        <v>OK</v>
      </c>
      <c r="TI50" s="74" t="s">
        <v>53</v>
      </c>
      <c r="TJ50" s="74">
        <v>389</v>
      </c>
      <c r="TK50" s="74">
        <v>339</v>
      </c>
      <c r="TL50" s="74">
        <v>49</v>
      </c>
      <c r="TM50" s="74">
        <v>1</v>
      </c>
      <c r="TN50" s="75">
        <v>0.87</v>
      </c>
      <c r="TO50" s="48" t="str">
        <f t="shared" si="98"/>
        <v>OK</v>
      </c>
      <c r="TP50" s="48" t="str">
        <f t="shared" si="120"/>
        <v>OK</v>
      </c>
      <c r="TQ50" s="74" t="s">
        <v>53</v>
      </c>
      <c r="TR50" s="74">
        <v>389</v>
      </c>
      <c r="TS50" s="74">
        <v>339</v>
      </c>
      <c r="TT50" s="74">
        <v>49</v>
      </c>
      <c r="TU50" s="74">
        <v>1</v>
      </c>
      <c r="TV50" s="75">
        <v>0.87</v>
      </c>
      <c r="TW50" s="48" t="str">
        <f t="shared" si="99"/>
        <v>OK</v>
      </c>
      <c r="TX50" s="48" t="str">
        <f t="shared" si="121"/>
        <v>OK</v>
      </c>
      <c r="TY50" s="74" t="s">
        <v>53</v>
      </c>
      <c r="TZ50" s="74">
        <v>389</v>
      </c>
      <c r="UA50" s="74">
        <v>339</v>
      </c>
      <c r="UB50" s="74">
        <v>49</v>
      </c>
      <c r="UC50" s="74">
        <v>1</v>
      </c>
      <c r="UD50" s="75">
        <v>0.87</v>
      </c>
      <c r="UE50" s="48" t="str">
        <f t="shared" si="125"/>
        <v>OK</v>
      </c>
      <c r="UF50" s="48" t="str">
        <f t="shared" si="123"/>
        <v>OK</v>
      </c>
      <c r="UG50" s="74" t="s">
        <v>53</v>
      </c>
      <c r="UH50" s="74">
        <v>389</v>
      </c>
      <c r="UI50" s="74">
        <v>339</v>
      </c>
      <c r="UJ50" s="74">
        <v>49</v>
      </c>
      <c r="UK50" s="74">
        <v>1</v>
      </c>
      <c r="UL50" s="75">
        <v>0.87</v>
      </c>
      <c r="UM50" s="48" t="str">
        <f t="shared" si="126"/>
        <v>OK</v>
      </c>
      <c r="UN50" s="50" t="str">
        <f t="shared" si="124"/>
        <v>OK</v>
      </c>
      <c r="UO50" s="35" t="s">
        <v>53</v>
      </c>
      <c r="UP50" s="74">
        <v>389</v>
      </c>
      <c r="UQ50" s="74">
        <v>339</v>
      </c>
      <c r="UR50" s="74">
        <v>49</v>
      </c>
      <c r="US50" s="74">
        <v>1</v>
      </c>
      <c r="UT50" s="75">
        <v>0.87</v>
      </c>
      <c r="UU50" s="48" t="str">
        <f t="shared" si="129"/>
        <v>Fail:13%</v>
      </c>
      <c r="UV50" s="50" t="str">
        <f t="shared" si="4"/>
        <v>OK</v>
      </c>
      <c r="UW50" s="74" t="s">
        <v>53</v>
      </c>
      <c r="UX50" s="74">
        <v>389</v>
      </c>
      <c r="UY50" s="74">
        <v>339</v>
      </c>
      <c r="UZ50" s="74">
        <v>49</v>
      </c>
      <c r="VA50" s="74">
        <v>1</v>
      </c>
      <c r="VB50" s="75">
        <v>0.87</v>
      </c>
      <c r="VC50" s="48" t="str">
        <f t="shared" si="5"/>
        <v>OK</v>
      </c>
      <c r="VD50" s="50" t="str">
        <f t="shared" si="6"/>
        <v>OK</v>
      </c>
      <c r="VE50" s="35" t="s">
        <v>53</v>
      </c>
      <c r="VF50" s="74">
        <v>389</v>
      </c>
      <c r="VG50" s="74">
        <v>339</v>
      </c>
      <c r="VH50" s="74">
        <v>49</v>
      </c>
      <c r="VI50" s="74">
        <v>1</v>
      </c>
      <c r="VJ50" s="75">
        <v>0.87</v>
      </c>
      <c r="VK50" s="48" t="str">
        <f t="shared" si="101"/>
        <v>OK</v>
      </c>
      <c r="VL50" s="50" t="str">
        <f t="shared" si="7"/>
        <v>Fail:-13%</v>
      </c>
      <c r="VM50" s="74" t="s">
        <v>53</v>
      </c>
      <c r="VN50" s="74">
        <v>389</v>
      </c>
      <c r="VO50" s="74">
        <v>339</v>
      </c>
      <c r="VP50" s="74">
        <v>49</v>
      </c>
      <c r="VQ50" s="74">
        <v>1</v>
      </c>
      <c r="VR50" s="75">
        <v>0.87</v>
      </c>
      <c r="VS50" s="48" t="str">
        <f t="shared" si="8"/>
        <v>OK</v>
      </c>
      <c r="VT50" s="50"/>
      <c r="VU50" s="35" t="s">
        <v>53</v>
      </c>
      <c r="VV50" s="74">
        <v>389</v>
      </c>
      <c r="VW50" s="74">
        <v>339</v>
      </c>
      <c r="VX50" s="74">
        <v>49</v>
      </c>
      <c r="VY50" s="74">
        <v>1</v>
      </c>
      <c r="VZ50" s="75">
        <v>0.87</v>
      </c>
      <c r="WA50" s="48" t="str">
        <f t="shared" si="102"/>
        <v>OK</v>
      </c>
      <c r="WB50" s="50"/>
      <c r="WC50" s="74" t="s">
        <v>53</v>
      </c>
      <c r="WD50" s="74">
        <v>389</v>
      </c>
      <c r="WE50" s="74">
        <v>339</v>
      </c>
      <c r="WF50" s="74">
        <v>49</v>
      </c>
      <c r="WG50" s="74">
        <v>1</v>
      </c>
      <c r="WH50" s="75">
        <v>0.87</v>
      </c>
      <c r="WI50" s="48" t="str">
        <f t="shared" si="9"/>
        <v>OK</v>
      </c>
      <c r="WJ50" s="50"/>
      <c r="WK50" s="74" t="s">
        <v>53</v>
      </c>
      <c r="WL50" s="74">
        <v>389</v>
      </c>
      <c r="WM50" s="74">
        <v>339</v>
      </c>
      <c r="WN50" s="74">
        <v>49</v>
      </c>
      <c r="WO50" s="74">
        <v>1</v>
      </c>
      <c r="WP50" s="75">
        <v>0.87</v>
      </c>
      <c r="WQ50" s="48" t="str">
        <f t="shared" si="10"/>
        <v>OK</v>
      </c>
      <c r="WR50" s="50"/>
      <c r="WS50" s="74" t="s">
        <v>53</v>
      </c>
      <c r="WT50" s="74">
        <v>389</v>
      </c>
      <c r="WU50" s="74">
        <v>339</v>
      </c>
      <c r="WV50" s="74">
        <v>49</v>
      </c>
      <c r="WW50" s="74">
        <v>1</v>
      </c>
      <c r="WX50" s="75">
        <v>0.87</v>
      </c>
      <c r="WY50" s="48" t="str">
        <f t="shared" si="103"/>
        <v>OK</v>
      </c>
      <c r="WZ50" s="50"/>
      <c r="XA50" s="35" t="s">
        <v>53</v>
      </c>
      <c r="XB50" s="74">
        <v>389</v>
      </c>
      <c r="XC50" s="74">
        <v>339</v>
      </c>
      <c r="XD50" s="74">
        <v>49</v>
      </c>
      <c r="XE50" s="74">
        <v>1</v>
      </c>
      <c r="XF50" s="75">
        <v>0.87</v>
      </c>
      <c r="XG50" s="48" t="str">
        <f t="shared" si="104"/>
        <v>OK</v>
      </c>
      <c r="XI50" s="74" t="s">
        <v>53</v>
      </c>
      <c r="XJ50" s="74">
        <v>389</v>
      </c>
      <c r="XK50" s="74">
        <v>339</v>
      </c>
      <c r="XL50" s="74">
        <v>49</v>
      </c>
      <c r="XM50" s="74">
        <v>1</v>
      </c>
      <c r="XN50" s="75">
        <v>0.87</v>
      </c>
      <c r="XO50" s="48" t="str">
        <f t="shared" si="105"/>
        <v>OK</v>
      </c>
      <c r="XP50" s="50"/>
      <c r="XQ50" s="35" t="s">
        <v>53</v>
      </c>
      <c r="XR50" s="74">
        <v>389</v>
      </c>
      <c r="XS50" s="74">
        <v>339</v>
      </c>
      <c r="XT50" s="74">
        <v>49</v>
      </c>
      <c r="XU50" s="74">
        <v>1</v>
      </c>
      <c r="XV50" s="75">
        <v>0.87</v>
      </c>
      <c r="XW50" s="48" t="str">
        <f t="shared" si="106"/>
        <v>OK</v>
      </c>
      <c r="XY50" s="74" t="s">
        <v>53</v>
      </c>
      <c r="XZ50" s="74">
        <v>389</v>
      </c>
      <c r="YA50" s="74">
        <v>339</v>
      </c>
      <c r="YB50" s="74">
        <v>49</v>
      </c>
      <c r="YC50" s="74">
        <v>1</v>
      </c>
      <c r="YD50" s="75">
        <v>0.87</v>
      </c>
      <c r="YE50" s="48" t="str">
        <f t="shared" si="107"/>
        <v>OK</v>
      </c>
      <c r="YF50" s="50"/>
      <c r="YG50" s="35" t="s">
        <v>53</v>
      </c>
      <c r="YH50" s="74">
        <v>389</v>
      </c>
      <c r="YI50" s="74">
        <v>339</v>
      </c>
      <c r="YJ50" s="74">
        <v>49</v>
      </c>
      <c r="YK50" s="74">
        <v>1</v>
      </c>
      <c r="YL50" s="75">
        <v>0.87</v>
      </c>
      <c r="YM50" s="48" t="str">
        <f t="shared" si="108"/>
        <v>OK</v>
      </c>
      <c r="YO50" s="74" t="s">
        <v>53</v>
      </c>
      <c r="YP50" s="74">
        <v>389</v>
      </c>
      <c r="YQ50" s="74">
        <v>339</v>
      </c>
      <c r="YR50" s="74">
        <v>49</v>
      </c>
      <c r="YS50" s="74">
        <v>1</v>
      </c>
      <c r="YT50" s="75">
        <v>0.87</v>
      </c>
      <c r="YU50" s="48" t="str">
        <f t="shared" si="109"/>
        <v>OK</v>
      </c>
      <c r="YV50" s="50"/>
      <c r="YW50" s="35" t="s">
        <v>53</v>
      </c>
      <c r="YX50" s="74">
        <v>389</v>
      </c>
      <c r="YY50" s="74">
        <v>339</v>
      </c>
      <c r="YZ50" s="74">
        <v>49</v>
      </c>
      <c r="ZA50" s="74">
        <v>1</v>
      </c>
      <c r="ZB50" s="75">
        <v>0.87</v>
      </c>
      <c r="ZC50" s="48" t="str">
        <f t="shared" si="110"/>
        <v>OK</v>
      </c>
      <c r="ZE50" s="74" t="s">
        <v>53</v>
      </c>
      <c r="ZF50" s="74">
        <v>389</v>
      </c>
      <c r="ZG50" s="74">
        <v>339</v>
      </c>
      <c r="ZH50" s="74">
        <v>49</v>
      </c>
      <c r="ZI50" s="74">
        <v>1</v>
      </c>
      <c r="ZJ50" s="75">
        <v>0.87</v>
      </c>
      <c r="ZK50" s="48" t="str">
        <f t="shared" si="111"/>
        <v>OK</v>
      </c>
      <c r="ZL50" s="50"/>
      <c r="ZM50" s="35" t="s">
        <v>53</v>
      </c>
      <c r="ZN50" s="74">
        <v>389</v>
      </c>
      <c r="ZO50" s="74">
        <v>339</v>
      </c>
      <c r="ZP50" s="74">
        <v>49</v>
      </c>
      <c r="ZQ50" s="74">
        <v>1</v>
      </c>
      <c r="ZR50" s="75">
        <v>0.87</v>
      </c>
      <c r="ZS50" s="48" t="str">
        <f t="shared" si="112"/>
        <v>OK</v>
      </c>
      <c r="ZU50" s="74" t="s">
        <v>53</v>
      </c>
      <c r="ZV50" s="74">
        <v>389</v>
      </c>
      <c r="ZW50" s="74">
        <v>339</v>
      </c>
      <c r="ZX50" s="74">
        <v>49</v>
      </c>
      <c r="ZY50" s="74">
        <v>1</v>
      </c>
      <c r="ZZ50" s="75">
        <v>0.87</v>
      </c>
      <c r="AAA50" s="48" t="str">
        <f t="shared" si="113"/>
        <v>OK</v>
      </c>
      <c r="AAB50" s="50"/>
      <c r="AAC50" s="35" t="s">
        <v>53</v>
      </c>
      <c r="AAD50" s="74">
        <v>389</v>
      </c>
      <c r="AAE50" s="74">
        <v>339</v>
      </c>
      <c r="AAF50" s="74">
        <v>49</v>
      </c>
      <c r="AAG50" s="74">
        <v>1</v>
      </c>
      <c r="AAH50" s="75">
        <v>0.87</v>
      </c>
      <c r="AAI50" s="48" t="str">
        <f t="shared" si="114"/>
        <v>OK</v>
      </c>
    </row>
    <row r="51" spans="1:71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11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2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13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14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15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16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17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18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19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20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21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22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23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24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25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26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2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2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2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30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115"/>
        <v>0.9555555555555556</v>
      </c>
      <c r="FZ51" s="4">
        <f t="shared" si="31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116"/>
        <v>0.9555555555555556</v>
      </c>
      <c r="GH51" s="4">
        <f t="shared" si="32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33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3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35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36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37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38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17"/>
        <v>0.9555555555555556</v>
      </c>
      <c r="IL51" s="4">
        <f t="shared" si="39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40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118"/>
        <v>0.9555555555555556</v>
      </c>
      <c r="JR51" s="67">
        <f t="shared" si="41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119"/>
        <v>0.9555555555555556</v>
      </c>
      <c r="JZ51" s="75">
        <f t="shared" si="42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43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44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45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46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47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8"/>
        <v>0.9555555555555556</v>
      </c>
      <c r="LW51" s="75">
        <f t="shared" si="49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50"/>
        <v>0.9555555555555556</v>
      </c>
      <c r="ME51" s="75">
        <f t="shared" si="51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52"/>
        <v>0.9555555555555556</v>
      </c>
      <c r="MM51" s="75">
        <f t="shared" si="53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54"/>
        <v>0.9555555555555556</v>
      </c>
      <c r="MU51" s="75">
        <f t="shared" si="55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56"/>
        <v>0.9555555555555556</v>
      </c>
      <c r="NC51" s="75">
        <f t="shared" si="57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8"/>
        <v>0.9555555555555556</v>
      </c>
      <c r="NK51" s="75">
        <f t="shared" si="59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60"/>
        <v>0.9555555555555556</v>
      </c>
      <c r="NS51" s="75">
        <f t="shared" si="61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62"/>
        <v>0.9555555555555556</v>
      </c>
      <c r="OA51" s="75">
        <f t="shared" si="63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64"/>
        <v>0.9555555555555556</v>
      </c>
      <c r="OI51" s="75">
        <f t="shared" si="65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66"/>
        <v>0.9555555555555556</v>
      </c>
      <c r="OQ51" s="75">
        <f t="shared" si="67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68"/>
        <v>0.9555555555555556</v>
      </c>
      <c r="OY51" s="75">
        <f t="shared" si="69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70"/>
        <v>0.8716216216216216</v>
      </c>
      <c r="PG51" s="75">
        <f t="shared" si="71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72"/>
        <v>0.8716216216216216</v>
      </c>
      <c r="PO51" s="75">
        <f t="shared" si="73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74"/>
        <v>0.8716216216216216</v>
      </c>
      <c r="PW51" s="75">
        <f t="shared" si="75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76"/>
        <v>0.8716216216216216</v>
      </c>
      <c r="QE51" s="75">
        <f t="shared" si="77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8"/>
        <v>0.8716216216216216</v>
      </c>
      <c r="QM51" s="75">
        <f t="shared" si="79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80"/>
        <v>0.8716216216216216</v>
      </c>
      <c r="QU51" s="75">
        <f t="shared" si="81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82"/>
        <v>0.8716216216216216</v>
      </c>
      <c r="RC51" s="75">
        <f t="shared" si="83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84"/>
        <v>0.8716216216216216</v>
      </c>
      <c r="RK51" s="75">
        <f t="shared" si="85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86"/>
        <v>0.8716216216216216</v>
      </c>
      <c r="RS51" s="75">
        <f t="shared" si="87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88"/>
        <v>0.8716216216216216</v>
      </c>
      <c r="SA51" s="75">
        <f t="shared" si="89"/>
        <v>0</v>
      </c>
      <c r="SC51" s="74" t="s">
        <v>54</v>
      </c>
      <c r="SD51" s="74">
        <v>148</v>
      </c>
      <c r="SE51" s="74">
        <v>129</v>
      </c>
      <c r="SF51" s="74">
        <v>4</v>
      </c>
      <c r="SG51" s="74">
        <v>15</v>
      </c>
      <c r="SH51" s="75">
        <f t="shared" si="90"/>
        <v>0.8716216216216216</v>
      </c>
      <c r="SI51" s="75">
        <f t="shared" si="91"/>
        <v>0</v>
      </c>
      <c r="SK51" s="74" t="s">
        <v>54</v>
      </c>
      <c r="SL51" s="74">
        <v>148</v>
      </c>
      <c r="SM51" s="74">
        <v>129</v>
      </c>
      <c r="SN51" s="74">
        <v>4</v>
      </c>
      <c r="SO51" s="74">
        <v>15</v>
      </c>
      <c r="SP51" s="75">
        <f t="shared" si="92"/>
        <v>0.8716216216216216</v>
      </c>
      <c r="SQ51" s="75" t="str">
        <f t="shared" si="93"/>
        <v>OK</v>
      </c>
      <c r="SS51" s="74" t="s">
        <v>300</v>
      </c>
      <c r="ST51" s="74">
        <v>135</v>
      </c>
      <c r="SU51" s="74">
        <v>129</v>
      </c>
      <c r="SV51" s="74">
        <v>0</v>
      </c>
      <c r="SW51" s="74">
        <v>6</v>
      </c>
      <c r="SX51" s="75">
        <f t="shared" si="94"/>
        <v>0.9555555555555556</v>
      </c>
      <c r="SY51" s="75" t="str">
        <f t="shared" si="130"/>
        <v>Fail:8%</v>
      </c>
      <c r="TA51" s="74" t="s">
        <v>54</v>
      </c>
      <c r="TB51" s="74">
        <v>148</v>
      </c>
      <c r="TC51" s="74">
        <v>129</v>
      </c>
      <c r="TD51" s="74">
        <v>4</v>
      </c>
      <c r="TE51" s="74">
        <v>15</v>
      </c>
      <c r="TF51" s="75">
        <f t="shared" si="96"/>
        <v>0.8716216216216216</v>
      </c>
      <c r="TG51" s="75" t="str">
        <f t="shared" si="97"/>
        <v>OK</v>
      </c>
      <c r="TI51" s="74" t="s">
        <v>54</v>
      </c>
      <c r="TJ51" s="74">
        <v>148</v>
      </c>
      <c r="TK51" s="74">
        <v>129</v>
      </c>
      <c r="TL51" s="74">
        <v>4</v>
      </c>
      <c r="TM51" s="74">
        <v>15</v>
      </c>
      <c r="TN51" s="75">
        <v>0.87</v>
      </c>
      <c r="TO51" s="94" t="str">
        <f t="shared" si="98"/>
        <v>Fail:-9%</v>
      </c>
      <c r="TP51" s="48" t="str">
        <f t="shared" si="120"/>
        <v>OK</v>
      </c>
      <c r="TQ51" s="74" t="s">
        <v>54</v>
      </c>
      <c r="TR51" s="74">
        <v>148</v>
      </c>
      <c r="TS51" s="74">
        <v>129</v>
      </c>
      <c r="TT51" s="74">
        <v>4</v>
      </c>
      <c r="TU51" s="74">
        <v>15</v>
      </c>
      <c r="TV51" s="75">
        <v>0.87</v>
      </c>
      <c r="TW51" s="94" t="str">
        <f t="shared" si="99"/>
        <v>OK</v>
      </c>
      <c r="TX51" s="48" t="str">
        <f t="shared" si="121"/>
        <v>OK</v>
      </c>
      <c r="TY51" s="74" t="s">
        <v>54</v>
      </c>
      <c r="TZ51" s="74">
        <v>148</v>
      </c>
      <c r="UA51" s="74">
        <v>129</v>
      </c>
      <c r="UB51" s="74">
        <v>4</v>
      </c>
      <c r="UC51" s="74">
        <v>15</v>
      </c>
      <c r="UD51" s="75">
        <v>0.87</v>
      </c>
      <c r="UE51" s="94" t="str">
        <f t="shared" si="125"/>
        <v>OK</v>
      </c>
      <c r="UF51" s="48" t="str">
        <f t="shared" si="123"/>
        <v>OK</v>
      </c>
      <c r="UG51" s="74" t="s">
        <v>54</v>
      </c>
      <c r="UH51" s="74">
        <v>148</v>
      </c>
      <c r="UI51" s="74">
        <v>129</v>
      </c>
      <c r="UJ51" s="74">
        <v>4</v>
      </c>
      <c r="UK51" s="74">
        <v>15</v>
      </c>
      <c r="UL51" s="75">
        <v>0.87</v>
      </c>
      <c r="UM51" s="94" t="str">
        <f t="shared" si="126"/>
        <v>OK</v>
      </c>
      <c r="UN51" s="48" t="str">
        <f t="shared" si="124"/>
        <v>OK</v>
      </c>
      <c r="UO51" s="74" t="s">
        <v>54</v>
      </c>
      <c r="UP51" s="74">
        <v>148</v>
      </c>
      <c r="UQ51" s="74">
        <v>129</v>
      </c>
      <c r="UR51" s="74">
        <v>4</v>
      </c>
      <c r="US51" s="74">
        <v>15</v>
      </c>
      <c r="UT51" s="75">
        <v>0.87</v>
      </c>
      <c r="UU51" s="94" t="str">
        <f t="shared" si="129"/>
        <v>Fail:-1%</v>
      </c>
      <c r="UV51" s="48" t="str">
        <f t="shared" si="4"/>
        <v>OK</v>
      </c>
      <c r="UW51" s="74" t="s">
        <v>54</v>
      </c>
      <c r="UX51" s="74">
        <v>148</v>
      </c>
      <c r="UY51" s="74">
        <v>128</v>
      </c>
      <c r="UZ51" s="74">
        <v>5</v>
      </c>
      <c r="VA51" s="74">
        <v>15</v>
      </c>
      <c r="VB51" s="75">
        <v>0.86</v>
      </c>
      <c r="VC51" s="94" t="str">
        <f t="shared" si="5"/>
        <v>Fail:-1%</v>
      </c>
      <c r="VD51" s="48" t="str">
        <f t="shared" si="6"/>
        <v>Fail:-1%</v>
      </c>
      <c r="VE51" s="74" t="s">
        <v>54</v>
      </c>
      <c r="VF51" s="74">
        <v>148</v>
      </c>
      <c r="VG51" s="74">
        <v>128</v>
      </c>
      <c r="VH51" s="74">
        <v>5</v>
      </c>
      <c r="VI51" s="74">
        <v>15</v>
      </c>
      <c r="VJ51" s="75">
        <v>0.86</v>
      </c>
      <c r="VK51" s="48" t="str">
        <f t="shared" si="101"/>
        <v>Fail:-1%</v>
      </c>
      <c r="VL51" s="48" t="str">
        <f t="shared" si="7"/>
        <v>Fail:-1414%</v>
      </c>
      <c r="VM51" s="74" t="s">
        <v>54</v>
      </c>
      <c r="VN51" s="74">
        <v>148</v>
      </c>
      <c r="VO51" s="74">
        <v>128</v>
      </c>
      <c r="VP51" s="74">
        <v>5</v>
      </c>
      <c r="VQ51" s="74">
        <v>15</v>
      </c>
      <c r="VR51" s="75">
        <v>0.86</v>
      </c>
      <c r="VS51" s="94" t="str">
        <f t="shared" si="8"/>
        <v>OK</v>
      </c>
      <c r="VT51" s="48"/>
      <c r="VU51" s="74" t="s">
        <v>54</v>
      </c>
      <c r="VV51" s="74">
        <v>148</v>
      </c>
      <c r="VW51" s="74">
        <v>128</v>
      </c>
      <c r="VX51" s="74">
        <v>5</v>
      </c>
      <c r="VY51" s="74">
        <v>15</v>
      </c>
      <c r="VZ51" s="75">
        <v>0.86</v>
      </c>
      <c r="WA51" s="48" t="str">
        <f t="shared" si="102"/>
        <v>OK</v>
      </c>
      <c r="WB51" s="48"/>
      <c r="WC51" s="74" t="s">
        <v>54</v>
      </c>
      <c r="WD51" s="74">
        <v>148</v>
      </c>
      <c r="WE51" s="74">
        <v>129</v>
      </c>
      <c r="WF51" s="74">
        <v>4</v>
      </c>
      <c r="WG51" s="74">
        <v>15</v>
      </c>
      <c r="WH51" s="75">
        <v>0.87</v>
      </c>
      <c r="WI51" s="94" t="str">
        <f t="shared" si="9"/>
        <v>Fail:1%</v>
      </c>
      <c r="WJ51" s="48"/>
      <c r="WK51" s="74" t="s">
        <v>54</v>
      </c>
      <c r="WL51" s="74">
        <v>148</v>
      </c>
      <c r="WM51" s="74">
        <v>129</v>
      </c>
      <c r="WN51" s="74">
        <v>4</v>
      </c>
      <c r="WO51" s="74">
        <v>15</v>
      </c>
      <c r="WP51" s="75">
        <v>0.87</v>
      </c>
      <c r="WQ51" s="94" t="str">
        <f t="shared" si="10"/>
        <v>Fail:1%</v>
      </c>
      <c r="WR51" s="48"/>
      <c r="WS51" s="74" t="s">
        <v>54</v>
      </c>
      <c r="WT51" s="74">
        <v>148</v>
      </c>
      <c r="WU51" s="74">
        <v>129</v>
      </c>
      <c r="WV51" s="74">
        <v>4</v>
      </c>
      <c r="WW51" s="74">
        <v>15</v>
      </c>
      <c r="WX51" s="75">
        <v>0.87</v>
      </c>
      <c r="WY51" s="48" t="str">
        <f t="shared" si="103"/>
        <v>OK</v>
      </c>
      <c r="WZ51" s="48"/>
      <c r="XA51" s="74" t="s">
        <v>54</v>
      </c>
      <c r="XB51" s="74">
        <v>148</v>
      </c>
      <c r="XC51" s="74">
        <v>129</v>
      </c>
      <c r="XD51" s="74">
        <v>4</v>
      </c>
      <c r="XE51" s="74">
        <v>15</v>
      </c>
      <c r="XF51" s="75">
        <v>0.87</v>
      </c>
      <c r="XG51" s="48" t="str">
        <f t="shared" si="104"/>
        <v>OK</v>
      </c>
      <c r="XI51" s="74" t="s">
        <v>54</v>
      </c>
      <c r="XJ51" s="74">
        <v>148</v>
      </c>
      <c r="XK51" s="74">
        <v>129</v>
      </c>
      <c r="XL51" s="74">
        <v>4</v>
      </c>
      <c r="XM51" s="74">
        <v>15</v>
      </c>
      <c r="XN51" s="75">
        <v>0.87</v>
      </c>
      <c r="XO51" s="48" t="str">
        <f t="shared" si="105"/>
        <v>OK</v>
      </c>
      <c r="XP51" s="48"/>
      <c r="XQ51" s="74" t="s">
        <v>54</v>
      </c>
      <c r="XR51" s="74">
        <v>148</v>
      </c>
      <c r="XS51" s="74">
        <v>129</v>
      </c>
      <c r="XT51" s="74">
        <v>4</v>
      </c>
      <c r="XU51" s="74">
        <v>15</v>
      </c>
      <c r="XV51" s="75">
        <v>0.87</v>
      </c>
      <c r="XW51" s="48" t="str">
        <f t="shared" si="106"/>
        <v>OK</v>
      </c>
      <c r="XY51" s="74" t="s">
        <v>54</v>
      </c>
      <c r="XZ51" s="74">
        <v>148</v>
      </c>
      <c r="YA51" s="74">
        <v>129</v>
      </c>
      <c r="YB51" s="74">
        <v>4</v>
      </c>
      <c r="YC51" s="74">
        <v>15</v>
      </c>
      <c r="YD51" s="75">
        <v>0.87</v>
      </c>
      <c r="YE51" s="48" t="str">
        <f t="shared" si="107"/>
        <v>OK</v>
      </c>
      <c r="YF51" s="48"/>
      <c r="YG51" s="74" t="s">
        <v>54</v>
      </c>
      <c r="YH51" s="74">
        <v>148</v>
      </c>
      <c r="YI51" s="74">
        <v>129</v>
      </c>
      <c r="YJ51" s="74">
        <v>4</v>
      </c>
      <c r="YK51" s="74">
        <v>15</v>
      </c>
      <c r="YL51" s="75">
        <v>0.87</v>
      </c>
      <c r="YM51" s="48" t="str">
        <f t="shared" si="108"/>
        <v>OK</v>
      </c>
      <c r="YO51" s="74" t="s">
        <v>54</v>
      </c>
      <c r="YP51" s="74">
        <v>148</v>
      </c>
      <c r="YQ51" s="74">
        <v>129</v>
      </c>
      <c r="YR51" s="74">
        <v>4</v>
      </c>
      <c r="YS51" s="74">
        <v>15</v>
      </c>
      <c r="YT51" s="75">
        <v>0.87</v>
      </c>
      <c r="YU51" s="48" t="str">
        <f t="shared" si="109"/>
        <v>OK</v>
      </c>
      <c r="YV51" s="48"/>
      <c r="YW51" s="74" t="s">
        <v>54</v>
      </c>
      <c r="YX51" s="74">
        <v>148</v>
      </c>
      <c r="YY51" s="74">
        <v>129</v>
      </c>
      <c r="YZ51" s="74">
        <v>4</v>
      </c>
      <c r="ZA51" s="74">
        <v>15</v>
      </c>
      <c r="ZB51" s="75">
        <v>0.87</v>
      </c>
      <c r="ZC51" s="48" t="str">
        <f t="shared" si="110"/>
        <v>OK</v>
      </c>
      <c r="ZE51" s="74" t="s">
        <v>54</v>
      </c>
      <c r="ZF51" s="74">
        <v>148</v>
      </c>
      <c r="ZG51" s="74">
        <v>129</v>
      </c>
      <c r="ZH51" s="74">
        <v>4</v>
      </c>
      <c r="ZI51" s="74">
        <v>15</v>
      </c>
      <c r="ZJ51" s="75">
        <v>0.87</v>
      </c>
      <c r="ZK51" s="48" t="str">
        <f t="shared" si="111"/>
        <v>OK</v>
      </c>
      <c r="ZL51" s="48"/>
      <c r="ZM51" s="74" t="s">
        <v>54</v>
      </c>
      <c r="ZN51" s="74">
        <v>148</v>
      </c>
      <c r="ZO51" s="74">
        <v>129</v>
      </c>
      <c r="ZP51" s="74">
        <v>4</v>
      </c>
      <c r="ZQ51" s="74">
        <v>15</v>
      </c>
      <c r="ZR51" s="75">
        <v>0.87</v>
      </c>
      <c r="ZS51" s="48" t="str">
        <f t="shared" si="112"/>
        <v>OK</v>
      </c>
      <c r="ZU51" s="74" t="s">
        <v>54</v>
      </c>
      <c r="ZV51" s="74">
        <v>148</v>
      </c>
      <c r="ZW51" s="74">
        <v>129</v>
      </c>
      <c r="ZX51" s="74">
        <v>4</v>
      </c>
      <c r="ZY51" s="74">
        <v>15</v>
      </c>
      <c r="ZZ51" s="75">
        <v>0.87</v>
      </c>
      <c r="AAA51" s="48" t="str">
        <f t="shared" si="113"/>
        <v>OK</v>
      </c>
      <c r="AAB51" s="48"/>
      <c r="AAC51" s="74" t="s">
        <v>54</v>
      </c>
      <c r="AAD51" s="74">
        <v>148</v>
      </c>
      <c r="AAE51" s="74">
        <v>129</v>
      </c>
      <c r="AAF51" s="74">
        <v>4</v>
      </c>
      <c r="AAG51" s="74">
        <v>15</v>
      </c>
      <c r="AAH51" s="75">
        <v>0.87</v>
      </c>
      <c r="AAI51" s="48" t="str">
        <f t="shared" si="114"/>
        <v>OK</v>
      </c>
    </row>
    <row r="52" spans="1:71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1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2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13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14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15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16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17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18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19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20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21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22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23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24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25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2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2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28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29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30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115"/>
        <v>0.99247648902821317</v>
      </c>
      <c r="FZ52" s="4">
        <f t="shared" si="31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116"/>
        <v>0.99247648902821317</v>
      </c>
      <c r="GH52" s="4">
        <f t="shared" si="32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>GL52/GK52</f>
        <v>0.99247648902821317</v>
      </c>
      <c r="GP52" s="4">
        <f t="shared" si="33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34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35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36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37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38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117"/>
        <v>0.99247648902821317</v>
      </c>
      <c r="IL52" s="4">
        <f t="shared" si="39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40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118"/>
        <v>0.99373040752351094</v>
      </c>
      <c r="JR52" s="67">
        <f t="shared" si="41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119"/>
        <v>0.99184952978056429</v>
      </c>
      <c r="JZ52" s="75">
        <f t="shared" si="42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43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44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45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46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47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48"/>
        <v>0.9924859110832811</v>
      </c>
      <c r="LW52" s="75">
        <f t="shared" si="49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50"/>
        <v>0.9924859110832811</v>
      </c>
      <c r="ME52" s="75">
        <f t="shared" si="51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52"/>
        <v>0.9924859110832811</v>
      </c>
      <c r="MM52" s="75">
        <f t="shared" si="53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54"/>
        <v>0.9924859110832811</v>
      </c>
      <c r="MU52" s="75">
        <f t="shared" si="55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56"/>
        <v>0.9924859110832811</v>
      </c>
      <c r="NC52" s="75">
        <f t="shared" si="57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58"/>
        <v>0.9924859110832811</v>
      </c>
      <c r="NK52" s="75">
        <f t="shared" si="59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60"/>
        <v>0.9924859110832811</v>
      </c>
      <c r="NS52" s="75">
        <f t="shared" si="61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62"/>
        <v>0.9924859110832811</v>
      </c>
      <c r="OA52" s="75">
        <f t="shared" si="63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64"/>
        <v>0.9924859110832811</v>
      </c>
      <c r="OI52" s="75">
        <f t="shared" si="65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66"/>
        <v>0.9918597370068879</v>
      </c>
      <c r="OQ52" s="75">
        <f t="shared" si="67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68"/>
        <v>0.9924859110832811</v>
      </c>
      <c r="OY52" s="75">
        <f t="shared" si="69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70"/>
        <v>0.9924859110832811</v>
      </c>
      <c r="PG52" s="75">
        <f t="shared" si="71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72"/>
        <v>0.9924859110832811</v>
      </c>
      <c r="PO52" s="75">
        <f t="shared" si="73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74"/>
        <v>0.9924859110832811</v>
      </c>
      <c r="PW52" s="75">
        <f t="shared" si="75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76"/>
        <v>0.9924859110832811</v>
      </c>
      <c r="QE52" s="75">
        <f t="shared" si="77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78"/>
        <v>0.9924859110832811</v>
      </c>
      <c r="QM52" s="75">
        <f t="shared" si="79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80"/>
        <v>0.9924859110832811</v>
      </c>
      <c r="QU52" s="75">
        <f t="shared" si="81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82"/>
        <v>0.9924859110832811</v>
      </c>
      <c r="RC52" s="75">
        <f t="shared" si="83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84"/>
        <v>0.9924859110832811</v>
      </c>
      <c r="RK52" s="75">
        <f t="shared" si="85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86"/>
        <v>0.9924859110832811</v>
      </c>
      <c r="RS52" s="75">
        <f t="shared" si="87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88"/>
        <v>0.9924859110832811</v>
      </c>
      <c r="SA52" s="75">
        <f t="shared" si="89"/>
        <v>0</v>
      </c>
      <c r="SC52" s="74" t="s">
        <v>55</v>
      </c>
      <c r="SD52" s="74">
        <v>1597</v>
      </c>
      <c r="SE52" s="74">
        <v>1585</v>
      </c>
      <c r="SF52" s="74">
        <v>12</v>
      </c>
      <c r="SG52" s="74">
        <v>0</v>
      </c>
      <c r="SH52" s="75">
        <f t="shared" si="90"/>
        <v>0.9924859110832811</v>
      </c>
      <c r="SI52" s="75">
        <f t="shared" si="91"/>
        <v>0</v>
      </c>
      <c r="SK52" s="74" t="s">
        <v>55</v>
      </c>
      <c r="SL52" s="74">
        <v>1597</v>
      </c>
      <c r="SM52" s="74">
        <v>1585</v>
      </c>
      <c r="SN52" s="74">
        <v>12</v>
      </c>
      <c r="SO52" s="74">
        <v>0</v>
      </c>
      <c r="SP52" s="75">
        <f t="shared" si="92"/>
        <v>0.9924859110832811</v>
      </c>
      <c r="SQ52" s="75" t="str">
        <f t="shared" si="93"/>
        <v>OK</v>
      </c>
      <c r="SR52" s="74" t="s">
        <v>246</v>
      </c>
      <c r="SS52" s="74" t="s">
        <v>301</v>
      </c>
      <c r="ST52" s="74">
        <v>1597</v>
      </c>
      <c r="SU52" s="74">
        <v>1589</v>
      </c>
      <c r="SV52" s="74">
        <v>8</v>
      </c>
      <c r="SW52" s="74">
        <v>0</v>
      </c>
      <c r="SX52" s="75">
        <f t="shared" si="94"/>
        <v>0.99499060738885414</v>
      </c>
      <c r="SY52" s="75" t="str">
        <f t="shared" si="130"/>
        <v>Fail:12%</v>
      </c>
      <c r="TA52" s="74" t="s">
        <v>55</v>
      </c>
      <c r="TB52" s="74">
        <v>1597</v>
      </c>
      <c r="TC52" s="74">
        <v>1585</v>
      </c>
      <c r="TD52" s="74">
        <v>12</v>
      </c>
      <c r="TE52" s="74">
        <v>0</v>
      </c>
      <c r="TF52" s="75">
        <f t="shared" si="96"/>
        <v>0.9924859110832811</v>
      </c>
      <c r="TG52" s="75" t="str">
        <f t="shared" si="97"/>
        <v>OK</v>
      </c>
      <c r="TH52" s="66" t="s">
        <v>246</v>
      </c>
      <c r="TI52" s="74" t="s">
        <v>55</v>
      </c>
      <c r="TJ52" s="74">
        <v>1597</v>
      </c>
      <c r="TK52" s="74">
        <v>1589</v>
      </c>
      <c r="TL52" s="74">
        <v>8</v>
      </c>
      <c r="TM52" s="74">
        <v>0</v>
      </c>
      <c r="TN52" s="75">
        <v>0.99</v>
      </c>
      <c r="TO52" s="94" t="str">
        <f t="shared" si="98"/>
        <v>OK</v>
      </c>
      <c r="TP52" s="48" t="str">
        <f t="shared" si="120"/>
        <v>Fail:0%</v>
      </c>
      <c r="TQ52" s="74" t="s">
        <v>55</v>
      </c>
      <c r="TR52" s="74">
        <v>1597</v>
      </c>
      <c r="TS52" s="74">
        <v>1596</v>
      </c>
      <c r="TT52" s="74">
        <v>1</v>
      </c>
      <c r="TU52" s="74">
        <v>0</v>
      </c>
      <c r="TV52" s="75">
        <v>1</v>
      </c>
      <c r="TW52" s="94" t="str">
        <f t="shared" si="99"/>
        <v>Fail:1%</v>
      </c>
      <c r="TX52" s="48" t="str">
        <f t="shared" si="121"/>
        <v>Fail:1%</v>
      </c>
      <c r="TY52" s="74" t="s">
        <v>55</v>
      </c>
      <c r="TZ52" s="74">
        <v>1597</v>
      </c>
      <c r="UA52" s="74">
        <v>1589</v>
      </c>
      <c r="UB52" s="74">
        <v>8</v>
      </c>
      <c r="UC52" s="74">
        <v>0</v>
      </c>
      <c r="UD52" s="75">
        <v>0.99</v>
      </c>
      <c r="UE52" s="94" t="str">
        <f t="shared" si="125"/>
        <v>OK</v>
      </c>
      <c r="UF52" s="48" t="str">
        <f t="shared" si="123"/>
        <v>Fail:-1%</v>
      </c>
      <c r="UG52" s="74" t="s">
        <v>55</v>
      </c>
      <c r="UH52" s="74">
        <v>1597</v>
      </c>
      <c r="UI52" s="74">
        <v>1589</v>
      </c>
      <c r="UJ52" s="74">
        <v>8</v>
      </c>
      <c r="UK52" s="74">
        <v>0</v>
      </c>
      <c r="UL52" s="75">
        <v>0.99</v>
      </c>
      <c r="UM52" s="94" t="str">
        <f t="shared" si="126"/>
        <v>Fail:-1%</v>
      </c>
      <c r="UN52" s="48" t="str">
        <f t="shared" si="124"/>
        <v>OK</v>
      </c>
      <c r="UO52" s="74" t="s">
        <v>55</v>
      </c>
      <c r="UP52" s="102">
        <v>1597</v>
      </c>
      <c r="UQ52" s="102">
        <v>1589</v>
      </c>
      <c r="UR52" s="102">
        <v>8</v>
      </c>
      <c r="US52" s="102">
        <v>0</v>
      </c>
      <c r="UT52" s="103">
        <v>0.99</v>
      </c>
      <c r="UU52" s="104" t="str">
        <f t="shared" si="129"/>
        <v>Fail:1%</v>
      </c>
      <c r="UV52" s="103" t="str">
        <f t="shared" si="4"/>
        <v>OK</v>
      </c>
      <c r="UW52" s="74" t="s">
        <v>55</v>
      </c>
      <c r="UX52" s="74">
        <v>1597</v>
      </c>
      <c r="UY52" s="74">
        <v>1590</v>
      </c>
      <c r="UZ52" s="74">
        <v>7</v>
      </c>
      <c r="VA52" s="74">
        <v>0</v>
      </c>
      <c r="VB52" s="75">
        <v>1</v>
      </c>
      <c r="VC52" s="94" t="str">
        <f t="shared" si="5"/>
        <v>Fail:1%</v>
      </c>
      <c r="VD52" s="48" t="str">
        <f t="shared" si="6"/>
        <v>Fail:1%</v>
      </c>
      <c r="VE52" s="74" t="s">
        <v>55</v>
      </c>
      <c r="VF52" s="102">
        <v>1597</v>
      </c>
      <c r="VG52" s="102">
        <v>1590</v>
      </c>
      <c r="VH52" s="102">
        <v>7</v>
      </c>
      <c r="VI52" s="102">
        <v>0</v>
      </c>
      <c r="VJ52" s="103">
        <v>1</v>
      </c>
      <c r="VK52" s="48" t="str">
        <f t="shared" si="101"/>
        <v>Fail:1%</v>
      </c>
      <c r="VL52" s="103" t="str">
        <f t="shared" si="7"/>
        <v>Fail:100%</v>
      </c>
      <c r="VM52" s="74" t="s">
        <v>55</v>
      </c>
      <c r="VN52" s="74">
        <v>1597</v>
      </c>
      <c r="VO52" s="74">
        <v>1590</v>
      </c>
      <c r="VP52" s="74">
        <v>7</v>
      </c>
      <c r="VQ52" s="74">
        <v>0</v>
      </c>
      <c r="VR52" s="75">
        <v>1</v>
      </c>
      <c r="VS52" s="94" t="str">
        <f t="shared" si="8"/>
        <v>OK</v>
      </c>
      <c r="VT52" s="48"/>
      <c r="VU52" s="74" t="s">
        <v>55</v>
      </c>
      <c r="VV52" s="102">
        <v>1597</v>
      </c>
      <c r="VW52" s="102">
        <v>1590</v>
      </c>
      <c r="VX52" s="102">
        <v>7</v>
      </c>
      <c r="VY52" s="102">
        <v>0</v>
      </c>
      <c r="VZ52" s="103">
        <v>1</v>
      </c>
      <c r="WA52" s="48" t="str">
        <f t="shared" si="102"/>
        <v>OK</v>
      </c>
      <c r="WB52" s="103"/>
      <c r="WC52" s="74" t="s">
        <v>55</v>
      </c>
      <c r="WD52" s="74">
        <v>1597</v>
      </c>
      <c r="WE52" s="74">
        <v>1589</v>
      </c>
      <c r="WF52" s="74">
        <v>8</v>
      </c>
      <c r="WG52" s="74">
        <v>0</v>
      </c>
      <c r="WH52" s="75">
        <v>0.99</v>
      </c>
      <c r="WI52" s="94" t="str">
        <f t="shared" si="9"/>
        <v>Fail:-1%</v>
      </c>
      <c r="WJ52" s="103"/>
      <c r="WK52" s="74" t="s">
        <v>55</v>
      </c>
      <c r="WL52" s="74">
        <v>1597</v>
      </c>
      <c r="WM52" s="74">
        <v>1589</v>
      </c>
      <c r="WN52" s="74">
        <v>8</v>
      </c>
      <c r="WO52" s="74">
        <v>0</v>
      </c>
      <c r="WP52" s="75">
        <v>0.99</v>
      </c>
      <c r="WQ52" s="94" t="str">
        <f t="shared" si="10"/>
        <v>Fail:-1%</v>
      </c>
      <c r="WR52" s="103"/>
      <c r="WS52" s="74" t="s">
        <v>55</v>
      </c>
      <c r="WT52" s="74">
        <v>1597</v>
      </c>
      <c r="WU52" s="74">
        <v>1590</v>
      </c>
      <c r="WV52" s="74">
        <v>7</v>
      </c>
      <c r="WW52" s="74">
        <v>0</v>
      </c>
      <c r="WX52" s="75">
        <v>1</v>
      </c>
      <c r="WY52" s="48" t="str">
        <f t="shared" si="103"/>
        <v>Fail:1%</v>
      </c>
      <c r="WZ52" s="48"/>
      <c r="XA52" s="74" t="s">
        <v>55</v>
      </c>
      <c r="XB52" s="102">
        <v>1597</v>
      </c>
      <c r="XC52" s="102">
        <v>1590</v>
      </c>
      <c r="XD52" s="102">
        <v>7</v>
      </c>
      <c r="XE52" s="102">
        <v>0</v>
      </c>
      <c r="XF52" s="103">
        <v>1</v>
      </c>
      <c r="XG52" s="48" t="str">
        <f t="shared" si="104"/>
        <v>Fail:1%</v>
      </c>
      <c r="XI52" s="74" t="s">
        <v>55</v>
      </c>
      <c r="XJ52" s="74">
        <v>1597</v>
      </c>
      <c r="XK52" s="74">
        <v>1590</v>
      </c>
      <c r="XL52" s="74">
        <v>7</v>
      </c>
      <c r="XM52" s="74">
        <v>0</v>
      </c>
      <c r="XN52" s="75">
        <v>1</v>
      </c>
      <c r="XO52" s="48" t="str">
        <f t="shared" si="105"/>
        <v>OK</v>
      </c>
      <c r="XP52" s="48"/>
      <c r="XQ52" s="74" t="s">
        <v>55</v>
      </c>
      <c r="XR52" s="102">
        <v>1597</v>
      </c>
      <c r="XS52" s="102">
        <v>1590</v>
      </c>
      <c r="XT52" s="102">
        <v>7</v>
      </c>
      <c r="XU52" s="102">
        <v>0</v>
      </c>
      <c r="XV52" s="103">
        <v>1</v>
      </c>
      <c r="XW52" s="48" t="str">
        <f t="shared" si="106"/>
        <v>OK</v>
      </c>
      <c r="XY52" s="74" t="s">
        <v>55</v>
      </c>
      <c r="XZ52" s="74">
        <v>1597</v>
      </c>
      <c r="YA52" s="74">
        <v>1590</v>
      </c>
      <c r="YB52" s="74">
        <v>7</v>
      </c>
      <c r="YC52" s="74">
        <v>0</v>
      </c>
      <c r="YD52" s="75">
        <v>1</v>
      </c>
      <c r="YE52" s="48" t="str">
        <f t="shared" si="107"/>
        <v>OK</v>
      </c>
      <c r="YF52" s="48"/>
      <c r="YG52" s="74" t="s">
        <v>55</v>
      </c>
      <c r="YH52" s="102">
        <v>1597</v>
      </c>
      <c r="YI52" s="102">
        <v>1590</v>
      </c>
      <c r="YJ52" s="102">
        <v>7</v>
      </c>
      <c r="YK52" s="102">
        <v>0</v>
      </c>
      <c r="YL52" s="103">
        <v>1</v>
      </c>
      <c r="YM52" s="48" t="str">
        <f t="shared" si="108"/>
        <v>OK</v>
      </c>
      <c r="YO52" s="74" t="s">
        <v>55</v>
      </c>
      <c r="YP52" s="74">
        <v>1597</v>
      </c>
      <c r="YQ52" s="74">
        <v>1590</v>
      </c>
      <c r="YR52" s="74">
        <v>7</v>
      </c>
      <c r="YS52" s="74">
        <v>0</v>
      </c>
      <c r="YT52" s="75">
        <v>1</v>
      </c>
      <c r="YU52" s="48" t="str">
        <f t="shared" si="109"/>
        <v>OK</v>
      </c>
      <c r="YV52" s="48"/>
      <c r="YW52" s="74" t="s">
        <v>55</v>
      </c>
      <c r="YX52" s="102">
        <v>1597</v>
      </c>
      <c r="YY52" s="102">
        <v>1590</v>
      </c>
      <c r="YZ52" s="102">
        <v>7</v>
      </c>
      <c r="ZA52" s="102">
        <v>0</v>
      </c>
      <c r="ZB52" s="103">
        <v>1</v>
      </c>
      <c r="ZC52" s="48" t="str">
        <f t="shared" si="110"/>
        <v>OK</v>
      </c>
      <c r="ZE52" s="74" t="s">
        <v>55</v>
      </c>
      <c r="ZF52" s="74">
        <v>1597</v>
      </c>
      <c r="ZG52" s="74">
        <v>1585</v>
      </c>
      <c r="ZH52" s="74">
        <v>12</v>
      </c>
      <c r="ZI52" s="74">
        <v>0</v>
      </c>
      <c r="ZJ52" s="75">
        <v>0.99</v>
      </c>
      <c r="ZK52" s="48" t="str">
        <f t="shared" si="111"/>
        <v>Fail:-1%</v>
      </c>
      <c r="ZL52" s="48"/>
      <c r="ZM52" s="74" t="s">
        <v>55</v>
      </c>
      <c r="ZN52" s="102">
        <v>1597</v>
      </c>
      <c r="ZO52" s="102">
        <v>1585</v>
      </c>
      <c r="ZP52" s="102">
        <v>12</v>
      </c>
      <c r="ZQ52" s="102">
        <v>0</v>
      </c>
      <c r="ZR52" s="103">
        <v>0.99</v>
      </c>
      <c r="ZS52" s="48" t="str">
        <f t="shared" si="112"/>
        <v>Fail:-1%</v>
      </c>
      <c r="ZU52" s="74" t="s">
        <v>55</v>
      </c>
      <c r="ZV52" s="74">
        <v>1597</v>
      </c>
      <c r="ZW52" s="74">
        <v>1590</v>
      </c>
      <c r="ZX52" s="74">
        <v>7</v>
      </c>
      <c r="ZY52" s="74">
        <v>0</v>
      </c>
      <c r="ZZ52" s="75">
        <v>1</v>
      </c>
      <c r="AAA52" s="48" t="str">
        <f t="shared" si="113"/>
        <v>Fail:1%</v>
      </c>
      <c r="AAB52" s="48"/>
      <c r="AAC52" s="74" t="s">
        <v>55</v>
      </c>
      <c r="AAD52" s="102">
        <v>1597</v>
      </c>
      <c r="AAE52" s="102">
        <v>1590</v>
      </c>
      <c r="AAF52" s="102">
        <v>7</v>
      </c>
      <c r="AAG52" s="102">
        <v>0</v>
      </c>
      <c r="AAH52" s="103">
        <v>1</v>
      </c>
      <c r="AAI52" s="48" t="str">
        <f t="shared" si="114"/>
        <v>Fail:1%</v>
      </c>
    </row>
    <row r="53" spans="1:71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1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2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13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14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15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16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17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18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19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20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21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22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23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24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25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2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27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28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2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30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115"/>
        <v>0.98863636363636365</v>
      </c>
      <c r="FZ53" s="4">
        <f t="shared" si="31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116"/>
        <v>0.98863636363636365</v>
      </c>
      <c r="GH53" s="4">
        <f t="shared" si="32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>GL53/GK53</f>
        <v>0.98863636363636365</v>
      </c>
      <c r="GP53" s="4">
        <f t="shared" si="33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>GT53/GS53</f>
        <v>0.98863636363636365</v>
      </c>
      <c r="GX53" s="4">
        <f t="shared" si="34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35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36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37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38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17"/>
        <v>0.98863636363636365</v>
      </c>
      <c r="IL53" s="4">
        <f t="shared" si="39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40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118"/>
        <v>0.98863636363636365</v>
      </c>
      <c r="JR53" s="67">
        <f t="shared" si="41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119"/>
        <v>0.98863636363636365</v>
      </c>
      <c r="JZ53" s="75">
        <f t="shared" si="42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43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44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45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46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47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48"/>
        <v>0.98863636363636365</v>
      </c>
      <c r="LW53" s="75">
        <f t="shared" si="49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50"/>
        <v>0.98863636363636365</v>
      </c>
      <c r="ME53" s="75">
        <f t="shared" si="51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52"/>
        <v>0.98863636363636365</v>
      </c>
      <c r="MM53" s="75">
        <f t="shared" si="53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54"/>
        <v>0.98863636363636365</v>
      </c>
      <c r="MU53" s="75">
        <f t="shared" si="55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56"/>
        <v>0.98863636363636365</v>
      </c>
      <c r="NC53" s="75">
        <f t="shared" si="57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58"/>
        <v>0.98863636363636365</v>
      </c>
      <c r="NK53" s="75">
        <f t="shared" si="59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60"/>
        <v>0.98863636363636365</v>
      </c>
      <c r="NS53" s="75">
        <f t="shared" si="61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62"/>
        <v>0.98863636363636365</v>
      </c>
      <c r="OA53" s="75">
        <f t="shared" si="63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64"/>
        <v>0.98863636363636365</v>
      </c>
      <c r="OI53" s="75">
        <f t="shared" si="65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66"/>
        <v>0.98863636363636365</v>
      </c>
      <c r="OQ53" s="75">
        <f t="shared" si="67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68"/>
        <v>0.98863636363636365</v>
      </c>
      <c r="OY53" s="75">
        <f t="shared" si="69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70"/>
        <v>0.98863636363636365</v>
      </c>
      <c r="PG53" s="75">
        <f t="shared" si="71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72"/>
        <v>0.98863636363636365</v>
      </c>
      <c r="PO53" s="75">
        <f t="shared" si="73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74"/>
        <v>0.98863636363636365</v>
      </c>
      <c r="PW53" s="75">
        <f t="shared" si="75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76"/>
        <v>0.98863636363636365</v>
      </c>
      <c r="QE53" s="75">
        <f t="shared" si="77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8"/>
        <v>0.98863636363636365</v>
      </c>
      <c r="QM53" s="75">
        <f t="shared" si="79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80"/>
        <v>0.98863636363636365</v>
      </c>
      <c r="QU53" s="75">
        <f t="shared" si="81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82"/>
        <v>0.98863636363636365</v>
      </c>
      <c r="RC53" s="75">
        <f t="shared" si="83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84"/>
        <v>0.98863636363636365</v>
      </c>
      <c r="RK53" s="75">
        <f t="shared" si="85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86"/>
        <v>0.98863636363636365</v>
      </c>
      <c r="RS53" s="75">
        <f t="shared" si="87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88"/>
        <v>0.98863636363636365</v>
      </c>
      <c r="SA53" s="75">
        <f t="shared" si="89"/>
        <v>0</v>
      </c>
      <c r="SC53" s="74" t="s">
        <v>56</v>
      </c>
      <c r="SD53" s="74">
        <v>176</v>
      </c>
      <c r="SE53" s="74">
        <v>174</v>
      </c>
      <c r="SF53" s="74">
        <v>2</v>
      </c>
      <c r="SG53" s="74">
        <v>0</v>
      </c>
      <c r="SH53" s="75">
        <f t="shared" si="90"/>
        <v>0.98863636363636365</v>
      </c>
      <c r="SI53" s="75">
        <f t="shared" si="91"/>
        <v>0</v>
      </c>
      <c r="SK53" s="74" t="s">
        <v>56</v>
      </c>
      <c r="SL53" s="74">
        <v>176</v>
      </c>
      <c r="SM53" s="74">
        <v>174</v>
      </c>
      <c r="SN53" s="74">
        <v>2</v>
      </c>
      <c r="SO53" s="74">
        <v>0</v>
      </c>
      <c r="SP53" s="75">
        <f t="shared" si="92"/>
        <v>0.98863636363636365</v>
      </c>
      <c r="SQ53" s="75" t="str">
        <f t="shared" si="93"/>
        <v>OK</v>
      </c>
      <c r="SS53" s="74" t="s">
        <v>302</v>
      </c>
      <c r="ST53" s="74">
        <v>176</v>
      </c>
      <c r="SU53" s="74">
        <v>174</v>
      </c>
      <c r="SV53" s="74">
        <v>2</v>
      </c>
      <c r="SW53" s="74">
        <v>0</v>
      </c>
      <c r="SX53" s="75">
        <f t="shared" si="94"/>
        <v>0.98863636363636365</v>
      </c>
      <c r="SY53" s="75" t="str">
        <f t="shared" si="130"/>
        <v>Fail:0%</v>
      </c>
      <c r="TA53" s="74" t="s">
        <v>56</v>
      </c>
      <c r="TB53" s="74">
        <v>176</v>
      </c>
      <c r="TC53" s="74">
        <v>174</v>
      </c>
      <c r="TD53" s="74">
        <v>2</v>
      </c>
      <c r="TE53" s="74">
        <v>0</v>
      </c>
      <c r="TF53" s="75">
        <f t="shared" si="96"/>
        <v>0.98863636363636365</v>
      </c>
      <c r="TG53" s="75" t="str">
        <f t="shared" si="97"/>
        <v>OK</v>
      </c>
      <c r="TI53" s="74" t="s">
        <v>56</v>
      </c>
      <c r="TJ53" s="74">
        <v>176</v>
      </c>
      <c r="TK53" s="74">
        <v>174</v>
      </c>
      <c r="TL53" s="74">
        <v>2</v>
      </c>
      <c r="TM53" s="74">
        <v>0</v>
      </c>
      <c r="TN53" s="75">
        <v>0.99</v>
      </c>
      <c r="TO53" s="48" t="str">
        <f t="shared" si="98"/>
        <v>OK</v>
      </c>
      <c r="TP53" s="48" t="str">
        <f t="shared" si="120"/>
        <v>OK</v>
      </c>
      <c r="TQ53" s="74" t="s">
        <v>56</v>
      </c>
      <c r="TR53" s="74">
        <v>176</v>
      </c>
      <c r="TS53" s="74">
        <v>174</v>
      </c>
      <c r="TT53" s="74">
        <v>2</v>
      </c>
      <c r="TU53" s="74">
        <v>0</v>
      </c>
      <c r="TV53" s="75">
        <v>0.99</v>
      </c>
      <c r="TW53" s="48" t="str">
        <f t="shared" si="99"/>
        <v>OK</v>
      </c>
      <c r="TX53" s="48" t="str">
        <f t="shared" si="121"/>
        <v>OK</v>
      </c>
      <c r="TY53" s="74" t="s">
        <v>56</v>
      </c>
      <c r="TZ53" s="74">
        <v>176</v>
      </c>
      <c r="UA53" s="74">
        <v>174</v>
      </c>
      <c r="UB53" s="74">
        <v>2</v>
      </c>
      <c r="UC53" s="74">
        <v>0</v>
      </c>
      <c r="UD53" s="75">
        <v>0.99</v>
      </c>
      <c r="UE53" s="48" t="str">
        <f t="shared" si="125"/>
        <v>OK</v>
      </c>
      <c r="UF53" s="48" t="str">
        <f t="shared" si="123"/>
        <v>OK</v>
      </c>
      <c r="UG53" s="74" t="s">
        <v>56</v>
      </c>
      <c r="UH53" s="74">
        <v>176</v>
      </c>
      <c r="UI53" s="74">
        <v>174</v>
      </c>
      <c r="UJ53" s="74">
        <v>2</v>
      </c>
      <c r="UK53" s="74">
        <v>0</v>
      </c>
      <c r="UL53" s="75">
        <v>0.99</v>
      </c>
      <c r="UM53" s="48" t="str">
        <f t="shared" si="126"/>
        <v>OK</v>
      </c>
      <c r="UN53" s="48" t="str">
        <f t="shared" si="124"/>
        <v>OK</v>
      </c>
      <c r="UO53" s="74" t="s">
        <v>56</v>
      </c>
      <c r="UP53" s="102">
        <v>176</v>
      </c>
      <c r="UQ53" s="102">
        <v>174</v>
      </c>
      <c r="UR53" s="102">
        <v>2</v>
      </c>
      <c r="US53" s="102">
        <v>0</v>
      </c>
      <c r="UT53" s="103">
        <v>0.99</v>
      </c>
      <c r="UU53" s="103" t="str">
        <f t="shared" si="129"/>
        <v>Fail:-79%</v>
      </c>
      <c r="UV53" s="103" t="str">
        <f t="shared" si="4"/>
        <v>OK</v>
      </c>
      <c r="UW53" s="74" t="s">
        <v>56</v>
      </c>
      <c r="UX53" s="74">
        <v>176</v>
      </c>
      <c r="UY53" s="74">
        <v>174</v>
      </c>
      <c r="UZ53" s="74">
        <v>2</v>
      </c>
      <c r="VA53" s="74">
        <v>0</v>
      </c>
      <c r="VB53" s="75">
        <v>0.99</v>
      </c>
      <c r="VC53" s="48" t="str">
        <f t="shared" si="5"/>
        <v>OK</v>
      </c>
      <c r="VD53" s="48" t="str">
        <f t="shared" si="6"/>
        <v>OK</v>
      </c>
      <c r="VE53" s="74" t="s">
        <v>56</v>
      </c>
      <c r="VF53" s="102">
        <v>176</v>
      </c>
      <c r="VG53" s="102">
        <v>174</v>
      </c>
      <c r="VH53" s="102">
        <v>2</v>
      </c>
      <c r="VI53" s="102">
        <v>0</v>
      </c>
      <c r="VJ53" s="103">
        <v>0.99</v>
      </c>
      <c r="VK53" s="48" t="str">
        <f t="shared" si="101"/>
        <v>OK</v>
      </c>
      <c r="VL53" s="103" t="str">
        <f t="shared" si="7"/>
        <v>Fail:99%</v>
      </c>
      <c r="VM53" s="74" t="s">
        <v>56</v>
      </c>
      <c r="VN53" s="74">
        <v>176</v>
      </c>
      <c r="VO53" s="74">
        <v>174</v>
      </c>
      <c r="VP53" s="74">
        <v>2</v>
      </c>
      <c r="VQ53" s="74">
        <v>0</v>
      </c>
      <c r="VR53" s="75">
        <v>0.99</v>
      </c>
      <c r="VS53" s="48" t="str">
        <f t="shared" si="8"/>
        <v>OK</v>
      </c>
      <c r="VT53" s="48"/>
      <c r="VU53" s="74" t="s">
        <v>56</v>
      </c>
      <c r="VV53" s="102">
        <v>176</v>
      </c>
      <c r="VW53" s="102">
        <v>174</v>
      </c>
      <c r="VX53" s="102">
        <v>2</v>
      </c>
      <c r="VY53" s="102">
        <v>0</v>
      </c>
      <c r="VZ53" s="103">
        <v>0.99</v>
      </c>
      <c r="WA53" s="48" t="str">
        <f t="shared" si="102"/>
        <v>OK</v>
      </c>
      <c r="WB53" s="103"/>
      <c r="WC53" s="74" t="s">
        <v>56</v>
      </c>
      <c r="WD53" s="74">
        <v>176</v>
      </c>
      <c r="WE53" s="74">
        <v>174</v>
      </c>
      <c r="WF53" s="74">
        <v>2</v>
      </c>
      <c r="WG53" s="74">
        <v>0</v>
      </c>
      <c r="WH53" s="75">
        <v>0.99</v>
      </c>
      <c r="WI53" s="48" t="str">
        <f t="shared" si="9"/>
        <v>OK</v>
      </c>
      <c r="WJ53" s="103"/>
      <c r="WK53" s="74" t="s">
        <v>56</v>
      </c>
      <c r="WL53" s="74">
        <v>176</v>
      </c>
      <c r="WM53" s="74">
        <v>174</v>
      </c>
      <c r="WN53" s="74">
        <v>2</v>
      </c>
      <c r="WO53" s="74">
        <v>0</v>
      </c>
      <c r="WP53" s="75">
        <v>0.99</v>
      </c>
      <c r="WQ53" s="48" t="str">
        <f t="shared" si="10"/>
        <v>OK</v>
      </c>
      <c r="WR53" s="103"/>
      <c r="WS53" s="74" t="s">
        <v>56</v>
      </c>
      <c r="WT53" s="74">
        <v>176</v>
      </c>
      <c r="WU53" s="74">
        <v>174</v>
      </c>
      <c r="WV53" s="74">
        <v>2</v>
      </c>
      <c r="WW53" s="74">
        <v>0</v>
      </c>
      <c r="WX53" s="75">
        <v>0.99</v>
      </c>
      <c r="WY53" s="48" t="str">
        <f t="shared" si="103"/>
        <v>OK</v>
      </c>
      <c r="WZ53" s="48"/>
      <c r="XA53" s="74" t="s">
        <v>56</v>
      </c>
      <c r="XB53" s="102">
        <v>176</v>
      </c>
      <c r="XC53" s="102">
        <v>174</v>
      </c>
      <c r="XD53" s="102">
        <v>2</v>
      </c>
      <c r="XE53" s="102">
        <v>0</v>
      </c>
      <c r="XF53" s="103">
        <v>0.99</v>
      </c>
      <c r="XG53" s="48" t="str">
        <f t="shared" si="104"/>
        <v>OK</v>
      </c>
      <c r="XI53" s="74" t="s">
        <v>56</v>
      </c>
      <c r="XJ53" s="74">
        <v>176</v>
      </c>
      <c r="XK53" s="74">
        <v>174</v>
      </c>
      <c r="XL53" s="74">
        <v>2</v>
      </c>
      <c r="XM53" s="74">
        <v>0</v>
      </c>
      <c r="XN53" s="75">
        <v>0.99</v>
      </c>
      <c r="XO53" s="48" t="str">
        <f t="shared" si="105"/>
        <v>OK</v>
      </c>
      <c r="XP53" s="48"/>
      <c r="XQ53" s="74" t="s">
        <v>56</v>
      </c>
      <c r="XR53" s="102">
        <v>176</v>
      </c>
      <c r="XS53" s="102">
        <v>174</v>
      </c>
      <c r="XT53" s="102">
        <v>2</v>
      </c>
      <c r="XU53" s="102">
        <v>0</v>
      </c>
      <c r="XV53" s="103">
        <v>0.99</v>
      </c>
      <c r="XW53" s="48" t="str">
        <f t="shared" si="106"/>
        <v>OK</v>
      </c>
      <c r="XY53" s="74" t="s">
        <v>56</v>
      </c>
      <c r="XZ53" s="74">
        <v>176</v>
      </c>
      <c r="YA53" s="74">
        <v>174</v>
      </c>
      <c r="YB53" s="74">
        <v>2</v>
      </c>
      <c r="YC53" s="74">
        <v>0</v>
      </c>
      <c r="YD53" s="75">
        <v>0.99</v>
      </c>
      <c r="YE53" s="48" t="str">
        <f t="shared" si="107"/>
        <v>OK</v>
      </c>
      <c r="YF53" s="48"/>
      <c r="YG53" s="74" t="s">
        <v>56</v>
      </c>
      <c r="YH53" s="102">
        <v>176</v>
      </c>
      <c r="YI53" s="102">
        <v>174</v>
      </c>
      <c r="YJ53" s="102">
        <v>2</v>
      </c>
      <c r="YK53" s="102">
        <v>0</v>
      </c>
      <c r="YL53" s="103">
        <v>0.99</v>
      </c>
      <c r="YM53" s="48" t="str">
        <f t="shared" si="108"/>
        <v>OK</v>
      </c>
      <c r="YO53" s="74" t="s">
        <v>56</v>
      </c>
      <c r="YP53" s="74">
        <v>176</v>
      </c>
      <c r="YQ53" s="74">
        <v>174</v>
      </c>
      <c r="YR53" s="74">
        <v>2</v>
      </c>
      <c r="YS53" s="74">
        <v>0</v>
      </c>
      <c r="YT53" s="75">
        <v>0.99</v>
      </c>
      <c r="YU53" s="48" t="str">
        <f t="shared" si="109"/>
        <v>OK</v>
      </c>
      <c r="YV53" s="48"/>
      <c r="YW53" s="74" t="s">
        <v>56</v>
      </c>
      <c r="YX53" s="102">
        <v>176</v>
      </c>
      <c r="YY53" s="102">
        <v>174</v>
      </c>
      <c r="YZ53" s="102">
        <v>2</v>
      </c>
      <c r="ZA53" s="102">
        <v>0</v>
      </c>
      <c r="ZB53" s="103">
        <v>0.99</v>
      </c>
      <c r="ZC53" s="48" t="str">
        <f t="shared" si="110"/>
        <v>OK</v>
      </c>
      <c r="ZE53" s="74" t="s">
        <v>56</v>
      </c>
      <c r="ZF53" s="74">
        <v>176</v>
      </c>
      <c r="ZG53" s="74">
        <v>174</v>
      </c>
      <c r="ZH53" s="74">
        <v>2</v>
      </c>
      <c r="ZI53" s="74">
        <v>0</v>
      </c>
      <c r="ZJ53" s="75">
        <v>0.99</v>
      </c>
      <c r="ZK53" s="48" t="str">
        <f t="shared" si="111"/>
        <v>OK</v>
      </c>
      <c r="ZL53" s="48"/>
      <c r="ZM53" s="74" t="s">
        <v>56</v>
      </c>
      <c r="ZN53" s="102">
        <v>176</v>
      </c>
      <c r="ZO53" s="102">
        <v>174</v>
      </c>
      <c r="ZP53" s="102">
        <v>2</v>
      </c>
      <c r="ZQ53" s="102">
        <v>0</v>
      </c>
      <c r="ZR53" s="103">
        <v>0.99</v>
      </c>
      <c r="ZS53" s="48" t="str">
        <f t="shared" si="112"/>
        <v>OK</v>
      </c>
      <c r="ZU53" s="74" t="s">
        <v>56</v>
      </c>
      <c r="ZV53" s="74">
        <v>176</v>
      </c>
      <c r="ZW53" s="74">
        <v>174</v>
      </c>
      <c r="ZX53" s="74">
        <v>2</v>
      </c>
      <c r="ZY53" s="74">
        <v>0</v>
      </c>
      <c r="ZZ53" s="75">
        <v>0.99</v>
      </c>
      <c r="AAA53" s="48" t="str">
        <f t="shared" si="113"/>
        <v>OK</v>
      </c>
      <c r="AAB53" s="48"/>
      <c r="AAC53" s="74" t="s">
        <v>56</v>
      </c>
      <c r="AAD53" s="102">
        <v>176</v>
      </c>
      <c r="AAE53" s="102">
        <v>174</v>
      </c>
      <c r="AAF53" s="102">
        <v>2</v>
      </c>
      <c r="AAG53" s="102">
        <v>0</v>
      </c>
      <c r="AAH53" s="103">
        <v>0.99</v>
      </c>
      <c r="AAI53" s="48" t="str">
        <f t="shared" si="114"/>
        <v>OK</v>
      </c>
    </row>
    <row r="54" spans="1:71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1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2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13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14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15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16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17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18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19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20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21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22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23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24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25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2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2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2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2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30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115"/>
        <v>0.96536796536796532</v>
      </c>
      <c r="FZ54" s="4">
        <f t="shared" si="31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116"/>
        <v>0.96536796536796532</v>
      </c>
      <c r="GH54" s="4">
        <f t="shared" si="32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33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3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35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36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37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38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17"/>
        <v>0.96536796536796532</v>
      </c>
      <c r="IL54" s="4">
        <f t="shared" si="39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40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118"/>
        <v>0.96536796536796532</v>
      </c>
      <c r="JR54" s="67">
        <f t="shared" si="41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119"/>
        <v>0.96536796536796532</v>
      </c>
      <c r="JZ54" s="75">
        <f t="shared" si="42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43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44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45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46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47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8"/>
        <v>0.96536796536796532</v>
      </c>
      <c r="LW54" s="75">
        <f t="shared" si="49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50"/>
        <v>0.96536796536796532</v>
      </c>
      <c r="ME54" s="75">
        <f t="shared" si="51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52"/>
        <v>0.96536796536796532</v>
      </c>
      <c r="MM54" s="75">
        <f t="shared" si="53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54"/>
        <v>0.96536796536796532</v>
      </c>
      <c r="MU54" s="75">
        <f t="shared" si="55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56"/>
        <v>0.96536796536796532</v>
      </c>
      <c r="NC54" s="75">
        <f t="shared" si="57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8"/>
        <v>0.96536796536796532</v>
      </c>
      <c r="NK54" s="75">
        <f t="shared" si="59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60"/>
        <v>0.96536796536796532</v>
      </c>
      <c r="NS54" s="75">
        <f t="shared" si="61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62"/>
        <v>0.96536796536796532</v>
      </c>
      <c r="OA54" s="75">
        <f t="shared" si="63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64"/>
        <v>0.96536796536796532</v>
      </c>
      <c r="OI54" s="75">
        <f t="shared" si="65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66"/>
        <v>0.96536796536796532</v>
      </c>
      <c r="OQ54" s="75">
        <f t="shared" si="67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8"/>
        <v>0.96536796536796532</v>
      </c>
      <c r="OY54" s="75">
        <f t="shared" si="69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70"/>
        <v>0.96536796536796532</v>
      </c>
      <c r="PG54" s="75">
        <f t="shared" si="71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72"/>
        <v>0.96536796536796532</v>
      </c>
      <c r="PO54" s="75">
        <f t="shared" si="73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74"/>
        <v>0.96536796536796532</v>
      </c>
      <c r="PW54" s="75">
        <f t="shared" si="75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76"/>
        <v>0.96536796536796532</v>
      </c>
      <c r="QE54" s="75">
        <f t="shared" si="77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8"/>
        <v>0.96296296296296291</v>
      </c>
      <c r="QM54" s="75">
        <f t="shared" si="79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80"/>
        <v>0.96296296296296291</v>
      </c>
      <c r="QU54" s="75">
        <f t="shared" si="81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82"/>
        <v>0.96296296296296291</v>
      </c>
      <c r="RC54" s="75">
        <f t="shared" si="83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84"/>
        <v>0.96296296296296291</v>
      </c>
      <c r="RK54" s="75">
        <f t="shared" si="85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86"/>
        <v>0.96296296296296291</v>
      </c>
      <c r="RS54" s="75">
        <f t="shared" si="87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88"/>
        <v>0.96296296296296291</v>
      </c>
      <c r="SA54" s="75">
        <f t="shared" si="89"/>
        <v>0</v>
      </c>
      <c r="SC54" s="74" t="s">
        <v>57</v>
      </c>
      <c r="SD54" s="74">
        <v>270</v>
      </c>
      <c r="SE54" s="74">
        <v>260</v>
      </c>
      <c r="SF54" s="74">
        <v>8</v>
      </c>
      <c r="SG54" s="74">
        <v>2</v>
      </c>
      <c r="SH54" s="75">
        <f t="shared" si="90"/>
        <v>0.96296296296296291</v>
      </c>
      <c r="SI54" s="75">
        <f t="shared" si="91"/>
        <v>0</v>
      </c>
      <c r="SK54" s="74" t="s">
        <v>57</v>
      </c>
      <c r="SL54" s="74">
        <v>270</v>
      </c>
      <c r="SM54" s="74">
        <v>260</v>
      </c>
      <c r="SN54" s="74">
        <v>8</v>
      </c>
      <c r="SO54" s="74">
        <v>2</v>
      </c>
      <c r="SP54" s="75">
        <f t="shared" si="92"/>
        <v>0.96296296296296291</v>
      </c>
      <c r="SQ54" s="75" t="str">
        <f t="shared" si="93"/>
        <v>OK</v>
      </c>
      <c r="SS54" s="74" t="s">
        <v>303</v>
      </c>
      <c r="ST54" s="74">
        <v>231</v>
      </c>
      <c r="SU54" s="74">
        <v>223</v>
      </c>
      <c r="SV54" s="74">
        <v>7</v>
      </c>
      <c r="SW54" s="74">
        <v>1</v>
      </c>
      <c r="SX54" s="75">
        <f t="shared" si="94"/>
        <v>0.96536796536796532</v>
      </c>
      <c r="SY54" s="75" t="str">
        <f t="shared" si="130"/>
        <v>Fail:-2%</v>
      </c>
      <c r="TA54" s="74" t="s">
        <v>57</v>
      </c>
      <c r="TB54" s="74">
        <v>270</v>
      </c>
      <c r="TC54" s="74">
        <v>260</v>
      </c>
      <c r="TD54" s="74">
        <v>8</v>
      </c>
      <c r="TE54" s="74">
        <v>2</v>
      </c>
      <c r="TF54" s="75">
        <f t="shared" si="96"/>
        <v>0.96296296296296291</v>
      </c>
      <c r="TG54" s="75" t="str">
        <f t="shared" si="97"/>
        <v>OK</v>
      </c>
      <c r="TI54" s="74" t="s">
        <v>57</v>
      </c>
      <c r="TJ54" s="74">
        <v>270</v>
      </c>
      <c r="TK54" s="74">
        <v>260</v>
      </c>
      <c r="TL54" s="74">
        <v>8</v>
      </c>
      <c r="TM54" s="74">
        <v>2</v>
      </c>
      <c r="TN54" s="75">
        <v>0.96</v>
      </c>
      <c r="TO54" s="94" t="str">
        <f t="shared" si="98"/>
        <v>Fail:-1%</v>
      </c>
      <c r="TP54" s="48" t="str">
        <f t="shared" si="120"/>
        <v>OK</v>
      </c>
      <c r="TQ54" s="74" t="s">
        <v>57</v>
      </c>
      <c r="TR54" s="74">
        <v>270</v>
      </c>
      <c r="TS54" s="74">
        <v>260</v>
      </c>
      <c r="TT54" s="74">
        <v>8</v>
      </c>
      <c r="TU54" s="74">
        <v>2</v>
      </c>
      <c r="TV54" s="75">
        <v>0.96</v>
      </c>
      <c r="TW54" s="94" t="str">
        <f t="shared" si="99"/>
        <v>OK</v>
      </c>
      <c r="TX54" s="48" t="str">
        <f t="shared" si="121"/>
        <v>OK</v>
      </c>
      <c r="TY54" s="74" t="s">
        <v>57</v>
      </c>
      <c r="TZ54" s="74">
        <v>270</v>
      </c>
      <c r="UA54" s="74">
        <v>260</v>
      </c>
      <c r="UB54" s="74">
        <v>8</v>
      </c>
      <c r="UC54" s="74">
        <v>2</v>
      </c>
      <c r="UD54" s="75">
        <v>0.96</v>
      </c>
      <c r="UE54" s="94" t="str">
        <f t="shared" si="125"/>
        <v>OK</v>
      </c>
      <c r="UF54" s="48" t="str">
        <f t="shared" si="123"/>
        <v>OK</v>
      </c>
      <c r="UG54" s="74" t="s">
        <v>57</v>
      </c>
      <c r="UH54" s="74">
        <v>270</v>
      </c>
      <c r="UI54" s="74">
        <v>260</v>
      </c>
      <c r="UJ54" s="74">
        <v>8</v>
      </c>
      <c r="UK54" s="74">
        <v>2</v>
      </c>
      <c r="UL54" s="75">
        <v>0.96</v>
      </c>
      <c r="UM54" s="94" t="str">
        <f t="shared" si="126"/>
        <v>OK</v>
      </c>
      <c r="UN54" s="48" t="str">
        <f t="shared" si="124"/>
        <v>OK</v>
      </c>
      <c r="UO54" s="74" t="s">
        <v>57</v>
      </c>
      <c r="UP54" s="102">
        <v>270</v>
      </c>
      <c r="UQ54" s="102">
        <v>260</v>
      </c>
      <c r="UR54" s="102">
        <v>8</v>
      </c>
      <c r="US54" s="102">
        <v>2</v>
      </c>
      <c r="UT54" s="103">
        <v>0.96</v>
      </c>
      <c r="UU54" s="104" t="str">
        <f t="shared" si="129"/>
        <v>Fail:4%</v>
      </c>
      <c r="UV54" s="103" t="str">
        <f t="shared" si="4"/>
        <v>OK</v>
      </c>
      <c r="UW54" s="74" t="s">
        <v>57</v>
      </c>
      <c r="UX54" s="74">
        <v>270</v>
      </c>
      <c r="UY54" s="74">
        <v>260</v>
      </c>
      <c r="UZ54" s="74">
        <v>8</v>
      </c>
      <c r="VA54" s="74">
        <v>2</v>
      </c>
      <c r="VB54" s="75">
        <v>0.96</v>
      </c>
      <c r="VC54" s="94" t="str">
        <f t="shared" si="5"/>
        <v>OK</v>
      </c>
      <c r="VD54" s="48" t="str">
        <f t="shared" si="6"/>
        <v>OK</v>
      </c>
      <c r="VE54" s="74" t="s">
        <v>57</v>
      </c>
      <c r="VF54" s="102">
        <v>270</v>
      </c>
      <c r="VG54" s="102">
        <v>260</v>
      </c>
      <c r="VH54" s="102">
        <v>8</v>
      </c>
      <c r="VI54" s="102">
        <v>2</v>
      </c>
      <c r="VJ54" s="103">
        <v>0.96</v>
      </c>
      <c r="VK54" s="48" t="str">
        <f t="shared" si="101"/>
        <v>OK</v>
      </c>
      <c r="VL54" s="103" t="str">
        <f t="shared" si="7"/>
        <v>Fail:-104%</v>
      </c>
      <c r="VM54" s="74" t="s">
        <v>57</v>
      </c>
      <c r="VN54" s="74">
        <v>270</v>
      </c>
      <c r="VO54" s="74">
        <v>223</v>
      </c>
      <c r="VP54" s="74">
        <v>7</v>
      </c>
      <c r="VQ54" s="74">
        <v>40</v>
      </c>
      <c r="VR54" s="75">
        <v>0.83</v>
      </c>
      <c r="VS54" s="94" t="str">
        <f t="shared" si="8"/>
        <v>Fail:-13%</v>
      </c>
      <c r="VT54" s="48"/>
      <c r="VU54" s="74" t="s">
        <v>57</v>
      </c>
      <c r="VV54" s="102">
        <v>270</v>
      </c>
      <c r="VW54" s="102">
        <v>260</v>
      </c>
      <c r="VX54" s="102">
        <v>8</v>
      </c>
      <c r="VY54" s="102">
        <v>2</v>
      </c>
      <c r="VZ54" s="103">
        <v>0.96</v>
      </c>
      <c r="WA54" s="48" t="str">
        <f t="shared" si="102"/>
        <v>OK</v>
      </c>
      <c r="WB54" s="103"/>
      <c r="WC54" s="74" t="s">
        <v>57</v>
      </c>
      <c r="WD54" s="74">
        <v>270</v>
      </c>
      <c r="WE54" s="74">
        <v>260</v>
      </c>
      <c r="WF54" s="74">
        <v>8</v>
      </c>
      <c r="WG54" s="74">
        <v>2</v>
      </c>
      <c r="WH54" s="75">
        <v>0.96</v>
      </c>
      <c r="WI54" s="94" t="str">
        <f t="shared" si="9"/>
        <v>Fail:13%</v>
      </c>
      <c r="WJ54" s="103"/>
      <c r="WK54" s="74" t="s">
        <v>57</v>
      </c>
      <c r="WL54" s="74">
        <v>270</v>
      </c>
      <c r="WM54" s="74">
        <v>260</v>
      </c>
      <c r="WN54" s="74">
        <v>8</v>
      </c>
      <c r="WO54" s="74">
        <v>2</v>
      </c>
      <c r="WP54" s="75">
        <v>0.96</v>
      </c>
      <c r="WQ54" s="94" t="str">
        <f t="shared" si="10"/>
        <v>OK</v>
      </c>
      <c r="WR54" s="103"/>
      <c r="WS54" s="74" t="s">
        <v>57</v>
      </c>
      <c r="WT54" s="74">
        <v>270</v>
      </c>
      <c r="WU54" s="74">
        <v>260</v>
      </c>
      <c r="WV54" s="74">
        <v>8</v>
      </c>
      <c r="WW54" s="74">
        <v>2</v>
      </c>
      <c r="WX54" s="75">
        <v>0.96</v>
      </c>
      <c r="WY54" s="48" t="str">
        <f t="shared" si="103"/>
        <v>OK</v>
      </c>
      <c r="WZ54" s="48"/>
      <c r="XA54" s="74" t="s">
        <v>57</v>
      </c>
      <c r="XB54" s="102">
        <v>270</v>
      </c>
      <c r="XC54" s="102">
        <v>260</v>
      </c>
      <c r="XD54" s="102">
        <v>8</v>
      </c>
      <c r="XE54" s="102">
        <v>2</v>
      </c>
      <c r="XF54" s="103">
        <v>0.96</v>
      </c>
      <c r="XG54" s="48" t="str">
        <f t="shared" si="104"/>
        <v>OK</v>
      </c>
      <c r="XI54" s="74" t="s">
        <v>57</v>
      </c>
      <c r="XJ54" s="74">
        <v>270</v>
      </c>
      <c r="XK54" s="74">
        <v>260</v>
      </c>
      <c r="XL54" s="74">
        <v>8</v>
      </c>
      <c r="XM54" s="74">
        <v>2</v>
      </c>
      <c r="XN54" s="75">
        <v>0.96</v>
      </c>
      <c r="XO54" s="48" t="str">
        <f t="shared" si="105"/>
        <v>OK</v>
      </c>
      <c r="XP54" s="48"/>
      <c r="XQ54" s="74" t="s">
        <v>57</v>
      </c>
      <c r="XR54" s="102">
        <v>270</v>
      </c>
      <c r="XS54" s="102">
        <v>260</v>
      </c>
      <c r="XT54" s="102">
        <v>8</v>
      </c>
      <c r="XU54" s="102">
        <v>2</v>
      </c>
      <c r="XV54" s="103">
        <v>0.96</v>
      </c>
      <c r="XW54" s="48" t="str">
        <f t="shared" si="106"/>
        <v>OK</v>
      </c>
      <c r="XY54" s="74" t="s">
        <v>57</v>
      </c>
      <c r="XZ54" s="74">
        <v>270</v>
      </c>
      <c r="YA54" s="74">
        <v>260</v>
      </c>
      <c r="YB54" s="74">
        <v>8</v>
      </c>
      <c r="YC54" s="74">
        <v>2</v>
      </c>
      <c r="YD54" s="75">
        <v>0.96</v>
      </c>
      <c r="YE54" s="48" t="str">
        <f t="shared" si="107"/>
        <v>OK</v>
      </c>
      <c r="YF54" s="48"/>
      <c r="YG54" s="74" t="s">
        <v>57</v>
      </c>
      <c r="YH54" s="102">
        <v>270</v>
      </c>
      <c r="YI54" s="102">
        <v>260</v>
      </c>
      <c r="YJ54" s="102">
        <v>8</v>
      </c>
      <c r="YK54" s="102">
        <v>2</v>
      </c>
      <c r="YL54" s="103">
        <v>0.96</v>
      </c>
      <c r="YM54" s="48" t="str">
        <f t="shared" si="108"/>
        <v>OK</v>
      </c>
      <c r="YO54" s="74" t="s">
        <v>57</v>
      </c>
      <c r="YP54" s="74">
        <v>270</v>
      </c>
      <c r="YQ54" s="74">
        <v>260</v>
      </c>
      <c r="YR54" s="74">
        <v>8</v>
      </c>
      <c r="YS54" s="74">
        <v>2</v>
      </c>
      <c r="YT54" s="75">
        <v>0.96</v>
      </c>
      <c r="YU54" s="48" t="str">
        <f t="shared" si="109"/>
        <v>OK</v>
      </c>
      <c r="YV54" s="48"/>
      <c r="YW54" s="74" t="s">
        <v>57</v>
      </c>
      <c r="YX54" s="102">
        <v>270</v>
      </c>
      <c r="YY54" s="102">
        <v>260</v>
      </c>
      <c r="YZ54" s="102">
        <v>8</v>
      </c>
      <c r="ZA54" s="102">
        <v>2</v>
      </c>
      <c r="ZB54" s="103">
        <v>0.96</v>
      </c>
      <c r="ZC54" s="48" t="str">
        <f t="shared" si="110"/>
        <v>OK</v>
      </c>
      <c r="ZE54" s="74" t="s">
        <v>57</v>
      </c>
      <c r="ZF54" s="74">
        <v>270</v>
      </c>
      <c r="ZG54" s="74">
        <v>260</v>
      </c>
      <c r="ZH54" s="74">
        <v>8</v>
      </c>
      <c r="ZI54" s="74">
        <v>2</v>
      </c>
      <c r="ZJ54" s="75">
        <v>0.96</v>
      </c>
      <c r="ZK54" s="48" t="str">
        <f t="shared" si="111"/>
        <v>OK</v>
      </c>
      <c r="ZL54" s="48"/>
      <c r="ZM54" s="74" t="s">
        <v>57</v>
      </c>
      <c r="ZN54" s="102">
        <v>270</v>
      </c>
      <c r="ZO54" s="102">
        <v>260</v>
      </c>
      <c r="ZP54" s="102">
        <v>8</v>
      </c>
      <c r="ZQ54" s="102">
        <v>2</v>
      </c>
      <c r="ZR54" s="103">
        <v>0.96</v>
      </c>
      <c r="ZS54" s="48" t="str">
        <f t="shared" si="112"/>
        <v>OK</v>
      </c>
      <c r="ZU54" s="74" t="s">
        <v>57</v>
      </c>
      <c r="ZV54" s="74">
        <v>270</v>
      </c>
      <c r="ZW54" s="74">
        <v>260</v>
      </c>
      <c r="ZX54" s="74">
        <v>8</v>
      </c>
      <c r="ZY54" s="74">
        <v>2</v>
      </c>
      <c r="ZZ54" s="75">
        <v>0.96</v>
      </c>
      <c r="AAA54" s="48" t="str">
        <f t="shared" si="113"/>
        <v>OK</v>
      </c>
      <c r="AAB54" s="48"/>
      <c r="AAC54" s="74" t="s">
        <v>57</v>
      </c>
      <c r="AAD54" s="102">
        <v>270</v>
      </c>
      <c r="AAE54" s="102">
        <v>260</v>
      </c>
      <c r="AAF54" s="102">
        <v>8</v>
      </c>
      <c r="AAG54" s="102">
        <v>2</v>
      </c>
      <c r="AAH54" s="103">
        <v>0.96</v>
      </c>
      <c r="AAI54" s="48" t="str">
        <f t="shared" si="114"/>
        <v>OK</v>
      </c>
    </row>
    <row r="55" spans="1:711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11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12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13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14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15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16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17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18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19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20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21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22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23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24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25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2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27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28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29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30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115"/>
        <v>0.96354166666666663</v>
      </c>
      <c r="FZ55" s="4">
        <f t="shared" si="31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116"/>
        <v>0.96354166666666663</v>
      </c>
      <c r="GH55" s="4">
        <f t="shared" si="32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3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34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35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36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37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38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117"/>
        <v>0.96354166666666663</v>
      </c>
      <c r="IL55" s="4">
        <f t="shared" si="39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40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118"/>
        <v>0.96354166666666663</v>
      </c>
      <c r="JR55" s="67">
        <f t="shared" si="41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119"/>
        <v>0.96354166666666663</v>
      </c>
      <c r="JZ55" s="75">
        <f t="shared" si="42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43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44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45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46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47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48"/>
        <v>0.96354166666666663</v>
      </c>
      <c r="LW55" s="75">
        <f t="shared" si="49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50"/>
        <v>0.96354166666666663</v>
      </c>
      <c r="ME55" s="75">
        <f t="shared" si="51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52"/>
        <v>0</v>
      </c>
      <c r="MM55" s="75">
        <f t="shared" si="53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54"/>
        <v>0.96354166666666663</v>
      </c>
      <c r="MU55" s="50">
        <f t="shared" si="55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56"/>
        <v>0.953125</v>
      </c>
      <c r="NC55" s="75">
        <f t="shared" si="57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58"/>
        <v>0.96354166666666663</v>
      </c>
      <c r="NK55" s="75">
        <f t="shared" si="59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60"/>
        <v>0.96354166666666663</v>
      </c>
      <c r="NS55" s="75">
        <f t="shared" si="61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62"/>
        <v>0.96354166666666663</v>
      </c>
      <c r="OA55" s="75">
        <f t="shared" si="63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64"/>
        <v>0.96354166666666663</v>
      </c>
      <c r="OI55" s="75">
        <f t="shared" si="65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66"/>
        <v>0.96354166666666663</v>
      </c>
      <c r="OQ55" s="75">
        <f t="shared" si="67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68"/>
        <v>0.96354166666666663</v>
      </c>
      <c r="OY55" s="75">
        <f t="shared" si="69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70"/>
        <v>0.96354166666666663</v>
      </c>
      <c r="PG55" s="75">
        <f t="shared" si="71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72"/>
        <v>0.96354166666666663</v>
      </c>
      <c r="PO55" s="75">
        <f t="shared" si="73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74"/>
        <v>0.96354166666666663</v>
      </c>
      <c r="PW55" s="75">
        <f t="shared" si="75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76"/>
        <v>0.96354166666666663</v>
      </c>
      <c r="QE55" s="75">
        <f t="shared" si="77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78"/>
        <v>0.96391752577319589</v>
      </c>
      <c r="QM55" s="75">
        <f t="shared" si="79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80"/>
        <v>0.96391752577319589</v>
      </c>
      <c r="QU55" s="75">
        <f t="shared" si="81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82"/>
        <v>0.96391752577319589</v>
      </c>
      <c r="RC55" s="75">
        <f t="shared" si="83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84"/>
        <v>0.96391752577319589</v>
      </c>
      <c r="RK55" s="75">
        <f t="shared" si="85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86"/>
        <v>0.96391752577319589</v>
      </c>
      <c r="RS55" s="75">
        <f t="shared" si="87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88"/>
        <v>0.96391752577319589</v>
      </c>
      <c r="SA55" s="75">
        <f t="shared" si="89"/>
        <v>0</v>
      </c>
      <c r="SC55" s="37" t="s">
        <v>58</v>
      </c>
      <c r="SD55" s="74">
        <v>194</v>
      </c>
      <c r="SE55" s="73">
        <v>182</v>
      </c>
      <c r="SF55" s="74">
        <v>11</v>
      </c>
      <c r="SG55" s="74">
        <v>1</v>
      </c>
      <c r="SH55" s="75">
        <f t="shared" si="90"/>
        <v>0.93814432989690721</v>
      </c>
      <c r="SI55" s="75">
        <f t="shared" si="91"/>
        <v>-2.5773195876288679E-2</v>
      </c>
      <c r="SJ55" s="74" t="s">
        <v>89</v>
      </c>
      <c r="SK55" s="37" t="s">
        <v>58</v>
      </c>
      <c r="SL55" s="74">
        <f>196-2</f>
        <v>194</v>
      </c>
      <c r="SM55" s="73">
        <v>184</v>
      </c>
      <c r="SN55" s="74">
        <v>10</v>
      </c>
      <c r="SO55" s="74">
        <v>0</v>
      </c>
      <c r="SP55" s="75">
        <f t="shared" si="92"/>
        <v>0.94845360824742264</v>
      </c>
      <c r="SQ55" s="75" t="str">
        <f t="shared" si="93"/>
        <v>Fail:1%</v>
      </c>
      <c r="SS55" s="37" t="s">
        <v>304</v>
      </c>
      <c r="ST55" s="74">
        <v>194</v>
      </c>
      <c r="SU55" s="74">
        <v>188</v>
      </c>
      <c r="SV55" s="74">
        <v>6</v>
      </c>
      <c r="SW55" s="74">
        <v>0</v>
      </c>
      <c r="SX55" s="75">
        <f t="shared" si="94"/>
        <v>0.96907216494845361</v>
      </c>
      <c r="SY55" s="75" t="str">
        <f t="shared" si="130"/>
        <v>Fail:1%</v>
      </c>
      <c r="TA55" s="37" t="s">
        <v>58</v>
      </c>
      <c r="TB55" s="74">
        <v>196</v>
      </c>
      <c r="TC55" s="73">
        <v>185</v>
      </c>
      <c r="TD55" s="74">
        <v>11</v>
      </c>
      <c r="TE55" s="74">
        <v>0</v>
      </c>
      <c r="TF55" s="75">
        <f t="shared" si="96"/>
        <v>0.94387755102040816</v>
      </c>
      <c r="TG55" s="50" t="str">
        <f t="shared" si="97"/>
        <v>Fail:0%</v>
      </c>
      <c r="TI55" s="37" t="s">
        <v>58</v>
      </c>
      <c r="TJ55" s="74">
        <v>196</v>
      </c>
      <c r="TK55" s="73">
        <v>182</v>
      </c>
      <c r="TL55" s="74">
        <v>12</v>
      </c>
      <c r="TM55" s="74">
        <v>2</v>
      </c>
      <c r="TN55" s="75">
        <v>0.93</v>
      </c>
      <c r="TO55" s="48" t="str">
        <f t="shared" si="98"/>
        <v>Fail:-4%</v>
      </c>
      <c r="TP55" s="48" t="str">
        <f t="shared" si="120"/>
        <v>Fail:-1%</v>
      </c>
      <c r="TQ55" s="37" t="s">
        <v>58</v>
      </c>
      <c r="TR55" s="74">
        <v>196</v>
      </c>
      <c r="TS55" s="73">
        <v>187</v>
      </c>
      <c r="TT55" s="74">
        <v>7</v>
      </c>
      <c r="TU55" s="74">
        <v>2</v>
      </c>
      <c r="TV55" s="75">
        <v>0.95</v>
      </c>
      <c r="TW55" s="48" t="str">
        <f t="shared" si="99"/>
        <v>Fail:1%</v>
      </c>
      <c r="TX55" s="48" t="str">
        <f t="shared" si="121"/>
        <v>Fail:2%</v>
      </c>
      <c r="TY55" s="37" t="s">
        <v>58</v>
      </c>
      <c r="TZ55" s="74">
        <v>196</v>
      </c>
      <c r="UA55" s="73">
        <v>182</v>
      </c>
      <c r="UB55" s="74">
        <v>12</v>
      </c>
      <c r="UC55" s="74">
        <v>2</v>
      </c>
      <c r="UD55" s="75">
        <v>0.93</v>
      </c>
      <c r="UE55" s="48" t="str">
        <f t="shared" si="125"/>
        <v>OK</v>
      </c>
      <c r="UF55" s="48" t="str">
        <f t="shared" si="123"/>
        <v>Fail:-2%</v>
      </c>
      <c r="UG55" s="37" t="s">
        <v>58</v>
      </c>
      <c r="UH55" s="74">
        <v>196</v>
      </c>
      <c r="UI55" s="73">
        <v>189</v>
      </c>
      <c r="UJ55" s="74">
        <v>7</v>
      </c>
      <c r="UK55" s="74">
        <v>0</v>
      </c>
      <c r="UL55" s="75">
        <v>0.96</v>
      </c>
      <c r="UM55" s="48" t="str">
        <f t="shared" si="126"/>
        <v>Fail:1%</v>
      </c>
      <c r="UN55" s="50" t="str">
        <f t="shared" si="124"/>
        <v>Fail:3%</v>
      </c>
      <c r="UO55" s="107" t="s">
        <v>58</v>
      </c>
      <c r="UP55" s="74">
        <v>196</v>
      </c>
      <c r="UQ55" s="74">
        <v>188</v>
      </c>
      <c r="UR55" s="74">
        <v>7</v>
      </c>
      <c r="US55" s="74">
        <v>1</v>
      </c>
      <c r="UT55" s="75">
        <v>0.96</v>
      </c>
      <c r="UU55" s="48" t="str">
        <f t="shared" si="129"/>
        <v>Fail:7%</v>
      </c>
      <c r="UV55" s="50" t="str">
        <f t="shared" si="4"/>
        <v>Fail:0%</v>
      </c>
      <c r="UW55" s="37" t="s">
        <v>58</v>
      </c>
      <c r="UX55" s="74">
        <v>194</v>
      </c>
      <c r="UY55" s="73">
        <v>186</v>
      </c>
      <c r="UZ55" s="74">
        <v>8</v>
      </c>
      <c r="VA55" s="74">
        <v>0</v>
      </c>
      <c r="VB55" s="75">
        <v>0.96</v>
      </c>
      <c r="VC55" s="48" t="str">
        <f t="shared" si="5"/>
        <v>Fail:0%</v>
      </c>
      <c r="VD55" s="50" t="str">
        <f t="shared" si="6"/>
        <v>Fail:0%</v>
      </c>
      <c r="VE55" s="107" t="s">
        <v>58</v>
      </c>
      <c r="VF55" s="74">
        <v>194</v>
      </c>
      <c r="VG55" s="74">
        <v>186</v>
      </c>
      <c r="VH55" s="74">
        <v>8</v>
      </c>
      <c r="VI55" s="74">
        <v>0</v>
      </c>
      <c r="VJ55" s="75">
        <v>0.96</v>
      </c>
      <c r="VK55" s="48" t="str">
        <f t="shared" si="101"/>
        <v>Fail:0%</v>
      </c>
      <c r="VL55" s="50" t="str">
        <f t="shared" si="7"/>
        <v>Fail:-4%</v>
      </c>
      <c r="VM55" s="37" t="s">
        <v>58</v>
      </c>
      <c r="VN55" s="74">
        <v>194</v>
      </c>
      <c r="VO55" s="73">
        <v>186</v>
      </c>
      <c r="VP55" s="74">
        <v>8</v>
      </c>
      <c r="VQ55" s="74">
        <v>0</v>
      </c>
      <c r="VR55" s="75">
        <v>0.96</v>
      </c>
      <c r="VS55" s="48" t="str">
        <f t="shared" si="8"/>
        <v>OK</v>
      </c>
      <c r="VT55" s="50"/>
      <c r="VU55" s="107" t="s">
        <v>58</v>
      </c>
      <c r="VV55" s="74">
        <v>196</v>
      </c>
      <c r="VW55" s="74">
        <v>188</v>
      </c>
      <c r="VX55" s="74">
        <v>8</v>
      </c>
      <c r="VY55" s="74">
        <v>0</v>
      </c>
      <c r="VZ55" s="75">
        <v>0.96</v>
      </c>
      <c r="WA55" s="48" t="str">
        <f t="shared" si="102"/>
        <v>Fail:0%</v>
      </c>
      <c r="WB55" s="50"/>
      <c r="WC55" s="37" t="s">
        <v>58</v>
      </c>
      <c r="WD55" s="74">
        <v>196</v>
      </c>
      <c r="WE55" s="73">
        <v>189</v>
      </c>
      <c r="WF55" s="74">
        <v>7</v>
      </c>
      <c r="WG55" s="74">
        <v>0</v>
      </c>
      <c r="WH55" s="75">
        <v>0.96</v>
      </c>
      <c r="WI55" s="48" t="str">
        <f t="shared" si="9"/>
        <v>Fail:0%</v>
      </c>
      <c r="WJ55" s="50"/>
      <c r="WK55" s="37" t="s">
        <v>58</v>
      </c>
      <c r="WL55" s="74">
        <v>196</v>
      </c>
      <c r="WM55" s="73">
        <v>189</v>
      </c>
      <c r="WN55" s="74">
        <v>7</v>
      </c>
      <c r="WO55" s="74">
        <v>0</v>
      </c>
      <c r="WP55" s="75">
        <v>0.96</v>
      </c>
      <c r="WQ55" s="48" t="str">
        <f t="shared" si="10"/>
        <v>Fail:0%</v>
      </c>
      <c r="WR55" s="50"/>
      <c r="WS55" s="37" t="s">
        <v>58</v>
      </c>
      <c r="WT55" s="74">
        <v>194</v>
      </c>
      <c r="WU55" s="73">
        <v>186</v>
      </c>
      <c r="WV55" s="74">
        <v>8</v>
      </c>
      <c r="WW55" s="74">
        <v>0</v>
      </c>
      <c r="WX55" s="75">
        <v>0.96</v>
      </c>
      <c r="WY55" s="48" t="str">
        <f t="shared" si="103"/>
        <v>Fail:0%</v>
      </c>
      <c r="WZ55" s="50"/>
      <c r="XA55" s="107" t="s">
        <v>58</v>
      </c>
      <c r="XB55" s="74">
        <v>196</v>
      </c>
      <c r="XC55" s="74">
        <v>188</v>
      </c>
      <c r="XD55" s="74">
        <v>8</v>
      </c>
      <c r="XE55" s="74">
        <v>0</v>
      </c>
      <c r="XF55" s="75">
        <v>0.96</v>
      </c>
      <c r="XG55" s="48" t="str">
        <f t="shared" si="104"/>
        <v>Fail:0%</v>
      </c>
      <c r="XI55" s="37" t="s">
        <v>58</v>
      </c>
      <c r="XJ55" s="74">
        <v>194</v>
      </c>
      <c r="XK55" s="73">
        <v>186</v>
      </c>
      <c r="XL55" s="74">
        <v>8</v>
      </c>
      <c r="XM55" s="74">
        <v>0</v>
      </c>
      <c r="XN55" s="75">
        <v>0.96</v>
      </c>
      <c r="XO55" s="48" t="str">
        <f t="shared" si="105"/>
        <v>OK</v>
      </c>
      <c r="XP55" s="50"/>
      <c r="XQ55" s="107" t="s">
        <v>58</v>
      </c>
      <c r="XR55" s="74">
        <v>196</v>
      </c>
      <c r="XS55" s="74">
        <v>188</v>
      </c>
      <c r="XT55" s="74">
        <v>8</v>
      </c>
      <c r="XU55" s="74">
        <v>0</v>
      </c>
      <c r="XV55" s="75">
        <v>0.96</v>
      </c>
      <c r="XW55" s="48" t="str">
        <f t="shared" si="106"/>
        <v>OK</v>
      </c>
      <c r="XY55" s="37" t="s">
        <v>58</v>
      </c>
      <c r="XZ55" s="74">
        <v>192</v>
      </c>
      <c r="YA55" s="73">
        <v>187</v>
      </c>
      <c r="YB55" s="74">
        <v>3</v>
      </c>
      <c r="YC55" s="74">
        <v>2</v>
      </c>
      <c r="YD55" s="75">
        <v>0.97</v>
      </c>
      <c r="YE55" s="48" t="str">
        <f t="shared" si="107"/>
        <v>Fail:1%</v>
      </c>
      <c r="YF55" s="50"/>
      <c r="YG55" s="107" t="s">
        <v>58</v>
      </c>
      <c r="YH55" s="74">
        <v>194</v>
      </c>
      <c r="YI55" s="74">
        <v>189</v>
      </c>
      <c r="YJ55" s="74">
        <v>3</v>
      </c>
      <c r="YK55" s="74">
        <v>2</v>
      </c>
      <c r="YL55" s="75">
        <v>0.97</v>
      </c>
      <c r="YM55" s="48" t="str">
        <f t="shared" si="108"/>
        <v>Fail:1%</v>
      </c>
      <c r="YO55" s="37" t="s">
        <v>58</v>
      </c>
      <c r="YP55" s="74">
        <v>192</v>
      </c>
      <c r="YQ55" s="73">
        <v>189</v>
      </c>
      <c r="YR55" s="74">
        <v>3</v>
      </c>
      <c r="YS55" s="74">
        <v>0</v>
      </c>
      <c r="YT55" s="75">
        <v>0.98</v>
      </c>
      <c r="YU55" s="48" t="str">
        <f t="shared" si="109"/>
        <v>Fail:1%</v>
      </c>
      <c r="YV55" s="50"/>
      <c r="YW55" s="107" t="s">
        <v>58</v>
      </c>
      <c r="YX55" s="74">
        <v>194</v>
      </c>
      <c r="YY55" s="74">
        <v>191</v>
      </c>
      <c r="YZ55" s="74">
        <v>3</v>
      </c>
      <c r="ZA55" s="74">
        <v>0</v>
      </c>
      <c r="ZB55" s="75">
        <v>0.98</v>
      </c>
      <c r="ZC55" s="48" t="str">
        <f t="shared" si="110"/>
        <v>Fail:1%</v>
      </c>
      <c r="ZE55" s="37" t="s">
        <v>58</v>
      </c>
      <c r="ZF55" s="74">
        <v>192</v>
      </c>
      <c r="ZG55" s="73">
        <v>188</v>
      </c>
      <c r="ZH55" s="74">
        <v>3</v>
      </c>
      <c r="ZI55" s="74">
        <v>1</v>
      </c>
      <c r="ZJ55" s="75">
        <v>0.98</v>
      </c>
      <c r="ZK55" s="48" t="str">
        <f t="shared" si="111"/>
        <v>Fail:0%</v>
      </c>
      <c r="ZL55" s="50"/>
      <c r="ZM55" s="107" t="s">
        <v>58</v>
      </c>
      <c r="ZN55" s="74">
        <v>194</v>
      </c>
      <c r="ZO55" s="74">
        <v>190</v>
      </c>
      <c r="ZP55" s="74">
        <v>3</v>
      </c>
      <c r="ZQ55" s="74">
        <v>1</v>
      </c>
      <c r="ZR55" s="75">
        <v>0.98</v>
      </c>
      <c r="ZS55" s="48" t="str">
        <f t="shared" si="112"/>
        <v>Fail:0%</v>
      </c>
      <c r="ZU55" s="37" t="s">
        <v>58</v>
      </c>
      <c r="ZV55" s="74">
        <v>192</v>
      </c>
      <c r="ZW55" s="73">
        <v>187</v>
      </c>
      <c r="ZX55" s="74">
        <v>3</v>
      </c>
      <c r="ZY55" s="74">
        <v>2</v>
      </c>
      <c r="ZZ55" s="75">
        <v>0.97</v>
      </c>
      <c r="AAA55" s="48" t="str">
        <f t="shared" si="113"/>
        <v>Fail:-1%</v>
      </c>
      <c r="AAB55" s="50"/>
      <c r="AAC55" s="107" t="s">
        <v>58</v>
      </c>
      <c r="AAD55" s="74">
        <v>194</v>
      </c>
      <c r="AAE55" s="74">
        <v>189</v>
      </c>
      <c r="AAF55" s="74">
        <v>3</v>
      </c>
      <c r="AAG55" s="74">
        <v>2</v>
      </c>
      <c r="AAH55" s="75">
        <v>0.97</v>
      </c>
      <c r="AAI55" s="48" t="str">
        <f t="shared" si="114"/>
        <v>Fail:-1%</v>
      </c>
    </row>
    <row r="56" spans="1:71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1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2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13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14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15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16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17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18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19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20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21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22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23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24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25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2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2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2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2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30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115"/>
        <v>0.63529411764705879</v>
      </c>
      <c r="FZ56" s="4">
        <f t="shared" si="31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116"/>
        <v>0.63529411764705879</v>
      </c>
      <c r="GH56" s="4">
        <f t="shared" si="3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>GL56/GK56</f>
        <v>0.63529411764705879</v>
      </c>
      <c r="GP56" s="4">
        <f t="shared" si="33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34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35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36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37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38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17"/>
        <v>0.63529411764705879</v>
      </c>
      <c r="IL56" s="4">
        <f t="shared" si="39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40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118"/>
        <v>0.63529411764705879</v>
      </c>
      <c r="JR56" s="67">
        <f t="shared" si="41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119"/>
        <v>0.63529411764705879</v>
      </c>
      <c r="JZ56" s="75">
        <f t="shared" si="42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43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44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45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46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47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8"/>
        <v>0.63529411764705879</v>
      </c>
      <c r="LW56" s="75">
        <f t="shared" si="49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50"/>
        <v>0.63529411764705879</v>
      </c>
      <c r="ME56" s="75">
        <f t="shared" si="51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52"/>
        <v>0.63529411764705879</v>
      </c>
      <c r="MM56" s="75">
        <f t="shared" si="53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54"/>
        <v>0.63529411764705879</v>
      </c>
      <c r="MU56" s="75">
        <f t="shared" si="55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56"/>
        <v>0.63529411764705879</v>
      </c>
      <c r="NC56" s="75">
        <f t="shared" si="57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8"/>
        <v>0.63529411764705879</v>
      </c>
      <c r="NK56" s="75">
        <f t="shared" si="59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60"/>
        <v>0.63529411764705879</v>
      </c>
      <c r="NS56" s="75">
        <f t="shared" si="61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62"/>
        <v>0.63529411764705879</v>
      </c>
      <c r="OA56" s="75">
        <f t="shared" si="63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64"/>
        <v>0.63529411764705879</v>
      </c>
      <c r="OI56" s="75">
        <f t="shared" si="65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66"/>
        <v>0.63529411764705879</v>
      </c>
      <c r="OQ56" s="75">
        <f t="shared" si="67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68"/>
        <v>0.63529411764705879</v>
      </c>
      <c r="OY56" s="75">
        <f t="shared" si="69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70"/>
        <v>0.63529411764705879</v>
      </c>
      <c r="PG56" s="75">
        <f t="shared" si="71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72"/>
        <v>0.63529411764705879</v>
      </c>
      <c r="PO56" s="75">
        <f t="shared" si="73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74"/>
        <v>0.63529411764705879</v>
      </c>
      <c r="PW56" s="75">
        <f t="shared" si="75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76"/>
        <v>0.63529411764705879</v>
      </c>
      <c r="QE56" s="75">
        <f t="shared" si="77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78"/>
        <v>0.63529411764705879</v>
      </c>
      <c r="QM56" s="75">
        <f t="shared" si="79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80"/>
        <v>0.63529411764705879</v>
      </c>
      <c r="QU56" s="75">
        <f t="shared" si="81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82"/>
        <v>0.63529411764705879</v>
      </c>
      <c r="RC56" s="75">
        <f t="shared" si="83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84"/>
        <v>0.63529411764705879</v>
      </c>
      <c r="RK56" s="75">
        <f t="shared" si="85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86"/>
        <v>0.63529411764705879</v>
      </c>
      <c r="RS56" s="75">
        <f t="shared" si="87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88"/>
        <v>0.63529411764705879</v>
      </c>
      <c r="SA56" s="75">
        <f t="shared" si="89"/>
        <v>0</v>
      </c>
      <c r="SC56" s="74" t="s">
        <v>59</v>
      </c>
      <c r="SD56" s="74">
        <v>85</v>
      </c>
      <c r="SE56" s="74">
        <v>54</v>
      </c>
      <c r="SF56" s="74">
        <v>2</v>
      </c>
      <c r="SG56" s="74">
        <v>29</v>
      </c>
      <c r="SH56" s="75">
        <f t="shared" si="90"/>
        <v>0.63529411764705879</v>
      </c>
      <c r="SI56" s="75">
        <f t="shared" si="91"/>
        <v>0</v>
      </c>
      <c r="SJ56" s="74" t="s">
        <v>89</v>
      </c>
      <c r="SK56" s="74" t="s">
        <v>59</v>
      </c>
      <c r="SL56" s="74">
        <v>85</v>
      </c>
      <c r="SM56" s="74">
        <v>54</v>
      </c>
      <c r="SN56" s="74">
        <v>2</v>
      </c>
      <c r="SO56" s="74">
        <v>29</v>
      </c>
      <c r="SP56" s="75">
        <f t="shared" si="92"/>
        <v>0.63529411764705879</v>
      </c>
      <c r="SQ56" s="75" t="str">
        <f t="shared" si="93"/>
        <v>OK</v>
      </c>
      <c r="SR56" s="74" t="s">
        <v>246</v>
      </c>
      <c r="SS56" s="74" t="s">
        <v>305</v>
      </c>
      <c r="ST56" s="74">
        <v>85</v>
      </c>
      <c r="SU56" s="73">
        <v>54</v>
      </c>
      <c r="SV56" s="74">
        <v>2</v>
      </c>
      <c r="SW56" s="74">
        <v>29</v>
      </c>
      <c r="SX56" s="75">
        <f t="shared" si="94"/>
        <v>0.63529411764705879</v>
      </c>
      <c r="SY56" s="75" t="str">
        <f t="shared" si="130"/>
        <v>Fail:-31%</v>
      </c>
      <c r="TA56" s="74" t="s">
        <v>59</v>
      </c>
      <c r="TB56" s="74">
        <v>85</v>
      </c>
      <c r="TC56" s="74">
        <v>54</v>
      </c>
      <c r="TD56" s="74">
        <v>2</v>
      </c>
      <c r="TE56" s="74">
        <v>29</v>
      </c>
      <c r="TF56" s="75">
        <f t="shared" si="96"/>
        <v>0.63529411764705879</v>
      </c>
      <c r="TG56" s="50" t="str">
        <f t="shared" si="97"/>
        <v>OK</v>
      </c>
      <c r="TH56" s="66" t="s">
        <v>253</v>
      </c>
      <c r="TI56" s="74" t="s">
        <v>59</v>
      </c>
      <c r="TJ56" s="74">
        <v>85</v>
      </c>
      <c r="TK56" s="74">
        <v>54</v>
      </c>
      <c r="TL56" s="74">
        <v>2</v>
      </c>
      <c r="TM56" s="74">
        <v>29</v>
      </c>
      <c r="TN56" s="75">
        <v>0.64</v>
      </c>
      <c r="TO56" s="50" t="str">
        <f t="shared" si="98"/>
        <v>OK</v>
      </c>
      <c r="TP56" s="48" t="str">
        <f t="shared" si="120"/>
        <v>OK</v>
      </c>
      <c r="TQ56" s="74" t="s">
        <v>59</v>
      </c>
      <c r="TR56" s="74">
        <v>85</v>
      </c>
      <c r="TS56" s="74">
        <v>54</v>
      </c>
      <c r="TT56" s="74">
        <v>2</v>
      </c>
      <c r="TU56" s="74">
        <v>29</v>
      </c>
      <c r="TV56" s="75">
        <v>0.64</v>
      </c>
      <c r="TW56" s="50" t="str">
        <f t="shared" si="99"/>
        <v>OK</v>
      </c>
      <c r="TX56" s="48" t="str">
        <f t="shared" si="121"/>
        <v>OK</v>
      </c>
      <c r="TY56" s="74" t="s">
        <v>59</v>
      </c>
      <c r="TZ56" s="74">
        <v>85</v>
      </c>
      <c r="UA56" s="74">
        <v>54</v>
      </c>
      <c r="UB56" s="74">
        <v>2</v>
      </c>
      <c r="UC56" s="74">
        <v>29</v>
      </c>
      <c r="UD56" s="75">
        <v>0.64</v>
      </c>
      <c r="UE56" s="50" t="str">
        <f t="shared" si="125"/>
        <v>OK</v>
      </c>
      <c r="UF56" s="48" t="str">
        <f t="shared" si="123"/>
        <v>OK</v>
      </c>
      <c r="UG56" s="74" t="s">
        <v>59</v>
      </c>
      <c r="UH56" s="74">
        <v>85</v>
      </c>
      <c r="UI56" s="74">
        <v>54</v>
      </c>
      <c r="UJ56" s="74">
        <v>2</v>
      </c>
      <c r="UK56" s="74">
        <v>29</v>
      </c>
      <c r="UL56" s="75">
        <v>0.64</v>
      </c>
      <c r="UM56" s="48" t="str">
        <f t="shared" si="126"/>
        <v>OK</v>
      </c>
      <c r="UN56" s="50" t="str">
        <f t="shared" si="124"/>
        <v>OK</v>
      </c>
      <c r="UO56" s="74" t="s">
        <v>59</v>
      </c>
      <c r="UP56" s="74">
        <v>85</v>
      </c>
      <c r="UQ56" s="74">
        <v>54</v>
      </c>
      <c r="UR56" s="74">
        <v>2</v>
      </c>
      <c r="US56" s="74">
        <v>29</v>
      </c>
      <c r="UT56" s="75">
        <v>0.64</v>
      </c>
      <c r="UU56" s="48" t="str">
        <f t="shared" si="129"/>
        <v>Fail:36%</v>
      </c>
      <c r="UV56" s="50" t="str">
        <f t="shared" si="4"/>
        <v>OK</v>
      </c>
      <c r="UW56" s="74" t="s">
        <v>59</v>
      </c>
      <c r="UX56" s="74">
        <v>86</v>
      </c>
      <c r="UY56" s="74">
        <v>54</v>
      </c>
      <c r="UZ56" s="74">
        <v>3</v>
      </c>
      <c r="VA56" s="74">
        <v>29</v>
      </c>
      <c r="VB56" s="75">
        <v>0.63</v>
      </c>
      <c r="VC56" s="48" t="str">
        <f t="shared" si="5"/>
        <v>Fail:-1%</v>
      </c>
      <c r="VD56" s="50" t="str">
        <f t="shared" si="6"/>
        <v>Fail:-1%</v>
      </c>
      <c r="VE56" s="74" t="s">
        <v>59</v>
      </c>
      <c r="VF56" s="74">
        <v>86</v>
      </c>
      <c r="VG56" s="74">
        <v>54</v>
      </c>
      <c r="VH56" s="74">
        <v>3</v>
      </c>
      <c r="VI56" s="74">
        <v>29</v>
      </c>
      <c r="VJ56" s="75">
        <v>0.63</v>
      </c>
      <c r="VK56" s="48" t="str">
        <f t="shared" si="101"/>
        <v>Fail:-1%</v>
      </c>
      <c r="VL56" s="50" t="str">
        <f t="shared" si="7"/>
        <v>Fail:-2837%</v>
      </c>
      <c r="VM56" s="74" t="s">
        <v>59</v>
      </c>
      <c r="VN56" s="74">
        <v>86</v>
      </c>
      <c r="VO56" s="74">
        <v>54</v>
      </c>
      <c r="VP56" s="74">
        <v>3</v>
      </c>
      <c r="VQ56" s="74">
        <v>29</v>
      </c>
      <c r="VR56" s="75">
        <v>0.63</v>
      </c>
      <c r="VS56" s="48" t="str">
        <f t="shared" si="8"/>
        <v>OK</v>
      </c>
      <c r="VT56" s="50"/>
      <c r="VU56" s="74" t="s">
        <v>59</v>
      </c>
      <c r="VV56" s="74">
        <v>86</v>
      </c>
      <c r="VW56" s="74">
        <v>54</v>
      </c>
      <c r="VX56" s="74">
        <v>3</v>
      </c>
      <c r="VY56" s="74">
        <v>29</v>
      </c>
      <c r="VZ56" s="75">
        <v>0.63</v>
      </c>
      <c r="WA56" s="48" t="str">
        <f t="shared" si="102"/>
        <v>OK</v>
      </c>
      <c r="WB56" s="50"/>
      <c r="WC56" s="74" t="s">
        <v>59</v>
      </c>
      <c r="WD56" s="74">
        <v>85</v>
      </c>
      <c r="WE56" s="74">
        <v>54</v>
      </c>
      <c r="WF56" s="74">
        <v>2</v>
      </c>
      <c r="WG56" s="74">
        <v>29</v>
      </c>
      <c r="WH56" s="75">
        <v>0.64</v>
      </c>
      <c r="WI56" s="48" t="str">
        <f t="shared" si="9"/>
        <v>Fail:1%</v>
      </c>
      <c r="WJ56" s="50"/>
      <c r="WK56" s="74" t="s">
        <v>59</v>
      </c>
      <c r="WL56" s="74">
        <v>85</v>
      </c>
      <c r="WM56" s="74">
        <v>54</v>
      </c>
      <c r="WN56" s="74">
        <v>2</v>
      </c>
      <c r="WO56" s="74">
        <v>29</v>
      </c>
      <c r="WP56" s="75">
        <v>0.64</v>
      </c>
      <c r="WQ56" s="48" t="str">
        <f t="shared" si="10"/>
        <v>Fail:1%</v>
      </c>
      <c r="WR56" s="50"/>
      <c r="WS56" s="74" t="s">
        <v>59</v>
      </c>
      <c r="WT56" s="74">
        <v>85</v>
      </c>
      <c r="WU56" s="74">
        <v>54</v>
      </c>
      <c r="WV56" s="74">
        <v>2</v>
      </c>
      <c r="WW56" s="74">
        <v>29</v>
      </c>
      <c r="WX56" s="75">
        <v>0.64</v>
      </c>
      <c r="WY56" s="48" t="str">
        <f t="shared" si="103"/>
        <v>OK</v>
      </c>
      <c r="WZ56" s="50"/>
      <c r="XA56" s="74" t="s">
        <v>59</v>
      </c>
      <c r="XB56" s="74">
        <v>85</v>
      </c>
      <c r="XC56" s="74">
        <v>54</v>
      </c>
      <c r="XD56" s="74">
        <v>2</v>
      </c>
      <c r="XE56" s="74">
        <v>29</v>
      </c>
      <c r="XF56" s="75">
        <v>0.64</v>
      </c>
      <c r="XG56" s="48" t="str">
        <f t="shared" si="104"/>
        <v>OK</v>
      </c>
      <c r="XI56" s="74" t="s">
        <v>59</v>
      </c>
      <c r="XJ56" s="74">
        <v>86</v>
      </c>
      <c r="XK56" s="74">
        <v>54</v>
      </c>
      <c r="XL56" s="74">
        <v>3</v>
      </c>
      <c r="XM56" s="74">
        <v>29</v>
      </c>
      <c r="XN56" s="75">
        <v>0.63</v>
      </c>
      <c r="XO56" s="48" t="str">
        <f t="shared" si="105"/>
        <v>Fail:-1%</v>
      </c>
      <c r="XP56" s="50"/>
      <c r="XQ56" s="74" t="s">
        <v>59</v>
      </c>
      <c r="XR56" s="74">
        <v>86</v>
      </c>
      <c r="XS56" s="74">
        <v>54</v>
      </c>
      <c r="XT56" s="74">
        <v>3</v>
      </c>
      <c r="XU56" s="74">
        <v>29</v>
      </c>
      <c r="XV56" s="75">
        <v>0.63</v>
      </c>
      <c r="XW56" s="48" t="str">
        <f t="shared" si="106"/>
        <v>Fail:-1%</v>
      </c>
      <c r="XY56" s="74" t="s">
        <v>59</v>
      </c>
      <c r="XZ56" s="74">
        <v>86</v>
      </c>
      <c r="YA56" s="74">
        <v>54</v>
      </c>
      <c r="YB56" s="74">
        <v>3</v>
      </c>
      <c r="YC56" s="74">
        <v>29</v>
      </c>
      <c r="YD56" s="75">
        <v>0.63</v>
      </c>
      <c r="YE56" s="48" t="str">
        <f t="shared" si="107"/>
        <v>OK</v>
      </c>
      <c r="YF56" s="50"/>
      <c r="YG56" s="74" t="s">
        <v>59</v>
      </c>
      <c r="YH56" s="74">
        <v>86</v>
      </c>
      <c r="YI56" s="74">
        <v>54</v>
      </c>
      <c r="YJ56" s="74">
        <v>3</v>
      </c>
      <c r="YK56" s="74">
        <v>29</v>
      </c>
      <c r="YL56" s="75">
        <v>0.63</v>
      </c>
      <c r="YM56" s="48" t="str">
        <f t="shared" si="108"/>
        <v>OK</v>
      </c>
      <c r="YO56" s="74" t="s">
        <v>59</v>
      </c>
      <c r="YP56" s="74">
        <v>86</v>
      </c>
      <c r="YQ56" s="74">
        <v>54</v>
      </c>
      <c r="YR56" s="74">
        <v>3</v>
      </c>
      <c r="YS56" s="74">
        <v>29</v>
      </c>
      <c r="YT56" s="75">
        <v>0.63</v>
      </c>
      <c r="YU56" s="48" t="str">
        <f t="shared" si="109"/>
        <v>OK</v>
      </c>
      <c r="YV56" s="50"/>
      <c r="YW56" s="74" t="s">
        <v>59</v>
      </c>
      <c r="YX56" s="74">
        <v>86</v>
      </c>
      <c r="YY56" s="74">
        <v>54</v>
      </c>
      <c r="YZ56" s="74">
        <v>3</v>
      </c>
      <c r="ZA56" s="74">
        <v>29</v>
      </c>
      <c r="ZB56" s="75">
        <v>0.63</v>
      </c>
      <c r="ZC56" s="48" t="str">
        <f t="shared" si="110"/>
        <v>OK</v>
      </c>
      <c r="ZE56" s="74" t="s">
        <v>59</v>
      </c>
      <c r="ZF56" s="74">
        <v>86</v>
      </c>
      <c r="ZG56" s="74">
        <v>54</v>
      </c>
      <c r="ZH56" s="74">
        <v>3</v>
      </c>
      <c r="ZI56" s="74">
        <v>29</v>
      </c>
      <c r="ZJ56" s="75">
        <v>0.63</v>
      </c>
      <c r="ZK56" s="48" t="str">
        <f t="shared" si="111"/>
        <v>OK</v>
      </c>
      <c r="ZL56" s="50"/>
      <c r="ZM56" s="74" t="s">
        <v>59</v>
      </c>
      <c r="ZN56" s="74">
        <v>86</v>
      </c>
      <c r="ZO56" s="74">
        <v>54</v>
      </c>
      <c r="ZP56" s="74">
        <v>3</v>
      </c>
      <c r="ZQ56" s="74">
        <v>29</v>
      </c>
      <c r="ZR56" s="75">
        <v>0.63</v>
      </c>
      <c r="ZS56" s="48" t="str">
        <f t="shared" si="112"/>
        <v>OK</v>
      </c>
      <c r="ZU56" s="74" t="s">
        <v>59</v>
      </c>
      <c r="ZV56" s="74">
        <v>86</v>
      </c>
      <c r="ZW56" s="74">
        <v>54</v>
      </c>
      <c r="ZX56" s="74">
        <v>3</v>
      </c>
      <c r="ZY56" s="74">
        <v>29</v>
      </c>
      <c r="ZZ56" s="75">
        <v>0.63</v>
      </c>
      <c r="AAA56" s="48" t="str">
        <f t="shared" si="113"/>
        <v>OK</v>
      </c>
      <c r="AAB56" s="50"/>
      <c r="AAC56" s="74" t="s">
        <v>59</v>
      </c>
      <c r="AAD56" s="74">
        <v>86</v>
      </c>
      <c r="AAE56" s="74">
        <v>54</v>
      </c>
      <c r="AAF56" s="74">
        <v>3</v>
      </c>
      <c r="AAG56" s="74">
        <v>29</v>
      </c>
      <c r="AAH56" s="75">
        <v>0.63</v>
      </c>
      <c r="AAI56" s="48" t="str">
        <f t="shared" si="114"/>
        <v>OK</v>
      </c>
    </row>
    <row r="57" spans="1:71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11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2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13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14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15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16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17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18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19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20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21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22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23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24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25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26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27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28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2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30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115"/>
        <v>0.92882562277580072</v>
      </c>
      <c r="FZ57" s="4">
        <f t="shared" si="31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116"/>
        <v>0.92882562277580072</v>
      </c>
      <c r="GH57" s="4">
        <f t="shared" si="32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33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34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35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36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37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38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117"/>
        <v>0.90378006872852235</v>
      </c>
      <c r="IL57" s="4">
        <f t="shared" si="39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40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118"/>
        <v>0.90378006872852235</v>
      </c>
      <c r="JR57" s="67">
        <f t="shared" si="41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119"/>
        <v>0.90378006872852235</v>
      </c>
      <c r="JZ57" s="75">
        <f t="shared" si="42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43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44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45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46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47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48"/>
        <v>0.90378006872852235</v>
      </c>
      <c r="LW57" s="75">
        <f t="shared" si="49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50"/>
        <v>0.90378006872852235</v>
      </c>
      <c r="ME57" s="75">
        <f t="shared" si="51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52"/>
        <v>0.90034364261168387</v>
      </c>
      <c r="MM57" s="75">
        <f t="shared" si="53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54"/>
        <v>0.90034364261168387</v>
      </c>
      <c r="MU57" s="75">
        <f t="shared" si="55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56"/>
        <v>0.90378006872852235</v>
      </c>
      <c r="NC57" s="75">
        <f t="shared" si="57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8"/>
        <v>0.90378006872852235</v>
      </c>
      <c r="NK57" s="75">
        <f t="shared" si="59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60"/>
        <v>0.90378006872852235</v>
      </c>
      <c r="NS57" s="75">
        <f t="shared" si="61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62"/>
        <v>0.90378006872852235</v>
      </c>
      <c r="OA57" s="75">
        <f t="shared" si="63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64"/>
        <v>0.90378006872852235</v>
      </c>
      <c r="OI57" s="75">
        <f t="shared" si="65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66"/>
        <v>0.90378006872852235</v>
      </c>
      <c r="OQ57" s="75">
        <f t="shared" si="67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68"/>
        <v>0.90378006872852235</v>
      </c>
      <c r="OY57" s="75">
        <f t="shared" si="69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70"/>
        <v>0.90034364261168387</v>
      </c>
      <c r="PG57" s="75">
        <f t="shared" si="71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72"/>
        <v>0.90378006872852235</v>
      </c>
      <c r="PO57" s="75">
        <f t="shared" si="73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74"/>
        <v>0.90378006872852235</v>
      </c>
      <c r="PW57" s="75">
        <f t="shared" si="75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76"/>
        <v>0.90034364261168387</v>
      </c>
      <c r="QE57" s="75">
        <f t="shared" si="77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8"/>
        <v>0.90378006872852235</v>
      </c>
      <c r="QM57" s="75">
        <f t="shared" si="79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80"/>
        <v>0.90378006872852235</v>
      </c>
      <c r="QU57" s="75">
        <f t="shared" si="81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82"/>
        <v>0.90378006872852235</v>
      </c>
      <c r="RC57" s="75">
        <f t="shared" si="83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84"/>
        <v>0.90378006872852235</v>
      </c>
      <c r="RK57" s="75">
        <f t="shared" si="85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86"/>
        <v>0.90378006872852235</v>
      </c>
      <c r="RS57" s="75">
        <f t="shared" si="87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88"/>
        <v>0.90034364261168387</v>
      </c>
      <c r="SA57" s="75">
        <f t="shared" si="89"/>
        <v>-3.4364261168384758E-3</v>
      </c>
      <c r="SC57" s="74" t="s">
        <v>60</v>
      </c>
      <c r="SD57" s="74">
        <v>291</v>
      </c>
      <c r="SE57" s="74">
        <v>263</v>
      </c>
      <c r="SF57" s="74">
        <v>26</v>
      </c>
      <c r="SG57" s="74">
        <v>2</v>
      </c>
      <c r="SH57" s="75">
        <f t="shared" si="90"/>
        <v>0.90378006872852235</v>
      </c>
      <c r="SI57" s="75">
        <f t="shared" si="91"/>
        <v>3.4364261168384758E-3</v>
      </c>
      <c r="SK57" s="74" t="s">
        <v>60</v>
      </c>
      <c r="SL57" s="74">
        <v>291</v>
      </c>
      <c r="SM57" s="74">
        <v>263</v>
      </c>
      <c r="SN57" s="74">
        <v>26</v>
      </c>
      <c r="SO57" s="74">
        <v>2</v>
      </c>
      <c r="SP57" s="75">
        <f t="shared" si="92"/>
        <v>0.90378006872852235</v>
      </c>
      <c r="SQ57" s="75" t="str">
        <f t="shared" si="93"/>
        <v>OK</v>
      </c>
      <c r="SR57" s="74" t="s">
        <v>246</v>
      </c>
      <c r="SS57" s="74" t="s">
        <v>306</v>
      </c>
      <c r="ST57" s="74">
        <v>291</v>
      </c>
      <c r="SU57" s="74">
        <v>268</v>
      </c>
      <c r="SV57" s="74">
        <v>17</v>
      </c>
      <c r="SW57" s="74">
        <v>6</v>
      </c>
      <c r="SX57" s="75">
        <f t="shared" si="94"/>
        <v>0.92096219931271472</v>
      </c>
      <c r="SY57" s="75" t="str">
        <f t="shared" si="130"/>
        <v>Fail:29%</v>
      </c>
      <c r="TA57" s="74" t="s">
        <v>60</v>
      </c>
      <c r="TB57" s="74">
        <v>291</v>
      </c>
      <c r="TC57" s="74">
        <v>263</v>
      </c>
      <c r="TD57" s="74">
        <v>26</v>
      </c>
      <c r="TE57" s="74">
        <v>2</v>
      </c>
      <c r="TF57" s="75">
        <f t="shared" si="96"/>
        <v>0.90378006872852235</v>
      </c>
      <c r="TG57" s="75" t="str">
        <f t="shared" si="97"/>
        <v>OK</v>
      </c>
      <c r="TH57" s="66" t="s">
        <v>246</v>
      </c>
      <c r="TI57" s="74" t="s">
        <v>60</v>
      </c>
      <c r="TJ57" s="74">
        <v>291</v>
      </c>
      <c r="TK57" s="74">
        <v>269</v>
      </c>
      <c r="TL57" s="74">
        <v>17</v>
      </c>
      <c r="TM57" s="74">
        <v>5</v>
      </c>
      <c r="TN57" s="75">
        <v>0.92</v>
      </c>
      <c r="TO57" s="94" t="str">
        <f t="shared" si="98"/>
        <v>Fail:0%</v>
      </c>
      <c r="TP57" s="48" t="str">
        <f t="shared" si="120"/>
        <v>Fail:2%</v>
      </c>
      <c r="TQ57" s="74" t="s">
        <v>60</v>
      </c>
      <c r="TR57" s="74">
        <v>291</v>
      </c>
      <c r="TS57" s="74">
        <v>268</v>
      </c>
      <c r="TT57" s="74">
        <v>18</v>
      </c>
      <c r="TU57" s="74">
        <v>5</v>
      </c>
      <c r="TV57" s="75">
        <v>0.92</v>
      </c>
      <c r="TW57" s="94" t="str">
        <f t="shared" si="99"/>
        <v>Fail:2%</v>
      </c>
      <c r="TX57" s="48" t="str">
        <f t="shared" si="121"/>
        <v>Fail:0%</v>
      </c>
      <c r="TY57" s="74" t="s">
        <v>60</v>
      </c>
      <c r="TZ57" s="74">
        <v>291</v>
      </c>
      <c r="UA57" s="74">
        <v>269</v>
      </c>
      <c r="UB57" s="74">
        <v>17</v>
      </c>
      <c r="UC57" s="74">
        <v>5</v>
      </c>
      <c r="UD57" s="75">
        <v>0.92</v>
      </c>
      <c r="UE57" s="94" t="str">
        <f t="shared" si="125"/>
        <v>OK</v>
      </c>
      <c r="UF57" s="48" t="str">
        <f t="shared" si="123"/>
        <v>Fail:0%</v>
      </c>
      <c r="UG57" s="74" t="s">
        <v>60</v>
      </c>
      <c r="UH57" s="74">
        <v>291</v>
      </c>
      <c r="UI57" s="74">
        <v>269</v>
      </c>
      <c r="UJ57" s="74">
        <v>17</v>
      </c>
      <c r="UK57" s="74">
        <v>5</v>
      </c>
      <c r="UL57" s="75">
        <v>0.92</v>
      </c>
      <c r="UM57" s="94" t="str">
        <f t="shared" si="126"/>
        <v>Fail:0%</v>
      </c>
      <c r="UN57" s="50" t="str">
        <f t="shared" si="124"/>
        <v>OK</v>
      </c>
      <c r="UO57" s="74" t="s">
        <v>60</v>
      </c>
      <c r="UP57" s="102">
        <v>291</v>
      </c>
      <c r="UQ57" s="102">
        <v>269</v>
      </c>
      <c r="UR57" s="102">
        <v>17</v>
      </c>
      <c r="US57" s="102">
        <v>5</v>
      </c>
      <c r="UT57" s="103">
        <v>0.92</v>
      </c>
      <c r="UU57" s="104" t="str">
        <f t="shared" si="129"/>
        <v>Fail:8%</v>
      </c>
      <c r="UV57" s="103" t="str">
        <f t="shared" si="4"/>
        <v>OK</v>
      </c>
      <c r="UW57" s="74" t="s">
        <v>60</v>
      </c>
      <c r="UX57" s="74">
        <v>291</v>
      </c>
      <c r="UY57" s="74">
        <v>269</v>
      </c>
      <c r="UZ57" s="74">
        <v>17</v>
      </c>
      <c r="VA57" s="74">
        <v>5</v>
      </c>
      <c r="VB57" s="75">
        <v>0.92</v>
      </c>
      <c r="VC57" s="94" t="str">
        <f t="shared" si="5"/>
        <v>OK</v>
      </c>
      <c r="VD57" s="50" t="str">
        <f t="shared" si="6"/>
        <v>OK</v>
      </c>
      <c r="VE57" s="74" t="s">
        <v>60</v>
      </c>
      <c r="VF57" s="102">
        <v>291</v>
      </c>
      <c r="VG57" s="102">
        <v>269</v>
      </c>
      <c r="VH57" s="102">
        <v>17</v>
      </c>
      <c r="VI57" s="102">
        <v>5</v>
      </c>
      <c r="VJ57" s="103">
        <v>0.92</v>
      </c>
      <c r="VK57" s="48" t="str">
        <f t="shared" si="101"/>
        <v>OK</v>
      </c>
      <c r="VL57" s="103" t="str">
        <f t="shared" si="7"/>
        <v>Fail:-408%</v>
      </c>
      <c r="VM57" s="74" t="s">
        <v>60</v>
      </c>
      <c r="VN57" s="74">
        <v>291</v>
      </c>
      <c r="VO57" s="74">
        <v>269</v>
      </c>
      <c r="VP57" s="74">
        <v>17</v>
      </c>
      <c r="VQ57" s="74">
        <v>5</v>
      </c>
      <c r="VR57" s="75">
        <v>0.92</v>
      </c>
      <c r="VS57" s="94" t="str">
        <f t="shared" si="8"/>
        <v>OK</v>
      </c>
      <c r="VT57" s="50"/>
      <c r="VU57" s="74" t="s">
        <v>60</v>
      </c>
      <c r="VV57" s="102">
        <v>291</v>
      </c>
      <c r="VW57" s="102">
        <v>269</v>
      </c>
      <c r="VX57" s="102">
        <v>17</v>
      </c>
      <c r="VY57" s="102">
        <v>5</v>
      </c>
      <c r="VZ57" s="103">
        <v>0.92</v>
      </c>
      <c r="WA57" s="48" t="str">
        <f t="shared" si="102"/>
        <v>OK</v>
      </c>
      <c r="WB57" s="103"/>
      <c r="WC57" s="74" t="s">
        <v>60</v>
      </c>
      <c r="WD57" s="74">
        <v>291</v>
      </c>
      <c r="WE57" s="74">
        <v>269</v>
      </c>
      <c r="WF57" s="74">
        <v>17</v>
      </c>
      <c r="WG57" s="74">
        <v>5</v>
      </c>
      <c r="WH57" s="75">
        <v>0.92</v>
      </c>
      <c r="WI57" s="94" t="str">
        <f t="shared" si="9"/>
        <v>OK</v>
      </c>
      <c r="WJ57" s="103"/>
      <c r="WK57" s="74" t="s">
        <v>60</v>
      </c>
      <c r="WL57" s="74">
        <v>291</v>
      </c>
      <c r="WM57" s="74">
        <v>269</v>
      </c>
      <c r="WN57" s="74">
        <v>17</v>
      </c>
      <c r="WO57" s="74">
        <v>5</v>
      </c>
      <c r="WP57" s="75">
        <v>0.92</v>
      </c>
      <c r="WQ57" s="94" t="str">
        <f t="shared" si="10"/>
        <v>OK</v>
      </c>
      <c r="WR57" s="103"/>
      <c r="WS57" s="74" t="s">
        <v>60</v>
      </c>
      <c r="WT57" s="74">
        <v>291</v>
      </c>
      <c r="WU57" s="74">
        <v>269</v>
      </c>
      <c r="WV57" s="74">
        <v>17</v>
      </c>
      <c r="WW57" s="74">
        <v>5</v>
      </c>
      <c r="WX57" s="75">
        <v>0.92</v>
      </c>
      <c r="WY57" s="48" t="str">
        <f t="shared" si="103"/>
        <v>OK</v>
      </c>
      <c r="WZ57" s="50"/>
      <c r="XA57" s="74" t="s">
        <v>60</v>
      </c>
      <c r="XB57" s="102">
        <v>291</v>
      </c>
      <c r="XC57" s="102">
        <v>269</v>
      </c>
      <c r="XD57" s="102">
        <v>17</v>
      </c>
      <c r="XE57" s="102">
        <v>5</v>
      </c>
      <c r="XF57" s="103">
        <v>0.92</v>
      </c>
      <c r="XG57" s="48" t="str">
        <f t="shared" si="104"/>
        <v>OK</v>
      </c>
      <c r="XI57" s="74" t="s">
        <v>60</v>
      </c>
      <c r="XJ57" s="74">
        <v>291</v>
      </c>
      <c r="XK57" s="74">
        <v>269</v>
      </c>
      <c r="XL57" s="74">
        <v>17</v>
      </c>
      <c r="XM57" s="74">
        <v>5</v>
      </c>
      <c r="XN57" s="75">
        <v>0.92</v>
      </c>
      <c r="XO57" s="48" t="str">
        <f t="shared" si="105"/>
        <v>OK</v>
      </c>
      <c r="XP57" s="50"/>
      <c r="XQ57" s="74" t="s">
        <v>60</v>
      </c>
      <c r="XR57" s="102">
        <v>291</v>
      </c>
      <c r="XS57" s="102">
        <v>269</v>
      </c>
      <c r="XT57" s="102">
        <v>17</v>
      </c>
      <c r="XU57" s="102">
        <v>5</v>
      </c>
      <c r="XV57" s="103">
        <v>0.92</v>
      </c>
      <c r="XW57" s="48" t="str">
        <f t="shared" si="106"/>
        <v>OK</v>
      </c>
      <c r="XY57" s="74" t="s">
        <v>60</v>
      </c>
      <c r="XZ57" s="74">
        <v>291</v>
      </c>
      <c r="YA57" s="74">
        <v>269</v>
      </c>
      <c r="YB57" s="74">
        <v>17</v>
      </c>
      <c r="YC57" s="74">
        <v>5</v>
      </c>
      <c r="YD57" s="75">
        <v>0.92</v>
      </c>
      <c r="YE57" s="48" t="str">
        <f t="shared" si="107"/>
        <v>OK</v>
      </c>
      <c r="YF57" s="50"/>
      <c r="YG57" s="74" t="s">
        <v>60</v>
      </c>
      <c r="YH57" s="102">
        <v>291</v>
      </c>
      <c r="YI57" s="102">
        <v>269</v>
      </c>
      <c r="YJ57" s="102">
        <v>17</v>
      </c>
      <c r="YK57" s="102">
        <v>5</v>
      </c>
      <c r="YL57" s="103">
        <v>0.92</v>
      </c>
      <c r="YM57" s="48" t="str">
        <f t="shared" si="108"/>
        <v>OK</v>
      </c>
      <c r="YO57" s="74" t="s">
        <v>60</v>
      </c>
      <c r="YP57" s="74">
        <v>291</v>
      </c>
      <c r="YQ57" s="74">
        <v>269</v>
      </c>
      <c r="YR57" s="74">
        <v>17</v>
      </c>
      <c r="YS57" s="74">
        <v>5</v>
      </c>
      <c r="YT57" s="75">
        <v>0.92</v>
      </c>
      <c r="YU57" s="48" t="str">
        <f t="shared" si="109"/>
        <v>OK</v>
      </c>
      <c r="YV57" s="50"/>
      <c r="YW57" s="74" t="s">
        <v>60</v>
      </c>
      <c r="YX57" s="102">
        <v>291</v>
      </c>
      <c r="YY57" s="102">
        <v>269</v>
      </c>
      <c r="YZ57" s="102">
        <v>17</v>
      </c>
      <c r="ZA57" s="102">
        <v>5</v>
      </c>
      <c r="ZB57" s="103">
        <v>0.92</v>
      </c>
      <c r="ZC57" s="48" t="str">
        <f t="shared" si="110"/>
        <v>OK</v>
      </c>
      <c r="ZE57" s="74" t="s">
        <v>60</v>
      </c>
      <c r="ZF57" s="74">
        <v>291</v>
      </c>
      <c r="ZG57" s="74">
        <v>271</v>
      </c>
      <c r="ZH57" s="74">
        <v>18</v>
      </c>
      <c r="ZI57" s="74">
        <v>2</v>
      </c>
      <c r="ZJ57" s="75">
        <v>0.93</v>
      </c>
      <c r="ZK57" s="48" t="str">
        <f t="shared" si="111"/>
        <v>Fail:1%</v>
      </c>
      <c r="ZL57" s="50"/>
      <c r="ZM57" s="74" t="s">
        <v>60</v>
      </c>
      <c r="ZN57" s="102">
        <v>291</v>
      </c>
      <c r="ZO57" s="102">
        <v>271</v>
      </c>
      <c r="ZP57" s="102">
        <v>18</v>
      </c>
      <c r="ZQ57" s="102">
        <v>2</v>
      </c>
      <c r="ZR57" s="103">
        <v>0.93</v>
      </c>
      <c r="ZS57" s="48" t="str">
        <f t="shared" si="112"/>
        <v>Fail:1%</v>
      </c>
      <c r="ZU57" s="74" t="s">
        <v>60</v>
      </c>
      <c r="ZV57" s="74">
        <v>291</v>
      </c>
      <c r="ZW57" s="74">
        <v>269</v>
      </c>
      <c r="ZX57" s="74">
        <v>17</v>
      </c>
      <c r="ZY57" s="74">
        <v>5</v>
      </c>
      <c r="ZZ57" s="75">
        <v>0.92</v>
      </c>
      <c r="AAA57" s="48" t="str">
        <f t="shared" si="113"/>
        <v>Fail:-1%</v>
      </c>
      <c r="AAB57" s="50"/>
      <c r="AAC57" s="74" t="s">
        <v>60</v>
      </c>
      <c r="AAD57" s="102">
        <v>291</v>
      </c>
      <c r="AAE57" s="102">
        <v>269</v>
      </c>
      <c r="AAF57" s="102">
        <v>17</v>
      </c>
      <c r="AAG57" s="102">
        <v>5</v>
      </c>
      <c r="AAH57" s="103">
        <v>0.92</v>
      </c>
      <c r="AAI57" s="48" t="str">
        <f t="shared" si="114"/>
        <v>Fail:-1%</v>
      </c>
    </row>
    <row r="58" spans="1:71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11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2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13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14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15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16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17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18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19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20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21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22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23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24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25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2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2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2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2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30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115"/>
        <v>0.2857142857142857</v>
      </c>
      <c r="FZ58" s="4">
        <f t="shared" si="31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116"/>
        <v>0.2857142857142857</v>
      </c>
      <c r="GH58" s="4">
        <f t="shared" si="32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33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3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35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36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37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38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117"/>
        <v>0.2857142857142857</v>
      </c>
      <c r="IL58" s="4">
        <f t="shared" si="39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40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118"/>
        <v>0.2857142857142857</v>
      </c>
      <c r="JR58" s="67">
        <f t="shared" si="41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119"/>
        <v>0.2857142857142857</v>
      </c>
      <c r="JZ58" s="75">
        <f t="shared" si="42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43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44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45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46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47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8"/>
        <v>0.2857142857142857</v>
      </c>
      <c r="LW58" s="75">
        <f t="shared" si="49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50"/>
        <v>0.2857142857142857</v>
      </c>
      <c r="ME58" s="75">
        <f t="shared" si="51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52"/>
        <v>0.2857142857142857</v>
      </c>
      <c r="MM58" s="75">
        <f t="shared" si="53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54"/>
        <v>0.2857142857142857</v>
      </c>
      <c r="MU58" s="75">
        <f t="shared" si="55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56"/>
        <v>0.2857142857142857</v>
      </c>
      <c r="NC58" s="75">
        <f t="shared" si="57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8"/>
        <v>0.2857142857142857</v>
      </c>
      <c r="NK58" s="75">
        <f t="shared" si="59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60"/>
        <v>0.2857142857142857</v>
      </c>
      <c r="NS58" s="75">
        <f t="shared" si="61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62"/>
        <v>0.2857142857142857</v>
      </c>
      <c r="OA58" s="75">
        <f t="shared" si="63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64"/>
        <v>0.2857142857142857</v>
      </c>
      <c r="OI58" s="75">
        <f t="shared" si="65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66"/>
        <v>0.2857142857142857</v>
      </c>
      <c r="OQ58" s="75">
        <f t="shared" si="67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8"/>
        <v>0.2857142857142857</v>
      </c>
      <c r="OY58" s="75">
        <f t="shared" si="69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70"/>
        <v>0.2857142857142857</v>
      </c>
      <c r="PG58" s="75">
        <f t="shared" si="71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72"/>
        <v>0.2857142857142857</v>
      </c>
      <c r="PO58" s="75">
        <f t="shared" si="73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74"/>
        <v>0.2857142857142857</v>
      </c>
      <c r="PW58" s="75">
        <f t="shared" si="75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76"/>
        <v>0.2857142857142857</v>
      </c>
      <c r="QE58" s="75">
        <f t="shared" si="77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8"/>
        <v>0.2857142857142857</v>
      </c>
      <c r="QM58" s="75">
        <f t="shared" si="79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80"/>
        <v>0.2857142857142857</v>
      </c>
      <c r="QU58" s="75">
        <f t="shared" si="81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82"/>
        <v>0.2857142857142857</v>
      </c>
      <c r="RC58" s="75">
        <f t="shared" si="83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84"/>
        <v>0.2857142857142857</v>
      </c>
      <c r="RK58" s="75">
        <f t="shared" si="85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86"/>
        <v>0.2857142857142857</v>
      </c>
      <c r="RS58" s="75">
        <f t="shared" si="87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88"/>
        <v>0.2857142857142857</v>
      </c>
      <c r="SA58" s="75">
        <f t="shared" si="89"/>
        <v>0</v>
      </c>
      <c r="SC58" s="74" t="s">
        <v>156</v>
      </c>
      <c r="SD58" s="74">
        <v>7</v>
      </c>
      <c r="SE58" s="74">
        <v>2</v>
      </c>
      <c r="SF58" s="74">
        <v>5</v>
      </c>
      <c r="SG58" s="74">
        <v>0</v>
      </c>
      <c r="SH58" s="75">
        <f t="shared" si="90"/>
        <v>0.2857142857142857</v>
      </c>
      <c r="SI58" s="75">
        <f t="shared" si="91"/>
        <v>0</v>
      </c>
      <c r="SK58" s="74" t="s">
        <v>156</v>
      </c>
      <c r="SL58" s="74">
        <v>7</v>
      </c>
      <c r="SM58" s="74">
        <v>2</v>
      </c>
      <c r="SN58" s="74">
        <v>5</v>
      </c>
      <c r="SO58" s="74">
        <v>0</v>
      </c>
      <c r="SP58" s="75">
        <f t="shared" si="92"/>
        <v>0.2857142857142857</v>
      </c>
      <c r="SQ58" s="75" t="str">
        <f t="shared" si="93"/>
        <v>OK</v>
      </c>
      <c r="SS58" s="74" t="s">
        <v>61</v>
      </c>
      <c r="ST58" s="74">
        <v>7</v>
      </c>
      <c r="SU58" s="74">
        <v>2</v>
      </c>
      <c r="SV58" s="74">
        <v>5</v>
      </c>
      <c r="SW58" s="74">
        <v>0</v>
      </c>
      <c r="SX58" s="75">
        <f t="shared" si="94"/>
        <v>0.2857142857142857</v>
      </c>
      <c r="SY58" s="75" t="str">
        <f t="shared" si="130"/>
        <v>Fail:-62%</v>
      </c>
      <c r="TA58" s="74" t="s">
        <v>156</v>
      </c>
      <c r="TB58" s="74">
        <v>7</v>
      </c>
      <c r="TC58" s="74">
        <v>2</v>
      </c>
      <c r="TD58" s="74">
        <v>5</v>
      </c>
      <c r="TE58" s="74">
        <v>0</v>
      </c>
      <c r="TF58" s="75">
        <f t="shared" si="96"/>
        <v>0.2857142857142857</v>
      </c>
      <c r="TG58" s="75" t="str">
        <f t="shared" si="97"/>
        <v>OK</v>
      </c>
      <c r="TI58" s="74" t="s">
        <v>156</v>
      </c>
      <c r="TJ58" s="74">
        <v>7</v>
      </c>
      <c r="TK58" s="74">
        <v>2</v>
      </c>
      <c r="TL58" s="74">
        <v>5</v>
      </c>
      <c r="TM58" s="74">
        <v>0</v>
      </c>
      <c r="TN58" s="75">
        <v>0.28999999999999998</v>
      </c>
      <c r="TO58" s="48" t="str">
        <f t="shared" si="98"/>
        <v>OK</v>
      </c>
      <c r="TP58" s="48" t="str">
        <f t="shared" si="120"/>
        <v>OK</v>
      </c>
      <c r="TQ58" s="74" t="s">
        <v>156</v>
      </c>
      <c r="TR58" s="74">
        <v>7</v>
      </c>
      <c r="TS58" s="74">
        <v>2</v>
      </c>
      <c r="TT58" s="74">
        <v>5</v>
      </c>
      <c r="TU58" s="74">
        <v>0</v>
      </c>
      <c r="TV58" s="75">
        <v>0.28999999999999998</v>
      </c>
      <c r="TW58" s="48" t="str">
        <f t="shared" si="99"/>
        <v>OK</v>
      </c>
      <c r="TX58" s="48" t="str">
        <f t="shared" si="121"/>
        <v>OK</v>
      </c>
      <c r="TY58" s="74" t="s">
        <v>156</v>
      </c>
      <c r="TZ58" s="74">
        <v>7</v>
      </c>
      <c r="UA58" s="74">
        <v>2</v>
      </c>
      <c r="UB58" s="74">
        <v>5</v>
      </c>
      <c r="UC58" s="74">
        <v>0</v>
      </c>
      <c r="UD58" s="75">
        <v>0.28999999999999998</v>
      </c>
      <c r="UE58" s="48" t="str">
        <f t="shared" si="125"/>
        <v>OK</v>
      </c>
      <c r="UF58" s="48" t="str">
        <f t="shared" si="123"/>
        <v>OK</v>
      </c>
      <c r="UG58" s="74" t="s">
        <v>156</v>
      </c>
      <c r="UH58" s="74">
        <v>7</v>
      </c>
      <c r="UI58" s="74">
        <v>2</v>
      </c>
      <c r="UJ58" s="74">
        <v>5</v>
      </c>
      <c r="UK58" s="74">
        <v>0</v>
      </c>
      <c r="UL58" s="75">
        <v>0.28999999999999998</v>
      </c>
      <c r="UM58" s="48" t="str">
        <f t="shared" si="126"/>
        <v>OK</v>
      </c>
      <c r="UN58" s="48" t="str">
        <f t="shared" si="124"/>
        <v>OK</v>
      </c>
      <c r="UO58" s="74" t="s">
        <v>156</v>
      </c>
      <c r="UP58" s="74">
        <v>7</v>
      </c>
      <c r="UQ58" s="74">
        <v>2</v>
      </c>
      <c r="UR58" s="74">
        <v>5</v>
      </c>
      <c r="US58" s="74">
        <v>0</v>
      </c>
      <c r="UT58" s="75">
        <v>0.28999999999999998</v>
      </c>
      <c r="UU58" s="48" t="str">
        <f t="shared" si="129"/>
        <v>Fail:59%</v>
      </c>
      <c r="UV58" s="48" t="str">
        <f t="shared" si="4"/>
        <v>OK</v>
      </c>
      <c r="UW58" s="74" t="s">
        <v>156</v>
      </c>
      <c r="UX58" s="74">
        <v>7</v>
      </c>
      <c r="UY58" s="74">
        <v>2</v>
      </c>
      <c r="UZ58" s="74">
        <v>5</v>
      </c>
      <c r="VA58" s="74">
        <v>0</v>
      </c>
      <c r="VB58" s="75">
        <v>0.28999999999999998</v>
      </c>
      <c r="VC58" s="48" t="str">
        <f t="shared" si="5"/>
        <v>OK</v>
      </c>
      <c r="VD58" s="48" t="str">
        <f t="shared" si="6"/>
        <v>OK</v>
      </c>
      <c r="VE58" s="74" t="s">
        <v>156</v>
      </c>
      <c r="VF58" s="74">
        <v>7</v>
      </c>
      <c r="VG58" s="74">
        <v>2</v>
      </c>
      <c r="VH58" s="74">
        <v>5</v>
      </c>
      <c r="VI58" s="74">
        <v>0</v>
      </c>
      <c r="VJ58" s="75">
        <v>0.28999999999999998</v>
      </c>
      <c r="VK58" s="48" t="str">
        <f t="shared" si="101"/>
        <v>OK</v>
      </c>
      <c r="VL58" s="48" t="str">
        <f t="shared" si="7"/>
        <v>Fail:29%</v>
      </c>
      <c r="VM58" s="74" t="s">
        <v>156</v>
      </c>
      <c r="VN58" s="74">
        <v>7</v>
      </c>
      <c r="VO58" s="74">
        <v>2</v>
      </c>
      <c r="VP58" s="74">
        <v>5</v>
      </c>
      <c r="VQ58" s="74">
        <v>0</v>
      </c>
      <c r="VR58" s="75">
        <v>0.28999999999999998</v>
      </c>
      <c r="VS58" s="48" t="str">
        <f t="shared" si="8"/>
        <v>OK</v>
      </c>
      <c r="VT58" s="48"/>
      <c r="VU58" s="74" t="s">
        <v>156</v>
      </c>
      <c r="VV58" s="74">
        <v>7</v>
      </c>
      <c r="VW58" s="74">
        <v>2</v>
      </c>
      <c r="VX58" s="74">
        <v>5</v>
      </c>
      <c r="VY58" s="74">
        <v>0</v>
      </c>
      <c r="VZ58" s="75">
        <v>0.28999999999999998</v>
      </c>
      <c r="WA58" s="48" t="str">
        <f t="shared" si="102"/>
        <v>OK</v>
      </c>
      <c r="WB58" s="48"/>
      <c r="WC58" s="74" t="s">
        <v>156</v>
      </c>
      <c r="WD58" s="74">
        <v>7</v>
      </c>
      <c r="WE58" s="74">
        <v>2</v>
      </c>
      <c r="WF58" s="74">
        <v>5</v>
      </c>
      <c r="WG58" s="74">
        <v>0</v>
      </c>
      <c r="WH58" s="75">
        <v>0.28999999999999998</v>
      </c>
      <c r="WI58" s="48" t="str">
        <f t="shared" si="9"/>
        <v>OK</v>
      </c>
      <c r="WJ58" s="48"/>
      <c r="WK58" s="74" t="s">
        <v>156</v>
      </c>
      <c r="WL58" s="74">
        <v>7</v>
      </c>
      <c r="WM58" s="74">
        <v>2</v>
      </c>
      <c r="WN58" s="74">
        <v>5</v>
      </c>
      <c r="WO58" s="74">
        <v>0</v>
      </c>
      <c r="WP58" s="75">
        <v>0.28999999999999998</v>
      </c>
      <c r="WQ58" s="48" t="str">
        <f t="shared" si="10"/>
        <v>OK</v>
      </c>
      <c r="WR58" s="48"/>
      <c r="WS58" s="74" t="s">
        <v>156</v>
      </c>
      <c r="WT58" s="74">
        <v>7</v>
      </c>
      <c r="WU58" s="74">
        <v>2</v>
      </c>
      <c r="WV58" s="74">
        <v>5</v>
      </c>
      <c r="WW58" s="74">
        <v>0</v>
      </c>
      <c r="WX58" s="75">
        <v>0.28999999999999998</v>
      </c>
      <c r="WY58" s="48" t="str">
        <f t="shared" si="103"/>
        <v>OK</v>
      </c>
      <c r="WZ58" s="48"/>
      <c r="XA58" s="74" t="s">
        <v>156</v>
      </c>
      <c r="XB58" s="74">
        <v>7</v>
      </c>
      <c r="XC58" s="74">
        <v>2</v>
      </c>
      <c r="XD58" s="74">
        <v>5</v>
      </c>
      <c r="XE58" s="74">
        <v>0</v>
      </c>
      <c r="XF58" s="75">
        <v>0.28999999999999998</v>
      </c>
      <c r="XG58" s="48" t="str">
        <f t="shared" si="104"/>
        <v>OK</v>
      </c>
      <c r="XI58" s="74" t="s">
        <v>156</v>
      </c>
      <c r="XJ58" s="74">
        <v>7</v>
      </c>
      <c r="XK58" s="74">
        <v>2</v>
      </c>
      <c r="XL58" s="74">
        <v>5</v>
      </c>
      <c r="XM58" s="74">
        <v>0</v>
      </c>
      <c r="XN58" s="75">
        <v>0.28999999999999998</v>
      </c>
      <c r="XO58" s="48" t="str">
        <f t="shared" si="105"/>
        <v>OK</v>
      </c>
      <c r="XP58" s="48"/>
      <c r="XQ58" s="74" t="s">
        <v>156</v>
      </c>
      <c r="XR58" s="74">
        <v>7</v>
      </c>
      <c r="XS58" s="74">
        <v>2</v>
      </c>
      <c r="XT58" s="74">
        <v>5</v>
      </c>
      <c r="XU58" s="74">
        <v>0</v>
      </c>
      <c r="XV58" s="75">
        <v>0.28999999999999998</v>
      </c>
      <c r="XW58" s="48" t="str">
        <f t="shared" si="106"/>
        <v>OK</v>
      </c>
      <c r="XY58" s="74" t="s">
        <v>156</v>
      </c>
      <c r="XZ58" s="74">
        <v>7</v>
      </c>
      <c r="YA58" s="74">
        <v>2</v>
      </c>
      <c r="YB58" s="74">
        <v>5</v>
      </c>
      <c r="YC58" s="74">
        <v>0</v>
      </c>
      <c r="YD58" s="75">
        <v>0.28999999999999998</v>
      </c>
      <c r="YE58" s="48" t="str">
        <f t="shared" si="107"/>
        <v>OK</v>
      </c>
      <c r="YF58" s="48"/>
      <c r="YG58" s="74" t="s">
        <v>156</v>
      </c>
      <c r="YH58" s="74">
        <v>7</v>
      </c>
      <c r="YI58" s="74">
        <v>2</v>
      </c>
      <c r="YJ58" s="74">
        <v>5</v>
      </c>
      <c r="YK58" s="74">
        <v>0</v>
      </c>
      <c r="YL58" s="75">
        <v>0.28999999999999998</v>
      </c>
      <c r="YM58" s="48" t="str">
        <f t="shared" si="108"/>
        <v>OK</v>
      </c>
      <c r="YO58" s="74" t="s">
        <v>156</v>
      </c>
      <c r="YP58" s="74">
        <v>7</v>
      </c>
      <c r="YQ58" s="74">
        <v>2</v>
      </c>
      <c r="YR58" s="74">
        <v>5</v>
      </c>
      <c r="YS58" s="74">
        <v>0</v>
      </c>
      <c r="YT58" s="75">
        <v>0.28999999999999998</v>
      </c>
      <c r="YU58" s="48" t="str">
        <f t="shared" si="109"/>
        <v>OK</v>
      </c>
      <c r="YV58" s="48"/>
      <c r="YW58" s="74" t="s">
        <v>156</v>
      </c>
      <c r="YX58" s="74">
        <v>7</v>
      </c>
      <c r="YY58" s="74">
        <v>2</v>
      </c>
      <c r="YZ58" s="74">
        <v>5</v>
      </c>
      <c r="ZA58" s="74">
        <v>0</v>
      </c>
      <c r="ZB58" s="75">
        <v>0.28999999999999998</v>
      </c>
      <c r="ZC58" s="48" t="str">
        <f t="shared" si="110"/>
        <v>OK</v>
      </c>
      <c r="ZE58" s="74" t="s">
        <v>156</v>
      </c>
      <c r="ZF58" s="74">
        <v>7</v>
      </c>
      <c r="ZG58" s="74">
        <v>6</v>
      </c>
      <c r="ZH58" s="74">
        <v>1</v>
      </c>
      <c r="ZI58" s="74">
        <v>0</v>
      </c>
      <c r="ZJ58" s="75">
        <v>0.86</v>
      </c>
      <c r="ZK58" s="48" t="str">
        <f t="shared" si="111"/>
        <v>Fail:57%</v>
      </c>
      <c r="ZL58" s="48"/>
      <c r="ZM58" s="74" t="s">
        <v>156</v>
      </c>
      <c r="ZN58" s="74">
        <v>7</v>
      </c>
      <c r="ZO58" s="74">
        <v>6</v>
      </c>
      <c r="ZP58" s="74">
        <v>1</v>
      </c>
      <c r="ZQ58" s="74">
        <v>0</v>
      </c>
      <c r="ZR58" s="75">
        <v>0.86</v>
      </c>
      <c r="ZS58" s="48" t="str">
        <f t="shared" si="112"/>
        <v>Fail:57%</v>
      </c>
      <c r="ZU58" s="74" t="s">
        <v>156</v>
      </c>
      <c r="ZV58" s="74">
        <v>7</v>
      </c>
      <c r="ZW58" s="74">
        <v>2</v>
      </c>
      <c r="ZX58" s="74">
        <v>5</v>
      </c>
      <c r="ZY58" s="74">
        <v>0</v>
      </c>
      <c r="ZZ58" s="75">
        <v>0.28999999999999998</v>
      </c>
      <c r="AAA58" s="48" t="str">
        <f t="shared" si="113"/>
        <v>Fail:-57%</v>
      </c>
      <c r="AAB58" s="48"/>
      <c r="AAC58" s="74" t="s">
        <v>156</v>
      </c>
      <c r="AAD58" s="74">
        <v>7</v>
      </c>
      <c r="AAE58" s="74">
        <v>2</v>
      </c>
      <c r="AAF58" s="74">
        <v>5</v>
      </c>
      <c r="AAG58" s="74">
        <v>0</v>
      </c>
      <c r="AAH58" s="75">
        <v>0.28999999999999998</v>
      </c>
      <c r="AAI58" s="48" t="str">
        <f t="shared" si="114"/>
        <v>Fail:-57%</v>
      </c>
    </row>
    <row r="59" spans="1:71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1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2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13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14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15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16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18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19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20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21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22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23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24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25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26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27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28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29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30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115"/>
        <v>0.93055555555555558</v>
      </c>
      <c r="FZ59" s="4">
        <f t="shared" si="31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116"/>
        <v>0.93055555555555558</v>
      </c>
      <c r="GH59" s="4">
        <f t="shared" si="32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33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34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35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36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37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38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117"/>
        <v>0.93055555555555558</v>
      </c>
      <c r="IL59" s="4">
        <f t="shared" si="39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40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118"/>
        <v>0.93055555555555558</v>
      </c>
      <c r="JR59" s="67">
        <f t="shared" si="41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119"/>
        <v>0.93055555555555558</v>
      </c>
      <c r="JZ59" s="75">
        <f t="shared" si="42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43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44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45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46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47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48"/>
        <v>0.93055555555555558</v>
      </c>
      <c r="LW59" s="75">
        <f t="shared" si="49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50"/>
        <v>0.93055555555555558</v>
      </c>
      <c r="ME59" s="75">
        <f t="shared" si="51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52"/>
        <v>0.93055555555555558</v>
      </c>
      <c r="MM59" s="75">
        <f t="shared" si="53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54"/>
        <v>0.93055555555555558</v>
      </c>
      <c r="MU59" s="75">
        <f t="shared" si="55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56"/>
        <v>0.93055555555555558</v>
      </c>
      <c r="NC59" s="75">
        <f t="shared" si="57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58"/>
        <v>0.93055555555555558</v>
      </c>
      <c r="NK59" s="75">
        <f t="shared" si="59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60"/>
        <v>0.93055555555555558</v>
      </c>
      <c r="NS59" s="75">
        <f t="shared" si="61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62"/>
        <v>0.93055555555555558</v>
      </c>
      <c r="OA59" s="75">
        <f t="shared" si="63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64"/>
        <v>0.93055555555555558</v>
      </c>
      <c r="OI59" s="75">
        <f t="shared" si="65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66"/>
        <v>0.93055555555555558</v>
      </c>
      <c r="OQ59" s="75">
        <f t="shared" si="67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68"/>
        <v>0.93055555555555558</v>
      </c>
      <c r="OY59" s="75">
        <f t="shared" si="69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70"/>
        <v>0.93055555555555558</v>
      </c>
      <c r="PG59" s="75">
        <f t="shared" si="71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72"/>
        <v>0.93055555555555558</v>
      </c>
      <c r="PO59" s="75">
        <f t="shared" si="73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74"/>
        <v>0.93055555555555558</v>
      </c>
      <c r="PW59" s="75">
        <f t="shared" si="75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76"/>
        <v>0.93055555555555558</v>
      </c>
      <c r="QE59" s="75">
        <f t="shared" si="77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78"/>
        <v>0.93055555555555558</v>
      </c>
      <c r="QM59" s="75">
        <f t="shared" si="79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80"/>
        <v>0.93055555555555558</v>
      </c>
      <c r="QU59" s="75">
        <f t="shared" si="81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82"/>
        <v>0.93055555555555558</v>
      </c>
      <c r="RC59" s="75">
        <f t="shared" si="83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84"/>
        <v>0.93055555555555558</v>
      </c>
      <c r="RK59" s="75">
        <f t="shared" si="85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86"/>
        <v>0.93055555555555558</v>
      </c>
      <c r="RS59" s="75">
        <f t="shared" si="87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88"/>
        <v>0.93055555555555558</v>
      </c>
      <c r="SA59" s="75">
        <f t="shared" si="89"/>
        <v>0</v>
      </c>
      <c r="SB59" s="49" t="s">
        <v>89</v>
      </c>
      <c r="SC59" s="74" t="s">
        <v>157</v>
      </c>
      <c r="SD59" s="74">
        <v>144</v>
      </c>
      <c r="SE59" s="74">
        <v>134</v>
      </c>
      <c r="SF59" s="74">
        <v>8</v>
      </c>
      <c r="SG59" s="74">
        <v>2</v>
      </c>
      <c r="SH59" s="75">
        <f t="shared" si="90"/>
        <v>0.93055555555555558</v>
      </c>
      <c r="SI59" s="75">
        <f t="shared" si="91"/>
        <v>0</v>
      </c>
      <c r="SJ59" s="74" t="s">
        <v>89</v>
      </c>
      <c r="SK59" s="74" t="s">
        <v>157</v>
      </c>
      <c r="SL59" s="74">
        <v>144</v>
      </c>
      <c r="SM59" s="74">
        <v>134</v>
      </c>
      <c r="SN59" s="74">
        <v>8</v>
      </c>
      <c r="SO59" s="74">
        <v>2</v>
      </c>
      <c r="SP59" s="75">
        <f t="shared" si="92"/>
        <v>0.93055555555555558</v>
      </c>
      <c r="SQ59" s="75" t="str">
        <f t="shared" si="93"/>
        <v>OK</v>
      </c>
      <c r="SR59" s="74" t="s">
        <v>247</v>
      </c>
      <c r="SS59" s="74" t="s">
        <v>94</v>
      </c>
      <c r="ST59" s="74">
        <v>144</v>
      </c>
      <c r="SU59" s="74">
        <v>134</v>
      </c>
      <c r="SV59" s="74">
        <v>8</v>
      </c>
      <c r="SW59" s="74">
        <v>2</v>
      </c>
      <c r="SX59" s="75">
        <f t="shared" si="94"/>
        <v>0.93055555555555558</v>
      </c>
      <c r="SY59" s="75" t="str">
        <f t="shared" si="130"/>
        <v>Fail:64%</v>
      </c>
      <c r="TA59" s="74" t="s">
        <v>157</v>
      </c>
      <c r="TB59" s="74">
        <v>144</v>
      </c>
      <c r="TC59" s="74">
        <v>134</v>
      </c>
      <c r="TD59" s="74">
        <v>8</v>
      </c>
      <c r="TE59" s="74">
        <v>2</v>
      </c>
      <c r="TF59" s="75">
        <f t="shared" si="96"/>
        <v>0.93055555555555558</v>
      </c>
      <c r="TG59" s="50" t="str">
        <f t="shared" si="97"/>
        <v>OK</v>
      </c>
      <c r="TH59" s="66" t="s">
        <v>254</v>
      </c>
      <c r="TI59" s="74" t="s">
        <v>157</v>
      </c>
      <c r="TJ59" s="74">
        <v>144</v>
      </c>
      <c r="TK59" s="74">
        <v>133</v>
      </c>
      <c r="TL59" s="74">
        <v>8</v>
      </c>
      <c r="TM59" s="74">
        <v>3</v>
      </c>
      <c r="TN59" s="75">
        <v>0.92</v>
      </c>
      <c r="TO59" s="50" t="str">
        <f t="shared" si="98"/>
        <v>Fail:-1%</v>
      </c>
      <c r="TP59" s="48" t="str">
        <f t="shared" si="120"/>
        <v>Fail:-1%</v>
      </c>
      <c r="TQ59" s="74" t="s">
        <v>157</v>
      </c>
      <c r="TR59" s="74">
        <v>144</v>
      </c>
      <c r="TS59" s="74">
        <v>134</v>
      </c>
      <c r="TT59" s="74">
        <v>8</v>
      </c>
      <c r="TU59" s="74">
        <v>2</v>
      </c>
      <c r="TV59" s="75">
        <v>0.93</v>
      </c>
      <c r="TW59" s="50" t="str">
        <f t="shared" si="99"/>
        <v>OK</v>
      </c>
      <c r="TX59" s="48" t="str">
        <f t="shared" si="121"/>
        <v>Fail:1%</v>
      </c>
      <c r="TY59" s="74" t="s">
        <v>157</v>
      </c>
      <c r="TZ59" s="74">
        <v>144</v>
      </c>
      <c r="UA59" s="74">
        <v>133</v>
      </c>
      <c r="UB59" s="74">
        <v>8</v>
      </c>
      <c r="UC59" s="74">
        <v>3</v>
      </c>
      <c r="UD59" s="75">
        <v>0.92</v>
      </c>
      <c r="UE59" s="50" t="str">
        <f t="shared" si="125"/>
        <v>OK</v>
      </c>
      <c r="UF59" s="48" t="str">
        <f t="shared" si="123"/>
        <v>Fail:-1%</v>
      </c>
      <c r="UG59" s="74" t="s">
        <v>157</v>
      </c>
      <c r="UH59" s="74">
        <v>144</v>
      </c>
      <c r="UI59" s="74">
        <v>134</v>
      </c>
      <c r="UJ59" s="74">
        <v>8</v>
      </c>
      <c r="UK59" s="74">
        <v>2</v>
      </c>
      <c r="UL59" s="75">
        <v>0.93</v>
      </c>
      <c r="UM59" s="48" t="str">
        <f t="shared" si="126"/>
        <v>OK</v>
      </c>
      <c r="UN59" s="50" t="str">
        <f t="shared" si="124"/>
        <v>Fail:1%</v>
      </c>
      <c r="UO59" s="74" t="s">
        <v>157</v>
      </c>
      <c r="UP59" s="74">
        <v>144</v>
      </c>
      <c r="UQ59" s="74">
        <v>134</v>
      </c>
      <c r="UR59" s="74">
        <v>8</v>
      </c>
      <c r="US59" s="74">
        <v>2</v>
      </c>
      <c r="UT59" s="75">
        <v>0.93</v>
      </c>
      <c r="UU59" s="48" t="str">
        <f t="shared" ref="UU59:UU61" si="131">IF(EXACT(TZ59,UP71),IF(EXACT(UA59,UQ71),IF(EXACT(UB59,UR71),IF(EXACT(UC59,US71),"OK",CONCATENATE("Fail:",ROUND(UT71-UD59,2)*100,"%")),CONCATENATE("Fail:",ROUND(UT71-UD59,2)*100,"%")),CONCATENATE("Fail:",ROUND(UT71-UD59,2)*100,"%")),CONCATENATE("Fail:",ROUND(UT71-UD59,2)*100,"%"))</f>
        <v>Fail:-1%</v>
      </c>
      <c r="UV59" s="48" t="str">
        <f t="shared" si="4"/>
        <v>OK</v>
      </c>
      <c r="UW59" s="74" t="s">
        <v>157</v>
      </c>
      <c r="UX59" s="74">
        <v>144</v>
      </c>
      <c r="UY59" s="74">
        <v>129</v>
      </c>
      <c r="UZ59" s="74">
        <v>13</v>
      </c>
      <c r="VA59" s="74">
        <v>2</v>
      </c>
      <c r="VB59" s="75">
        <v>0.9</v>
      </c>
      <c r="VC59" s="48" t="str">
        <f t="shared" si="5"/>
        <v>Fail:-3%</v>
      </c>
      <c r="VD59" s="50" t="str">
        <f t="shared" si="6"/>
        <v>Fail:-3%</v>
      </c>
      <c r="VE59" s="74" t="s">
        <v>157</v>
      </c>
      <c r="VF59" s="74">
        <v>144</v>
      </c>
      <c r="VG59" s="74">
        <v>136</v>
      </c>
      <c r="VH59" s="74">
        <v>6</v>
      </c>
      <c r="VI59" s="74">
        <v>2</v>
      </c>
      <c r="VJ59" s="75">
        <v>0.94</v>
      </c>
      <c r="VK59" s="48" t="str">
        <f t="shared" si="101"/>
        <v>Fail:1%</v>
      </c>
      <c r="VL59" s="48" t="str">
        <f t="shared" si="7"/>
        <v>Fail:-106%</v>
      </c>
      <c r="VM59" s="74" t="s">
        <v>157</v>
      </c>
      <c r="VN59" s="74">
        <v>144</v>
      </c>
      <c r="VO59" s="74">
        <v>133</v>
      </c>
      <c r="VP59" s="74">
        <v>9</v>
      </c>
      <c r="VQ59" s="74">
        <v>2</v>
      </c>
      <c r="VR59" s="75">
        <v>0.92</v>
      </c>
      <c r="VS59" s="48" t="str">
        <f t="shared" si="8"/>
        <v>Fail:2%</v>
      </c>
      <c r="VT59" s="50"/>
      <c r="VU59" s="74" t="s">
        <v>157</v>
      </c>
      <c r="VV59" s="74">
        <v>144</v>
      </c>
      <c r="VW59" s="74">
        <v>136</v>
      </c>
      <c r="VX59" s="74">
        <v>6</v>
      </c>
      <c r="VY59" s="74">
        <v>2</v>
      </c>
      <c r="VZ59" s="75">
        <v>0.94</v>
      </c>
      <c r="WA59" s="48" t="str">
        <f t="shared" si="102"/>
        <v>OK</v>
      </c>
      <c r="WB59" s="48"/>
      <c r="WC59" s="74" t="s">
        <v>157</v>
      </c>
      <c r="WD59" s="74">
        <v>144</v>
      </c>
      <c r="WE59" s="74">
        <v>134</v>
      </c>
      <c r="WF59" s="74">
        <v>8</v>
      </c>
      <c r="WG59" s="74">
        <v>2</v>
      </c>
      <c r="WH59" s="75">
        <v>0.93</v>
      </c>
      <c r="WI59" s="48" t="str">
        <f t="shared" si="9"/>
        <v>Fail:1%</v>
      </c>
      <c r="WJ59" s="48"/>
      <c r="WK59" s="74" t="s">
        <v>157</v>
      </c>
      <c r="WL59" s="74">
        <v>144</v>
      </c>
      <c r="WM59" s="74">
        <v>134</v>
      </c>
      <c r="WN59" s="74">
        <v>8</v>
      </c>
      <c r="WO59" s="74">
        <v>2</v>
      </c>
      <c r="WP59" s="75">
        <v>0.93</v>
      </c>
      <c r="WQ59" s="48" t="str">
        <f t="shared" si="10"/>
        <v>Fail:-1%</v>
      </c>
      <c r="WR59" s="48"/>
      <c r="WS59" s="74" t="s">
        <v>157</v>
      </c>
      <c r="WT59" s="74">
        <v>144</v>
      </c>
      <c r="WU59" s="74">
        <v>134</v>
      </c>
      <c r="WV59" s="74">
        <v>8</v>
      </c>
      <c r="WW59" s="74">
        <v>2</v>
      </c>
      <c r="WX59" s="75">
        <v>0.93</v>
      </c>
      <c r="WY59" s="48" t="str">
        <f t="shared" si="103"/>
        <v>OK</v>
      </c>
      <c r="WZ59" s="50"/>
      <c r="XA59" s="74" t="s">
        <v>157</v>
      </c>
      <c r="XB59" s="74">
        <v>144</v>
      </c>
      <c r="XC59" s="74">
        <v>134</v>
      </c>
      <c r="XD59" s="74">
        <v>8</v>
      </c>
      <c r="XE59" s="74">
        <v>2</v>
      </c>
      <c r="XF59" s="75">
        <v>0.93</v>
      </c>
      <c r="XG59" s="48" t="str">
        <f t="shared" si="104"/>
        <v>OK</v>
      </c>
      <c r="XI59" s="74" t="s">
        <v>157</v>
      </c>
      <c r="XJ59" s="74">
        <v>144</v>
      </c>
      <c r="XK59" s="74">
        <v>134</v>
      </c>
      <c r="XL59" s="74">
        <v>8</v>
      </c>
      <c r="XM59" s="74">
        <v>2</v>
      </c>
      <c r="XN59" s="75">
        <v>0.93</v>
      </c>
      <c r="XO59" s="48" t="str">
        <f t="shared" si="105"/>
        <v>OK</v>
      </c>
      <c r="XP59" s="50"/>
      <c r="XQ59" s="74" t="s">
        <v>157</v>
      </c>
      <c r="XR59" s="74">
        <v>144</v>
      </c>
      <c r="XS59" s="74">
        <v>134</v>
      </c>
      <c r="XT59" s="74">
        <v>8</v>
      </c>
      <c r="XU59" s="74">
        <v>2</v>
      </c>
      <c r="XV59" s="75">
        <v>0.93</v>
      </c>
      <c r="XW59" s="48" t="str">
        <f t="shared" si="106"/>
        <v>OK</v>
      </c>
      <c r="XY59" s="74" t="s">
        <v>157</v>
      </c>
      <c r="XZ59" s="74">
        <v>144</v>
      </c>
      <c r="YA59" s="74">
        <v>134</v>
      </c>
      <c r="YB59" s="74">
        <v>8</v>
      </c>
      <c r="YC59" s="74">
        <v>2</v>
      </c>
      <c r="YD59" s="75">
        <v>0.93</v>
      </c>
      <c r="YE59" s="48" t="str">
        <f t="shared" si="107"/>
        <v>OK</v>
      </c>
      <c r="YF59" s="50"/>
      <c r="YG59" s="74" t="s">
        <v>157</v>
      </c>
      <c r="YH59" s="74">
        <v>144</v>
      </c>
      <c r="YI59" s="74">
        <v>134</v>
      </c>
      <c r="YJ59" s="74">
        <v>8</v>
      </c>
      <c r="YK59" s="74">
        <v>2</v>
      </c>
      <c r="YL59" s="75">
        <v>0.93</v>
      </c>
      <c r="YM59" s="48" t="str">
        <f t="shared" si="108"/>
        <v>OK</v>
      </c>
      <c r="YO59" s="74" t="s">
        <v>157</v>
      </c>
      <c r="YP59" s="74">
        <v>144</v>
      </c>
      <c r="YQ59" s="74">
        <v>134</v>
      </c>
      <c r="YR59" s="74">
        <v>8</v>
      </c>
      <c r="YS59" s="74">
        <v>2</v>
      </c>
      <c r="YT59" s="75">
        <v>0.93</v>
      </c>
      <c r="YU59" s="48" t="str">
        <f t="shared" si="109"/>
        <v>OK</v>
      </c>
      <c r="YV59" s="50"/>
      <c r="YW59" s="74" t="s">
        <v>157</v>
      </c>
      <c r="YX59" s="74">
        <v>144</v>
      </c>
      <c r="YY59" s="74">
        <v>134</v>
      </c>
      <c r="YZ59" s="74">
        <v>8</v>
      </c>
      <c r="ZA59" s="74">
        <v>2</v>
      </c>
      <c r="ZB59" s="75">
        <v>0.93</v>
      </c>
      <c r="ZC59" s="48" t="str">
        <f t="shared" si="110"/>
        <v>OK</v>
      </c>
      <c r="ZE59" s="74" t="s">
        <v>157</v>
      </c>
      <c r="ZF59" s="74">
        <v>144</v>
      </c>
      <c r="ZG59" s="74">
        <v>134</v>
      </c>
      <c r="ZH59" s="74">
        <v>8</v>
      </c>
      <c r="ZI59" s="74">
        <v>2</v>
      </c>
      <c r="ZJ59" s="75">
        <v>0.93</v>
      </c>
      <c r="ZK59" s="48" t="str">
        <f t="shared" si="111"/>
        <v>OK</v>
      </c>
      <c r="ZL59" s="50"/>
      <c r="ZM59" s="74" t="s">
        <v>157</v>
      </c>
      <c r="ZN59" s="74">
        <v>144</v>
      </c>
      <c r="ZO59" s="74">
        <v>134</v>
      </c>
      <c r="ZP59" s="74">
        <v>8</v>
      </c>
      <c r="ZQ59" s="74">
        <v>2</v>
      </c>
      <c r="ZR59" s="75">
        <v>0.93</v>
      </c>
      <c r="ZS59" s="48" t="str">
        <f t="shared" si="112"/>
        <v>OK</v>
      </c>
      <c r="ZU59" s="74" t="s">
        <v>157</v>
      </c>
      <c r="ZV59" s="74">
        <v>144</v>
      </c>
      <c r="ZW59" s="74">
        <v>134</v>
      </c>
      <c r="ZX59" s="74">
        <v>8</v>
      </c>
      <c r="ZY59" s="74">
        <v>2</v>
      </c>
      <c r="ZZ59" s="75">
        <v>0.93</v>
      </c>
      <c r="AAA59" s="48" t="str">
        <f t="shared" si="113"/>
        <v>OK</v>
      </c>
      <c r="AAB59" s="50"/>
      <c r="AAC59" s="74" t="s">
        <v>157</v>
      </c>
      <c r="AAD59" s="74">
        <v>144</v>
      </c>
      <c r="AAE59" s="74">
        <v>134</v>
      </c>
      <c r="AAF59" s="74">
        <v>8</v>
      </c>
      <c r="AAG59" s="74">
        <v>2</v>
      </c>
      <c r="AAH59" s="75">
        <v>0.93</v>
      </c>
      <c r="AAI59" s="48" t="str">
        <f t="shared" si="114"/>
        <v>OK</v>
      </c>
    </row>
    <row r="60" spans="1:71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1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2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13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14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15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16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18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19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20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21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22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23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24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25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2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2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2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2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30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115"/>
        <v>1</v>
      </c>
      <c r="FZ60" s="4">
        <f t="shared" si="31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116"/>
        <v>1</v>
      </c>
      <c r="GH60" s="4">
        <f t="shared" si="32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3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3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35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36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37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38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17"/>
        <v>1</v>
      </c>
      <c r="IL60" s="4">
        <f t="shared" si="39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40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118"/>
        <v>1</v>
      </c>
      <c r="JR60" s="67">
        <f t="shared" si="41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119"/>
        <v>1</v>
      </c>
      <c r="JZ60" s="75">
        <f t="shared" si="42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43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44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45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46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47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8"/>
        <v>1</v>
      </c>
      <c r="LW60" s="75">
        <f t="shared" si="49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50"/>
        <v>1</v>
      </c>
      <c r="ME60" s="75">
        <f t="shared" si="51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52"/>
        <v>1</v>
      </c>
      <c r="MM60" s="75">
        <f t="shared" si="53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54"/>
        <v>1</v>
      </c>
      <c r="MU60" s="75">
        <f t="shared" si="55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56"/>
        <v>1</v>
      </c>
      <c r="NC60" s="75">
        <f t="shared" si="57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8"/>
        <v>1</v>
      </c>
      <c r="NK60" s="75">
        <f t="shared" si="59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60"/>
        <v>1</v>
      </c>
      <c r="NS60" s="75">
        <f t="shared" si="61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62"/>
        <v>1</v>
      </c>
      <c r="OA60" s="75">
        <f t="shared" si="63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64"/>
        <v>1</v>
      </c>
      <c r="OI60" s="75">
        <f t="shared" si="65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66"/>
        <v>1</v>
      </c>
      <c r="OQ60" s="75">
        <f t="shared" si="67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8"/>
        <v>1</v>
      </c>
      <c r="OY60" s="75">
        <f t="shared" si="69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70"/>
        <v>1</v>
      </c>
      <c r="PG60" s="75">
        <f t="shared" si="71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72"/>
        <v>1</v>
      </c>
      <c r="PO60" s="75">
        <f t="shared" si="73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74"/>
        <v>1</v>
      </c>
      <c r="PW60" s="75">
        <f t="shared" si="75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76"/>
        <v>1</v>
      </c>
      <c r="QE60" s="75">
        <f t="shared" si="77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8"/>
        <v>1</v>
      </c>
      <c r="QM60" s="75">
        <f t="shared" si="79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80"/>
        <v>1</v>
      </c>
      <c r="QU60" s="75">
        <f t="shared" si="81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82"/>
        <v>1</v>
      </c>
      <c r="RC60" s="75">
        <f t="shared" si="83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84"/>
        <v>1</v>
      </c>
      <c r="RK60" s="75">
        <f t="shared" si="85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86"/>
        <v>1</v>
      </c>
      <c r="RS60" s="75">
        <f t="shared" si="87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88"/>
        <v>1</v>
      </c>
      <c r="SA60" s="75">
        <f t="shared" si="89"/>
        <v>0</v>
      </c>
      <c r="SC60" s="74" t="s">
        <v>158</v>
      </c>
      <c r="SD60" s="74">
        <v>68</v>
      </c>
      <c r="SE60" s="74">
        <v>68</v>
      </c>
      <c r="SF60" s="74">
        <v>0</v>
      </c>
      <c r="SG60" s="74">
        <v>0</v>
      </c>
      <c r="SH60" s="75">
        <f t="shared" si="90"/>
        <v>1</v>
      </c>
      <c r="SI60" s="75">
        <f t="shared" si="91"/>
        <v>0</v>
      </c>
      <c r="SK60" s="74" t="s">
        <v>158</v>
      </c>
      <c r="SL60" s="74">
        <v>68</v>
      </c>
      <c r="SM60" s="74">
        <v>68</v>
      </c>
      <c r="SN60" s="74">
        <v>0</v>
      </c>
      <c r="SO60" s="74">
        <v>0</v>
      </c>
      <c r="SP60" s="75">
        <f t="shared" si="92"/>
        <v>1</v>
      </c>
      <c r="SQ60" s="75" t="str">
        <f t="shared" si="93"/>
        <v>OK</v>
      </c>
      <c r="SS60" s="74" t="s">
        <v>62</v>
      </c>
      <c r="ST60" s="74">
        <v>68</v>
      </c>
      <c r="SU60" s="74">
        <v>68</v>
      </c>
      <c r="SV60" s="74">
        <v>0</v>
      </c>
      <c r="SW60" s="74">
        <v>0</v>
      </c>
      <c r="SX60" s="75">
        <f t="shared" si="94"/>
        <v>1</v>
      </c>
      <c r="SY60" s="75" t="str">
        <f t="shared" si="130"/>
        <v>Fail:7%</v>
      </c>
      <c r="TA60" s="74" t="s">
        <v>158</v>
      </c>
      <c r="TB60" s="74">
        <v>68</v>
      </c>
      <c r="TC60" s="74">
        <v>68</v>
      </c>
      <c r="TD60" s="74">
        <v>0</v>
      </c>
      <c r="TE60" s="74">
        <v>0</v>
      </c>
      <c r="TF60" s="75">
        <f t="shared" si="96"/>
        <v>1</v>
      </c>
      <c r="TG60" s="75" t="str">
        <f t="shared" si="97"/>
        <v>OK</v>
      </c>
      <c r="TI60" s="74" t="s">
        <v>158</v>
      </c>
      <c r="TJ60" s="74">
        <v>68</v>
      </c>
      <c r="TK60" s="74">
        <v>68</v>
      </c>
      <c r="TL60" s="74">
        <v>0</v>
      </c>
      <c r="TM60" s="74">
        <v>0</v>
      </c>
      <c r="TN60" s="75">
        <v>1</v>
      </c>
      <c r="TO60" s="48" t="str">
        <f t="shared" si="98"/>
        <v>OK</v>
      </c>
      <c r="TP60" s="48" t="str">
        <f t="shared" si="120"/>
        <v>OK</v>
      </c>
      <c r="TQ60" s="74" t="s">
        <v>158</v>
      </c>
      <c r="TR60" s="74">
        <v>68</v>
      </c>
      <c r="TS60" s="74">
        <v>68</v>
      </c>
      <c r="TT60" s="74">
        <v>0</v>
      </c>
      <c r="TU60" s="74">
        <v>0</v>
      </c>
      <c r="TV60" s="75">
        <v>1</v>
      </c>
      <c r="TW60" s="48" t="str">
        <f t="shared" si="99"/>
        <v>OK</v>
      </c>
      <c r="TX60" s="48" t="str">
        <f t="shared" si="121"/>
        <v>OK</v>
      </c>
      <c r="TY60" s="74" t="s">
        <v>158</v>
      </c>
      <c r="TZ60" s="74">
        <v>68</v>
      </c>
      <c r="UA60" s="74">
        <v>68</v>
      </c>
      <c r="UB60" s="74">
        <v>0</v>
      </c>
      <c r="UC60" s="74">
        <v>0</v>
      </c>
      <c r="UD60" s="75">
        <v>1</v>
      </c>
      <c r="UE60" s="48" t="str">
        <f t="shared" si="125"/>
        <v>OK</v>
      </c>
      <c r="UF60" s="48" t="str">
        <f t="shared" si="123"/>
        <v>OK</v>
      </c>
      <c r="UG60" s="74" t="s">
        <v>158</v>
      </c>
      <c r="UH60" s="74">
        <v>68</v>
      </c>
      <c r="UI60" s="74">
        <v>68</v>
      </c>
      <c r="UJ60" s="74">
        <v>0</v>
      </c>
      <c r="UK60" s="74">
        <v>0</v>
      </c>
      <c r="UL60" s="75">
        <v>1</v>
      </c>
      <c r="UM60" s="48" t="str">
        <f t="shared" si="126"/>
        <v>OK</v>
      </c>
      <c r="UN60" s="48" t="str">
        <f t="shared" si="124"/>
        <v>OK</v>
      </c>
      <c r="UO60" s="74" t="s">
        <v>158</v>
      </c>
      <c r="UP60" s="74">
        <v>68</v>
      </c>
      <c r="UQ60" s="74">
        <v>68</v>
      </c>
      <c r="UR60" s="74">
        <v>0</v>
      </c>
      <c r="US60" s="74">
        <v>0</v>
      </c>
      <c r="UT60" s="75">
        <v>1</v>
      </c>
      <c r="UU60" s="48" t="str">
        <f t="shared" si="131"/>
        <v>Fail:-5%</v>
      </c>
      <c r="UV60" s="48" t="str">
        <f t="shared" si="4"/>
        <v>OK</v>
      </c>
      <c r="UW60" s="74" t="s">
        <v>158</v>
      </c>
      <c r="UX60" s="74">
        <v>68</v>
      </c>
      <c r="UY60" s="74">
        <v>68</v>
      </c>
      <c r="UZ60" s="74">
        <v>0</v>
      </c>
      <c r="VA60" s="74">
        <v>0</v>
      </c>
      <c r="VB60" s="75">
        <v>1</v>
      </c>
      <c r="VC60" s="48" t="str">
        <f t="shared" si="5"/>
        <v>OK</v>
      </c>
      <c r="VD60" s="48" t="str">
        <f t="shared" si="6"/>
        <v>OK</v>
      </c>
      <c r="VE60" s="74" t="s">
        <v>158</v>
      </c>
      <c r="VF60" s="74">
        <v>68</v>
      </c>
      <c r="VG60" s="74">
        <v>68</v>
      </c>
      <c r="VH60" s="74">
        <v>0</v>
      </c>
      <c r="VI60" s="74">
        <v>0</v>
      </c>
      <c r="VJ60" s="75">
        <v>1</v>
      </c>
      <c r="VK60" s="48" t="str">
        <f t="shared" si="101"/>
        <v>OK</v>
      </c>
      <c r="VL60" s="48" t="str">
        <f t="shared" si="7"/>
        <v>Fail:100%</v>
      </c>
      <c r="VM60" s="74" t="s">
        <v>158</v>
      </c>
      <c r="VN60" s="74">
        <v>68</v>
      </c>
      <c r="VO60" s="74">
        <v>68</v>
      </c>
      <c r="VP60" s="74">
        <v>0</v>
      </c>
      <c r="VQ60" s="74">
        <v>0</v>
      </c>
      <c r="VR60" s="75">
        <v>1</v>
      </c>
      <c r="VS60" s="48" t="str">
        <f t="shared" si="8"/>
        <v>OK</v>
      </c>
      <c r="VT60" s="48"/>
      <c r="VU60" s="74" t="s">
        <v>158</v>
      </c>
      <c r="VV60" s="74">
        <v>68</v>
      </c>
      <c r="VW60" s="74">
        <v>68</v>
      </c>
      <c r="VX60" s="74">
        <v>0</v>
      </c>
      <c r="VY60" s="74">
        <v>0</v>
      </c>
      <c r="VZ60" s="75">
        <v>1</v>
      </c>
      <c r="WA60" s="48" t="str">
        <f t="shared" si="102"/>
        <v>OK</v>
      </c>
      <c r="WB60" s="48"/>
      <c r="WC60" s="74" t="s">
        <v>158</v>
      </c>
      <c r="WD60" s="74">
        <v>68</v>
      </c>
      <c r="WE60" s="74">
        <v>68</v>
      </c>
      <c r="WF60" s="74">
        <v>0</v>
      </c>
      <c r="WG60" s="74">
        <v>0</v>
      </c>
      <c r="WH60" s="75">
        <v>1</v>
      </c>
      <c r="WI60" s="48" t="str">
        <f t="shared" si="9"/>
        <v>OK</v>
      </c>
      <c r="WJ60" s="48"/>
      <c r="WK60" s="74" t="s">
        <v>158</v>
      </c>
      <c r="WL60" s="74">
        <v>68</v>
      </c>
      <c r="WM60" s="74">
        <v>68</v>
      </c>
      <c r="WN60" s="74">
        <v>0</v>
      </c>
      <c r="WO60" s="74">
        <v>0</v>
      </c>
      <c r="WP60" s="75">
        <v>1</v>
      </c>
      <c r="WQ60" s="48" t="str">
        <f t="shared" si="10"/>
        <v>OK</v>
      </c>
      <c r="WR60" s="48"/>
      <c r="WS60" s="74" t="s">
        <v>158</v>
      </c>
      <c r="WT60" s="74">
        <v>68</v>
      </c>
      <c r="WU60" s="74">
        <v>68</v>
      </c>
      <c r="WV60" s="74">
        <v>0</v>
      </c>
      <c r="WW60" s="74">
        <v>0</v>
      </c>
      <c r="WX60" s="75">
        <v>1</v>
      </c>
      <c r="WY60" s="48" t="str">
        <f t="shared" si="103"/>
        <v>OK</v>
      </c>
      <c r="WZ60" s="48"/>
      <c r="XA60" s="74" t="s">
        <v>158</v>
      </c>
      <c r="XB60" s="74">
        <v>68</v>
      </c>
      <c r="XC60" s="74">
        <v>68</v>
      </c>
      <c r="XD60" s="74">
        <v>0</v>
      </c>
      <c r="XE60" s="74">
        <v>0</v>
      </c>
      <c r="XF60" s="75">
        <v>1</v>
      </c>
      <c r="XG60" s="48" t="str">
        <f t="shared" si="104"/>
        <v>OK</v>
      </c>
      <c r="XI60" s="74" t="s">
        <v>158</v>
      </c>
      <c r="XJ60" s="74">
        <v>68</v>
      </c>
      <c r="XK60" s="74">
        <v>68</v>
      </c>
      <c r="XL60" s="74">
        <v>0</v>
      </c>
      <c r="XM60" s="74">
        <v>0</v>
      </c>
      <c r="XN60" s="75">
        <v>1</v>
      </c>
      <c r="XO60" s="48" t="str">
        <f t="shared" si="105"/>
        <v>OK</v>
      </c>
      <c r="XP60" s="48"/>
      <c r="XQ60" s="74" t="s">
        <v>158</v>
      </c>
      <c r="XR60" s="74">
        <v>68</v>
      </c>
      <c r="XS60" s="74">
        <v>68</v>
      </c>
      <c r="XT60" s="74">
        <v>0</v>
      </c>
      <c r="XU60" s="74">
        <v>0</v>
      </c>
      <c r="XV60" s="75">
        <v>1</v>
      </c>
      <c r="XW60" s="48" t="str">
        <f t="shared" si="106"/>
        <v>OK</v>
      </c>
      <c r="XY60" s="74" t="s">
        <v>158</v>
      </c>
      <c r="XZ60" s="74">
        <v>68</v>
      </c>
      <c r="YA60" s="74">
        <v>68</v>
      </c>
      <c r="YB60" s="74">
        <v>0</v>
      </c>
      <c r="YC60" s="74">
        <v>0</v>
      </c>
      <c r="YD60" s="75">
        <v>1</v>
      </c>
      <c r="YE60" s="48" t="str">
        <f t="shared" si="107"/>
        <v>OK</v>
      </c>
      <c r="YF60" s="48"/>
      <c r="YG60" s="74" t="s">
        <v>158</v>
      </c>
      <c r="YH60" s="74">
        <v>68</v>
      </c>
      <c r="YI60" s="74">
        <v>68</v>
      </c>
      <c r="YJ60" s="74">
        <v>0</v>
      </c>
      <c r="YK60" s="74">
        <v>0</v>
      </c>
      <c r="YL60" s="75">
        <v>1</v>
      </c>
      <c r="YM60" s="48" t="str">
        <f t="shared" si="108"/>
        <v>OK</v>
      </c>
      <c r="YO60" s="74" t="s">
        <v>158</v>
      </c>
      <c r="YP60" s="74">
        <v>68</v>
      </c>
      <c r="YQ60" s="74">
        <v>68</v>
      </c>
      <c r="YR60" s="74">
        <v>0</v>
      </c>
      <c r="YS60" s="74">
        <v>0</v>
      </c>
      <c r="YT60" s="75">
        <v>1</v>
      </c>
      <c r="YU60" s="48" t="str">
        <f t="shared" si="109"/>
        <v>OK</v>
      </c>
      <c r="YV60" s="48"/>
      <c r="YW60" s="74" t="s">
        <v>158</v>
      </c>
      <c r="YX60" s="74">
        <v>68</v>
      </c>
      <c r="YY60" s="74">
        <v>68</v>
      </c>
      <c r="YZ60" s="74">
        <v>0</v>
      </c>
      <c r="ZA60" s="74">
        <v>0</v>
      </c>
      <c r="ZB60" s="75">
        <v>1</v>
      </c>
      <c r="ZC60" s="48" t="str">
        <f t="shared" si="110"/>
        <v>OK</v>
      </c>
      <c r="ZE60" s="74" t="s">
        <v>158</v>
      </c>
      <c r="ZF60" s="74">
        <v>68</v>
      </c>
      <c r="ZG60" s="74">
        <v>68</v>
      </c>
      <c r="ZH60" s="74">
        <v>0</v>
      </c>
      <c r="ZI60" s="74">
        <v>0</v>
      </c>
      <c r="ZJ60" s="75">
        <v>1</v>
      </c>
      <c r="ZK60" s="48" t="str">
        <f t="shared" si="111"/>
        <v>OK</v>
      </c>
      <c r="ZL60" s="48"/>
      <c r="ZM60" s="74" t="s">
        <v>158</v>
      </c>
      <c r="ZN60" s="74">
        <v>68</v>
      </c>
      <c r="ZO60" s="74">
        <v>68</v>
      </c>
      <c r="ZP60" s="74">
        <v>0</v>
      </c>
      <c r="ZQ60" s="74">
        <v>0</v>
      </c>
      <c r="ZR60" s="75">
        <v>1</v>
      </c>
      <c r="ZS60" s="48" t="str">
        <f t="shared" si="112"/>
        <v>OK</v>
      </c>
      <c r="ZU60" s="74" t="s">
        <v>158</v>
      </c>
      <c r="ZV60" s="74">
        <v>68</v>
      </c>
      <c r="ZW60" s="74">
        <v>68</v>
      </c>
      <c r="ZX60" s="74">
        <v>0</v>
      </c>
      <c r="ZY60" s="74">
        <v>0</v>
      </c>
      <c r="ZZ60" s="75">
        <v>1</v>
      </c>
      <c r="AAA60" s="48" t="str">
        <f t="shared" si="113"/>
        <v>OK</v>
      </c>
      <c r="AAB60" s="48"/>
      <c r="AAC60" s="74" t="s">
        <v>158</v>
      </c>
      <c r="AAD60" s="74">
        <v>68</v>
      </c>
      <c r="AAE60" s="74">
        <v>68</v>
      </c>
      <c r="AAF60" s="74">
        <v>0</v>
      </c>
      <c r="AAG60" s="74">
        <v>0</v>
      </c>
      <c r="AAH60" s="75">
        <v>1</v>
      </c>
      <c r="AAI60" s="48" t="str">
        <f t="shared" si="114"/>
        <v>OK</v>
      </c>
    </row>
    <row r="61" spans="1:71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1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2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13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14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15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16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18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19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20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21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22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23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24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25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2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2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2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2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30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115"/>
        <v>1</v>
      </c>
      <c r="FZ61" s="4">
        <f t="shared" si="31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116"/>
        <v>1</v>
      </c>
      <c r="GH61" s="4">
        <f t="shared" si="32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3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3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35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36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37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38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17"/>
        <v>1</v>
      </c>
      <c r="IL61" s="4">
        <f t="shared" si="39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40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118"/>
        <v>1</v>
      </c>
      <c r="JR61" s="67">
        <f t="shared" si="41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119"/>
        <v>1</v>
      </c>
      <c r="JZ61" s="75">
        <f t="shared" si="42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43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44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45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46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47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8"/>
        <v>1</v>
      </c>
      <c r="LW61" s="75">
        <f t="shared" si="49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50"/>
        <v>1</v>
      </c>
      <c r="ME61" s="75">
        <f t="shared" si="51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52"/>
        <v>1</v>
      </c>
      <c r="MM61" s="75">
        <f t="shared" si="53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54"/>
        <v>1</v>
      </c>
      <c r="MU61" s="75">
        <f t="shared" si="55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56"/>
        <v>1</v>
      </c>
      <c r="NC61" s="75">
        <f t="shared" si="57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8"/>
        <v>1</v>
      </c>
      <c r="NK61" s="75">
        <f t="shared" si="59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60"/>
        <v>1</v>
      </c>
      <c r="NS61" s="75">
        <f t="shared" si="61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62"/>
        <v>1</v>
      </c>
      <c r="OA61" s="75">
        <f t="shared" si="63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64"/>
        <v>1</v>
      </c>
      <c r="OI61" s="75">
        <f t="shared" si="65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66"/>
        <v>1</v>
      </c>
      <c r="OQ61" s="75">
        <f t="shared" si="67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8"/>
        <v>1</v>
      </c>
      <c r="OY61" s="75">
        <f t="shared" si="69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70"/>
        <v>1</v>
      </c>
      <c r="PG61" s="75">
        <f t="shared" si="71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72"/>
        <v>1</v>
      </c>
      <c r="PO61" s="75">
        <f t="shared" si="73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74"/>
        <v>1</v>
      </c>
      <c r="PW61" s="75">
        <f t="shared" si="75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76"/>
        <v>1</v>
      </c>
      <c r="QE61" s="75">
        <f t="shared" si="77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8"/>
        <v>1</v>
      </c>
      <c r="QM61" s="75">
        <f t="shared" si="79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80"/>
        <v>1</v>
      </c>
      <c r="QU61" s="75">
        <f t="shared" si="81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82"/>
        <v>1</v>
      </c>
      <c r="RC61" s="75">
        <f t="shared" si="83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84"/>
        <v>1</v>
      </c>
      <c r="RK61" s="75">
        <f t="shared" si="85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86"/>
        <v>1</v>
      </c>
      <c r="RS61" s="75">
        <f t="shared" si="87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88"/>
        <v>1</v>
      </c>
      <c r="SA61" s="75">
        <f t="shared" si="89"/>
        <v>0</v>
      </c>
      <c r="SC61" s="74" t="s">
        <v>95</v>
      </c>
      <c r="SD61" s="74">
        <v>3</v>
      </c>
      <c r="SE61" s="74">
        <v>3</v>
      </c>
      <c r="SF61" s="74">
        <v>0</v>
      </c>
      <c r="SG61" s="74">
        <v>0</v>
      </c>
      <c r="SH61" s="75">
        <f t="shared" si="90"/>
        <v>1</v>
      </c>
      <c r="SI61" s="75">
        <f t="shared" si="91"/>
        <v>0</v>
      </c>
      <c r="SK61" s="74" t="s">
        <v>95</v>
      </c>
      <c r="SL61" s="74">
        <v>3</v>
      </c>
      <c r="SM61" s="74">
        <v>3</v>
      </c>
      <c r="SN61" s="74">
        <v>0</v>
      </c>
      <c r="SO61" s="74">
        <v>0</v>
      </c>
      <c r="SP61" s="75">
        <f t="shared" si="92"/>
        <v>1</v>
      </c>
      <c r="SQ61" s="75" t="str">
        <f t="shared" si="93"/>
        <v>OK</v>
      </c>
      <c r="SS61" s="74" t="s">
        <v>95</v>
      </c>
      <c r="ST61" s="74">
        <v>3</v>
      </c>
      <c r="SU61" s="74">
        <v>3</v>
      </c>
      <c r="SV61" s="74">
        <v>0</v>
      </c>
      <c r="SW61" s="74">
        <v>0</v>
      </c>
      <c r="SX61" s="75">
        <f t="shared" si="94"/>
        <v>1</v>
      </c>
      <c r="SY61" s="75" t="str">
        <f t="shared" si="130"/>
        <v>Fail:0%</v>
      </c>
      <c r="TA61" s="74" t="s">
        <v>95</v>
      </c>
      <c r="TB61" s="74">
        <v>3</v>
      </c>
      <c r="TC61" s="74">
        <v>3</v>
      </c>
      <c r="TD61" s="74">
        <v>0</v>
      </c>
      <c r="TE61" s="74">
        <v>0</v>
      </c>
      <c r="TF61" s="75">
        <f t="shared" si="96"/>
        <v>1</v>
      </c>
      <c r="TG61" s="75" t="str">
        <f t="shared" si="97"/>
        <v>OK</v>
      </c>
      <c r="TI61" s="74" t="s">
        <v>95</v>
      </c>
      <c r="TJ61" s="74">
        <v>3</v>
      </c>
      <c r="TK61" s="74">
        <v>3</v>
      </c>
      <c r="TL61" s="74">
        <v>0</v>
      </c>
      <c r="TM61" s="74">
        <v>0</v>
      </c>
      <c r="TN61" s="75">
        <v>1</v>
      </c>
      <c r="TO61" s="48" t="str">
        <f t="shared" si="98"/>
        <v>OK</v>
      </c>
      <c r="TP61" s="48" t="str">
        <f t="shared" si="120"/>
        <v>OK</v>
      </c>
      <c r="TQ61" s="74" t="s">
        <v>95</v>
      </c>
      <c r="TR61" s="74">
        <v>3</v>
      </c>
      <c r="TS61" s="74">
        <v>3</v>
      </c>
      <c r="TT61" s="74">
        <v>0</v>
      </c>
      <c r="TU61" s="74">
        <v>0</v>
      </c>
      <c r="TV61" s="75">
        <v>1</v>
      </c>
      <c r="TW61" s="48" t="str">
        <f t="shared" si="99"/>
        <v>OK</v>
      </c>
      <c r="TX61" s="48" t="str">
        <f t="shared" si="121"/>
        <v>OK</v>
      </c>
      <c r="TY61" s="74" t="s">
        <v>95</v>
      </c>
      <c r="TZ61" s="74">
        <v>3</v>
      </c>
      <c r="UA61" s="74">
        <v>3</v>
      </c>
      <c r="UB61" s="74">
        <v>0</v>
      </c>
      <c r="UC61" s="74">
        <v>0</v>
      </c>
      <c r="UD61" s="75">
        <v>1</v>
      </c>
      <c r="UE61" s="48" t="str">
        <f t="shared" si="125"/>
        <v>OK</v>
      </c>
      <c r="UF61" s="48" t="str">
        <f t="shared" si="123"/>
        <v>OK</v>
      </c>
      <c r="UG61" s="74" t="s">
        <v>95</v>
      </c>
      <c r="UH61" s="74">
        <v>3</v>
      </c>
      <c r="UI61" s="74">
        <v>3</v>
      </c>
      <c r="UJ61" s="74">
        <v>0</v>
      </c>
      <c r="UK61" s="74">
        <v>0</v>
      </c>
      <c r="UL61" s="75">
        <v>1</v>
      </c>
      <c r="UM61" s="48" t="str">
        <f t="shared" si="126"/>
        <v>OK</v>
      </c>
      <c r="UN61" s="48" t="str">
        <f t="shared" si="124"/>
        <v>OK</v>
      </c>
      <c r="UO61" s="74" t="s">
        <v>95</v>
      </c>
      <c r="UP61" s="74">
        <v>3</v>
      </c>
      <c r="UQ61" s="74">
        <v>3</v>
      </c>
      <c r="UR61" s="74">
        <v>0</v>
      </c>
      <c r="US61" s="74">
        <v>0</v>
      </c>
      <c r="UT61" s="75">
        <v>1</v>
      </c>
      <c r="UU61" s="48" t="str">
        <f t="shared" si="131"/>
        <v>Fail:-16%</v>
      </c>
      <c r="UV61" s="48" t="str">
        <f t="shared" si="4"/>
        <v>OK</v>
      </c>
      <c r="UW61" s="74" t="s">
        <v>95</v>
      </c>
      <c r="UX61" s="74">
        <v>3</v>
      </c>
      <c r="UY61" s="74">
        <v>3</v>
      </c>
      <c r="UZ61" s="74">
        <v>0</v>
      </c>
      <c r="VA61" s="74">
        <v>0</v>
      </c>
      <c r="VB61" s="75">
        <v>1</v>
      </c>
      <c r="VC61" s="48" t="str">
        <f t="shared" si="5"/>
        <v>OK</v>
      </c>
      <c r="VD61" s="48" t="str">
        <f t="shared" si="6"/>
        <v>OK</v>
      </c>
      <c r="VE61" s="74" t="s">
        <v>95</v>
      </c>
      <c r="VF61" s="74">
        <v>3</v>
      </c>
      <c r="VG61" s="74">
        <v>3</v>
      </c>
      <c r="VH61" s="74">
        <v>0</v>
      </c>
      <c r="VI61" s="74">
        <v>0</v>
      </c>
      <c r="VJ61" s="75">
        <v>1</v>
      </c>
      <c r="VK61" s="48" t="str">
        <f t="shared" si="101"/>
        <v>OK</v>
      </c>
      <c r="VL61" s="48" t="str">
        <f t="shared" si="7"/>
        <v>Fail:100%</v>
      </c>
      <c r="VM61" s="74" t="s">
        <v>95</v>
      </c>
      <c r="VN61" s="74">
        <v>3</v>
      </c>
      <c r="VO61" s="74">
        <v>3</v>
      </c>
      <c r="VP61" s="74">
        <v>0</v>
      </c>
      <c r="VQ61" s="74">
        <v>0</v>
      </c>
      <c r="VR61" s="75">
        <v>1</v>
      </c>
      <c r="VS61" s="48" t="str">
        <f t="shared" si="8"/>
        <v>OK</v>
      </c>
      <c r="VT61" s="48"/>
      <c r="VU61" s="74" t="s">
        <v>95</v>
      </c>
      <c r="VV61" s="74">
        <v>3</v>
      </c>
      <c r="VW61" s="74">
        <v>3</v>
      </c>
      <c r="VX61" s="74">
        <v>0</v>
      </c>
      <c r="VY61" s="74">
        <v>0</v>
      </c>
      <c r="VZ61" s="75">
        <v>1</v>
      </c>
      <c r="WA61" s="48" t="str">
        <f t="shared" si="102"/>
        <v>OK</v>
      </c>
      <c r="WB61" s="48"/>
      <c r="WC61" s="74" t="s">
        <v>95</v>
      </c>
      <c r="WD61" s="74">
        <v>3</v>
      </c>
      <c r="WE61" s="74">
        <v>3</v>
      </c>
      <c r="WF61" s="74">
        <v>0</v>
      </c>
      <c r="WG61" s="74">
        <v>0</v>
      </c>
      <c r="WH61" s="75">
        <v>1</v>
      </c>
      <c r="WI61" s="48" t="str">
        <f t="shared" si="9"/>
        <v>OK</v>
      </c>
      <c r="WJ61" s="48"/>
      <c r="WK61" s="74" t="s">
        <v>95</v>
      </c>
      <c r="WL61" s="74">
        <v>3</v>
      </c>
      <c r="WM61" s="74">
        <v>3</v>
      </c>
      <c r="WN61" s="74">
        <v>0</v>
      </c>
      <c r="WO61" s="74">
        <v>0</v>
      </c>
      <c r="WP61" s="75">
        <v>1</v>
      </c>
      <c r="WQ61" s="48" t="str">
        <f t="shared" si="10"/>
        <v>OK</v>
      </c>
      <c r="WR61" s="48"/>
      <c r="WS61" s="74" t="s">
        <v>95</v>
      </c>
      <c r="WT61" s="74">
        <v>3</v>
      </c>
      <c r="WU61" s="74">
        <v>3</v>
      </c>
      <c r="WV61" s="74">
        <v>0</v>
      </c>
      <c r="WW61" s="74">
        <v>0</v>
      </c>
      <c r="WX61" s="75">
        <v>1</v>
      </c>
      <c r="WY61" s="48" t="str">
        <f t="shared" si="103"/>
        <v>OK</v>
      </c>
      <c r="WZ61" s="48"/>
      <c r="XA61" s="74" t="s">
        <v>95</v>
      </c>
      <c r="XB61" s="74">
        <v>3</v>
      </c>
      <c r="XC61" s="74">
        <v>3</v>
      </c>
      <c r="XD61" s="74">
        <v>0</v>
      </c>
      <c r="XE61" s="74">
        <v>0</v>
      </c>
      <c r="XF61" s="75">
        <v>1</v>
      </c>
      <c r="XG61" s="48" t="str">
        <f t="shared" si="104"/>
        <v>OK</v>
      </c>
      <c r="XI61" s="74" t="s">
        <v>95</v>
      </c>
      <c r="XJ61" s="74">
        <v>3</v>
      </c>
      <c r="XK61" s="74">
        <v>3</v>
      </c>
      <c r="XL61" s="74">
        <v>0</v>
      </c>
      <c r="XM61" s="74">
        <v>0</v>
      </c>
      <c r="XN61" s="75">
        <v>1</v>
      </c>
      <c r="XO61" s="48" t="str">
        <f t="shared" si="105"/>
        <v>OK</v>
      </c>
      <c r="XP61" s="48"/>
      <c r="XQ61" s="74" t="s">
        <v>95</v>
      </c>
      <c r="XR61" s="74">
        <v>3</v>
      </c>
      <c r="XS61" s="74">
        <v>3</v>
      </c>
      <c r="XT61" s="74">
        <v>0</v>
      </c>
      <c r="XU61" s="74">
        <v>0</v>
      </c>
      <c r="XV61" s="75">
        <v>1</v>
      </c>
      <c r="XW61" s="48" t="str">
        <f t="shared" si="106"/>
        <v>OK</v>
      </c>
      <c r="XY61" s="74" t="s">
        <v>95</v>
      </c>
      <c r="XZ61" s="74">
        <v>3</v>
      </c>
      <c r="YA61" s="74">
        <v>3</v>
      </c>
      <c r="YB61" s="74">
        <v>0</v>
      </c>
      <c r="YC61" s="74">
        <v>0</v>
      </c>
      <c r="YD61" s="75">
        <v>1</v>
      </c>
      <c r="YE61" s="48" t="str">
        <f t="shared" si="107"/>
        <v>OK</v>
      </c>
      <c r="YF61" s="48"/>
      <c r="YG61" s="74" t="s">
        <v>95</v>
      </c>
      <c r="YH61" s="74">
        <v>3</v>
      </c>
      <c r="YI61" s="74">
        <v>3</v>
      </c>
      <c r="YJ61" s="74">
        <v>0</v>
      </c>
      <c r="YK61" s="74">
        <v>0</v>
      </c>
      <c r="YL61" s="75">
        <v>1</v>
      </c>
      <c r="YM61" s="48" t="str">
        <f t="shared" si="108"/>
        <v>OK</v>
      </c>
      <c r="YO61" s="74" t="s">
        <v>95</v>
      </c>
      <c r="YP61" s="74">
        <v>3</v>
      </c>
      <c r="YQ61" s="74">
        <v>3</v>
      </c>
      <c r="YR61" s="74">
        <v>0</v>
      </c>
      <c r="YS61" s="74">
        <v>0</v>
      </c>
      <c r="YT61" s="75">
        <v>1</v>
      </c>
      <c r="YU61" s="48" t="str">
        <f t="shared" si="109"/>
        <v>OK</v>
      </c>
      <c r="YV61" s="48"/>
      <c r="YW61" s="74" t="s">
        <v>95</v>
      </c>
      <c r="YX61" s="74">
        <v>3</v>
      </c>
      <c r="YY61" s="74">
        <v>3</v>
      </c>
      <c r="YZ61" s="74">
        <v>0</v>
      </c>
      <c r="ZA61" s="74">
        <v>0</v>
      </c>
      <c r="ZB61" s="75">
        <v>1</v>
      </c>
      <c r="ZC61" s="48" t="str">
        <f t="shared" si="110"/>
        <v>OK</v>
      </c>
      <c r="ZE61" s="74" t="s">
        <v>95</v>
      </c>
      <c r="ZF61" s="74">
        <v>3</v>
      </c>
      <c r="ZG61" s="74">
        <v>3</v>
      </c>
      <c r="ZH61" s="74">
        <v>0</v>
      </c>
      <c r="ZI61" s="74">
        <v>0</v>
      </c>
      <c r="ZJ61" s="75">
        <v>1</v>
      </c>
      <c r="ZK61" s="48" t="str">
        <f t="shared" si="111"/>
        <v>OK</v>
      </c>
      <c r="ZL61" s="48"/>
      <c r="ZM61" s="74" t="s">
        <v>95</v>
      </c>
      <c r="ZN61" s="74">
        <v>3</v>
      </c>
      <c r="ZO61" s="74">
        <v>3</v>
      </c>
      <c r="ZP61" s="74">
        <v>0</v>
      </c>
      <c r="ZQ61" s="74">
        <v>0</v>
      </c>
      <c r="ZR61" s="75">
        <v>1</v>
      </c>
      <c r="ZS61" s="48" t="str">
        <f t="shared" si="112"/>
        <v>OK</v>
      </c>
      <c r="ZU61" s="74" t="s">
        <v>95</v>
      </c>
      <c r="ZV61" s="74">
        <v>3</v>
      </c>
      <c r="ZW61" s="74">
        <v>3</v>
      </c>
      <c r="ZX61" s="74">
        <v>0</v>
      </c>
      <c r="ZY61" s="74">
        <v>0</v>
      </c>
      <c r="ZZ61" s="75">
        <v>1</v>
      </c>
      <c r="AAA61" s="48" t="str">
        <f t="shared" si="113"/>
        <v>OK</v>
      </c>
      <c r="AAB61" s="48"/>
      <c r="AAC61" s="74" t="s">
        <v>95</v>
      </c>
      <c r="AAD61" s="74">
        <v>3</v>
      </c>
      <c r="AAE61" s="74">
        <v>3</v>
      </c>
      <c r="AAF61" s="74">
        <v>0</v>
      </c>
      <c r="AAG61" s="74">
        <v>0</v>
      </c>
      <c r="AAH61" s="75">
        <v>1</v>
      </c>
      <c r="AAI61" s="48" t="str">
        <f t="shared" si="114"/>
        <v>OK</v>
      </c>
    </row>
    <row r="62" spans="1:71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1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2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13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14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15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16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18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19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20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21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22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23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24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25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2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2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2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2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30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115"/>
        <v>0.8571428571428571</v>
      </c>
      <c r="FZ62" s="4">
        <f t="shared" si="31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116"/>
        <v>0.8571428571428571</v>
      </c>
      <c r="GH62" s="4">
        <f t="shared" si="32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33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3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35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36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37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38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17"/>
        <v>0.8571428571428571</v>
      </c>
      <c r="IL62" s="4">
        <f t="shared" si="39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40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118"/>
        <v>0.8571428571428571</v>
      </c>
      <c r="JR62" s="67">
        <f t="shared" si="41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119"/>
        <v>0.8571428571428571</v>
      </c>
      <c r="JZ62" s="75">
        <f t="shared" si="42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43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44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45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46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47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8"/>
        <v>0.8571428571428571</v>
      </c>
      <c r="LW62" s="75">
        <f t="shared" si="49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50"/>
        <v>0.8571428571428571</v>
      </c>
      <c r="ME62" s="75">
        <f t="shared" si="51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52"/>
        <v>0.8571428571428571</v>
      </c>
      <c r="MM62" s="75">
        <f t="shared" si="53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54"/>
        <v>0.8571428571428571</v>
      </c>
      <c r="MU62" s="75">
        <f t="shared" si="55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56"/>
        <v>0.8571428571428571</v>
      </c>
      <c r="NC62" s="75">
        <f t="shared" si="57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8"/>
        <v>0.8571428571428571</v>
      </c>
      <c r="NK62" s="75">
        <f t="shared" si="59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60"/>
        <v>0.8571428571428571</v>
      </c>
      <c r="NS62" s="75">
        <f t="shared" si="61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62"/>
        <v>0.8571428571428571</v>
      </c>
      <c r="OA62" s="75">
        <f t="shared" si="63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64"/>
        <v>0.8571428571428571</v>
      </c>
      <c r="OI62" s="75">
        <f t="shared" si="65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66"/>
        <v>0.8571428571428571</v>
      </c>
      <c r="OQ62" s="75">
        <f t="shared" si="67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8"/>
        <v>0.8571428571428571</v>
      </c>
      <c r="OY62" s="75">
        <f t="shared" si="69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70"/>
        <v>0.8571428571428571</v>
      </c>
      <c r="PG62" s="75">
        <f t="shared" si="71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72"/>
        <v>0.8571428571428571</v>
      </c>
      <c r="PO62" s="75">
        <f t="shared" si="73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74"/>
        <v>0.8571428571428571</v>
      </c>
      <c r="PW62" s="75">
        <f t="shared" si="75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76"/>
        <v>0.8571428571428571</v>
      </c>
      <c r="QE62" s="75">
        <f t="shared" si="77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8"/>
        <v>0.8571428571428571</v>
      </c>
      <c r="QM62" s="75">
        <f t="shared" si="79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80"/>
        <v>0.8571428571428571</v>
      </c>
      <c r="QU62" s="75">
        <f t="shared" si="81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82"/>
        <v>0.8571428571428571</v>
      </c>
      <c r="RC62" s="75">
        <f t="shared" si="83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84"/>
        <v>0.8571428571428571</v>
      </c>
      <c r="RK62" s="75">
        <f t="shared" si="85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86"/>
        <v>0.8571428571428571</v>
      </c>
      <c r="RS62" s="75">
        <f t="shared" si="87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88"/>
        <v>0.8571428571428571</v>
      </c>
      <c r="SA62" s="75">
        <f t="shared" si="89"/>
        <v>0</v>
      </c>
      <c r="SC62" s="74" t="s">
        <v>63</v>
      </c>
      <c r="SD62" s="74">
        <v>7</v>
      </c>
      <c r="SE62" s="74">
        <v>6</v>
      </c>
      <c r="SF62" s="74">
        <v>1</v>
      </c>
      <c r="SG62" s="74">
        <v>0</v>
      </c>
      <c r="SH62" s="75">
        <f t="shared" si="90"/>
        <v>0.8571428571428571</v>
      </c>
      <c r="SI62" s="75">
        <f t="shared" si="91"/>
        <v>0</v>
      </c>
      <c r="SK62" s="74" t="s">
        <v>63</v>
      </c>
      <c r="SL62" s="74">
        <v>7</v>
      </c>
      <c r="SM62" s="74">
        <v>6</v>
      </c>
      <c r="SN62" s="74">
        <v>1</v>
      </c>
      <c r="SO62" s="74">
        <v>0</v>
      </c>
      <c r="SP62" s="75">
        <f t="shared" si="92"/>
        <v>0.8571428571428571</v>
      </c>
      <c r="SQ62" s="75" t="str">
        <f t="shared" si="93"/>
        <v>OK</v>
      </c>
      <c r="SS62" s="74" t="s">
        <v>63</v>
      </c>
      <c r="ST62" s="74">
        <v>7</v>
      </c>
      <c r="SU62" s="74">
        <v>6</v>
      </c>
      <c r="SV62" s="74">
        <v>1</v>
      </c>
      <c r="SW62" s="74">
        <v>0</v>
      </c>
      <c r="SX62" s="75">
        <f t="shared" si="94"/>
        <v>0.8571428571428571</v>
      </c>
      <c r="SY62" s="75" t="str">
        <f t="shared" si="130"/>
        <v>Fail:-14%</v>
      </c>
      <c r="TA62" s="74" t="s">
        <v>63</v>
      </c>
      <c r="TB62" s="74">
        <v>7</v>
      </c>
      <c r="TC62" s="74">
        <v>6</v>
      </c>
      <c r="TD62" s="74">
        <v>1</v>
      </c>
      <c r="TE62" s="74">
        <v>0</v>
      </c>
      <c r="TF62" s="75">
        <f t="shared" si="96"/>
        <v>0.8571428571428571</v>
      </c>
      <c r="TG62" s="75" t="str">
        <f t="shared" si="97"/>
        <v>OK</v>
      </c>
      <c r="TI62" s="74" t="s">
        <v>63</v>
      </c>
      <c r="TJ62" s="74">
        <v>7</v>
      </c>
      <c r="TK62" s="74">
        <v>6</v>
      </c>
      <c r="TL62" s="74">
        <v>1</v>
      </c>
      <c r="TM62" s="74">
        <v>0</v>
      </c>
      <c r="TN62" s="75">
        <v>0.86</v>
      </c>
      <c r="TO62" s="48" t="str">
        <f t="shared" si="98"/>
        <v>OK</v>
      </c>
      <c r="TP62" s="48" t="str">
        <f t="shared" si="120"/>
        <v>OK</v>
      </c>
      <c r="TQ62" s="74" t="s">
        <v>63</v>
      </c>
      <c r="TR62" s="74">
        <v>7</v>
      </c>
      <c r="TS62" s="74">
        <v>6</v>
      </c>
      <c r="TT62" s="74">
        <v>1</v>
      </c>
      <c r="TU62" s="74">
        <v>0</v>
      </c>
      <c r="TV62" s="75">
        <v>0.86</v>
      </c>
      <c r="TW62" s="48" t="str">
        <f t="shared" si="99"/>
        <v>OK</v>
      </c>
      <c r="TX62" s="48" t="str">
        <f t="shared" si="121"/>
        <v>OK</v>
      </c>
      <c r="TY62" s="74" t="s">
        <v>63</v>
      </c>
      <c r="TZ62" s="74">
        <v>7</v>
      </c>
      <c r="UA62" s="74">
        <v>6</v>
      </c>
      <c r="UB62" s="74">
        <v>1</v>
      </c>
      <c r="UC62" s="74">
        <v>0</v>
      </c>
      <c r="UD62" s="75">
        <v>0.86</v>
      </c>
      <c r="UE62" s="48" t="str">
        <f t="shared" si="125"/>
        <v>OK</v>
      </c>
      <c r="UF62" s="48" t="str">
        <f t="shared" si="123"/>
        <v>OK</v>
      </c>
      <c r="UG62" s="74" t="s">
        <v>63</v>
      </c>
      <c r="UH62" s="74">
        <v>7</v>
      </c>
      <c r="UI62" s="74">
        <v>6</v>
      </c>
      <c r="UJ62" s="74">
        <v>1</v>
      </c>
      <c r="UK62" s="74">
        <v>0</v>
      </c>
      <c r="UL62" s="75">
        <v>0.86</v>
      </c>
      <c r="UM62" s="48" t="str">
        <f t="shared" si="126"/>
        <v>OK</v>
      </c>
      <c r="UN62" s="48" t="str">
        <f t="shared" si="124"/>
        <v>OK</v>
      </c>
      <c r="UO62" s="74" t="s">
        <v>63</v>
      </c>
      <c r="UP62" s="74">
        <v>7</v>
      </c>
      <c r="UQ62" s="74">
        <v>6</v>
      </c>
      <c r="UR62" s="74">
        <v>1</v>
      </c>
      <c r="US62" s="74">
        <v>0</v>
      </c>
      <c r="UT62" s="75">
        <v>0.86</v>
      </c>
      <c r="UU62" s="48" t="str">
        <f t="shared" ref="UU62:UU73" si="132">IF(EXACT(TZ62,UP77),IF(EXACT(UA62,UQ77),IF(EXACT(UB62,UR77),IF(EXACT(UC62,US77),"OK",CONCATENATE("Fail:",ROUND(UT77-UD62,2)*100,"%")),CONCATENATE("Fail:",ROUND(UT77-UD62,2)*100,"%")),CONCATENATE("Fail:",ROUND(UT77-UD62,2)*100,"%")),CONCATENATE("Fail:",ROUND(UT77-UD62,2)*100,"%"))</f>
        <v>Fail:6%</v>
      </c>
      <c r="UV62" s="48" t="str">
        <f t="shared" si="4"/>
        <v>OK</v>
      </c>
      <c r="UW62" s="74" t="s">
        <v>63</v>
      </c>
      <c r="UX62" s="74">
        <v>7</v>
      </c>
      <c r="UY62" s="74">
        <v>6</v>
      </c>
      <c r="UZ62" s="74">
        <v>1</v>
      </c>
      <c r="VA62" s="74">
        <v>0</v>
      </c>
      <c r="VB62" s="75">
        <v>0.86</v>
      </c>
      <c r="VC62" s="48" t="str">
        <f t="shared" si="5"/>
        <v>OK</v>
      </c>
      <c r="VD62" s="48" t="str">
        <f t="shared" si="6"/>
        <v>OK</v>
      </c>
      <c r="VE62" s="74" t="s">
        <v>63</v>
      </c>
      <c r="VF62" s="74">
        <v>7</v>
      </c>
      <c r="VG62" s="74">
        <v>6</v>
      </c>
      <c r="VH62" s="74">
        <v>1</v>
      </c>
      <c r="VI62" s="74">
        <v>0</v>
      </c>
      <c r="VJ62" s="75">
        <v>0.86</v>
      </c>
      <c r="VK62" s="48" t="str">
        <f t="shared" si="101"/>
        <v>OK</v>
      </c>
      <c r="VL62" s="48" t="str">
        <f t="shared" si="7"/>
        <v>Fail:86%</v>
      </c>
      <c r="VM62" s="74" t="s">
        <v>63</v>
      </c>
      <c r="VN62" s="74">
        <v>7</v>
      </c>
      <c r="VO62" s="74">
        <v>6</v>
      </c>
      <c r="VP62" s="74">
        <v>1</v>
      </c>
      <c r="VQ62" s="74">
        <v>0</v>
      </c>
      <c r="VR62" s="75">
        <v>0.86</v>
      </c>
      <c r="VS62" s="48" t="str">
        <f t="shared" si="8"/>
        <v>OK</v>
      </c>
      <c r="VT62" s="48"/>
      <c r="VU62" s="74" t="s">
        <v>63</v>
      </c>
      <c r="VV62" s="74">
        <v>7</v>
      </c>
      <c r="VW62" s="74">
        <v>6</v>
      </c>
      <c r="VX62" s="74">
        <v>1</v>
      </c>
      <c r="VY62" s="74">
        <v>0</v>
      </c>
      <c r="VZ62" s="75">
        <v>0.86</v>
      </c>
      <c r="WA62" s="48" t="str">
        <f t="shared" si="102"/>
        <v>OK</v>
      </c>
      <c r="WB62" s="48"/>
      <c r="WC62" s="74" t="s">
        <v>63</v>
      </c>
      <c r="WD62" s="74">
        <v>7</v>
      </c>
      <c r="WE62" s="74">
        <v>6</v>
      </c>
      <c r="WF62" s="74">
        <v>1</v>
      </c>
      <c r="WG62" s="74">
        <v>0</v>
      </c>
      <c r="WH62" s="75">
        <v>0.86</v>
      </c>
      <c r="WI62" s="48" t="str">
        <f t="shared" si="9"/>
        <v>OK</v>
      </c>
      <c r="WJ62" s="48"/>
      <c r="WK62" s="74" t="s">
        <v>63</v>
      </c>
      <c r="WL62" s="74">
        <v>7</v>
      </c>
      <c r="WM62" s="74">
        <v>6</v>
      </c>
      <c r="WN62" s="74">
        <v>1</v>
      </c>
      <c r="WO62" s="74">
        <v>0</v>
      </c>
      <c r="WP62" s="75">
        <v>0.86</v>
      </c>
      <c r="WQ62" s="48" t="str">
        <f t="shared" si="10"/>
        <v>OK</v>
      </c>
      <c r="WR62" s="48"/>
      <c r="WS62" s="74" t="s">
        <v>63</v>
      </c>
      <c r="WT62" s="74">
        <v>7</v>
      </c>
      <c r="WU62" s="74">
        <v>6</v>
      </c>
      <c r="WV62" s="74">
        <v>1</v>
      </c>
      <c r="WW62" s="74">
        <v>0</v>
      </c>
      <c r="WX62" s="75">
        <v>0.86</v>
      </c>
      <c r="WY62" s="48" t="str">
        <f t="shared" si="103"/>
        <v>OK</v>
      </c>
      <c r="WZ62" s="48"/>
      <c r="XA62" s="74" t="s">
        <v>63</v>
      </c>
      <c r="XB62" s="74">
        <v>7</v>
      </c>
      <c r="XC62" s="74">
        <v>6</v>
      </c>
      <c r="XD62" s="74">
        <v>1</v>
      </c>
      <c r="XE62" s="74">
        <v>0</v>
      </c>
      <c r="XF62" s="75">
        <v>0.86</v>
      </c>
      <c r="XG62" s="48" t="str">
        <f t="shared" si="104"/>
        <v>OK</v>
      </c>
      <c r="XI62" s="74" t="s">
        <v>63</v>
      </c>
      <c r="XJ62" s="74">
        <v>7</v>
      </c>
      <c r="XK62" s="74">
        <v>6</v>
      </c>
      <c r="XL62" s="74">
        <v>1</v>
      </c>
      <c r="XM62" s="74">
        <v>0</v>
      </c>
      <c r="XN62" s="75">
        <v>0.86</v>
      </c>
      <c r="XO62" s="48" t="str">
        <f t="shared" si="105"/>
        <v>OK</v>
      </c>
      <c r="XP62" s="48"/>
      <c r="XQ62" s="74" t="s">
        <v>63</v>
      </c>
      <c r="XR62" s="74">
        <v>7</v>
      </c>
      <c r="XS62" s="74">
        <v>6</v>
      </c>
      <c r="XT62" s="74">
        <v>1</v>
      </c>
      <c r="XU62" s="74">
        <v>0</v>
      </c>
      <c r="XV62" s="75">
        <v>0.86</v>
      </c>
      <c r="XW62" s="48" t="str">
        <f t="shared" si="106"/>
        <v>OK</v>
      </c>
      <c r="XY62" s="74" t="s">
        <v>63</v>
      </c>
      <c r="XZ62" s="74">
        <v>7</v>
      </c>
      <c r="YA62" s="74">
        <v>6</v>
      </c>
      <c r="YB62" s="74">
        <v>1</v>
      </c>
      <c r="YC62" s="74">
        <v>0</v>
      </c>
      <c r="YD62" s="75">
        <v>0.86</v>
      </c>
      <c r="YE62" s="48" t="str">
        <f t="shared" si="107"/>
        <v>OK</v>
      </c>
      <c r="YF62" s="48"/>
      <c r="YG62" s="74" t="s">
        <v>63</v>
      </c>
      <c r="YH62" s="74">
        <v>7</v>
      </c>
      <c r="YI62" s="74">
        <v>6</v>
      </c>
      <c r="YJ62" s="74">
        <v>1</v>
      </c>
      <c r="YK62" s="74">
        <v>0</v>
      </c>
      <c r="YL62" s="75">
        <v>0.86</v>
      </c>
      <c r="YM62" s="48" t="str">
        <f t="shared" si="108"/>
        <v>OK</v>
      </c>
      <c r="YO62" s="74" t="s">
        <v>63</v>
      </c>
      <c r="YP62" s="74">
        <v>7</v>
      </c>
      <c r="YQ62" s="74">
        <v>6</v>
      </c>
      <c r="YR62" s="74">
        <v>1</v>
      </c>
      <c r="YS62" s="74">
        <v>0</v>
      </c>
      <c r="YT62" s="75">
        <v>0.86</v>
      </c>
      <c r="YU62" s="48" t="str">
        <f t="shared" si="109"/>
        <v>OK</v>
      </c>
      <c r="YV62" s="48"/>
      <c r="YW62" s="74" t="s">
        <v>63</v>
      </c>
      <c r="YX62" s="74">
        <v>7</v>
      </c>
      <c r="YY62" s="74">
        <v>6</v>
      </c>
      <c r="YZ62" s="74">
        <v>1</v>
      </c>
      <c r="ZA62" s="74">
        <v>0</v>
      </c>
      <c r="ZB62" s="75">
        <v>0.86</v>
      </c>
      <c r="ZC62" s="48" t="str">
        <f t="shared" si="110"/>
        <v>OK</v>
      </c>
      <c r="ZE62" s="74" t="s">
        <v>63</v>
      </c>
      <c r="ZF62" s="74">
        <v>7</v>
      </c>
      <c r="ZG62" s="74">
        <v>6</v>
      </c>
      <c r="ZH62" s="74">
        <v>1</v>
      </c>
      <c r="ZI62" s="74">
        <v>0</v>
      </c>
      <c r="ZJ62" s="75">
        <v>0.86</v>
      </c>
      <c r="ZK62" s="48" t="str">
        <f t="shared" si="111"/>
        <v>OK</v>
      </c>
      <c r="ZL62" s="48"/>
      <c r="ZM62" s="74" t="s">
        <v>63</v>
      </c>
      <c r="ZN62" s="74">
        <v>7</v>
      </c>
      <c r="ZO62" s="74">
        <v>6</v>
      </c>
      <c r="ZP62" s="74">
        <v>1</v>
      </c>
      <c r="ZQ62" s="74">
        <v>0</v>
      </c>
      <c r="ZR62" s="75">
        <v>0.86</v>
      </c>
      <c r="ZS62" s="48" t="str">
        <f t="shared" si="112"/>
        <v>OK</v>
      </c>
      <c r="ZU62" s="74" t="s">
        <v>63</v>
      </c>
      <c r="ZV62" s="74">
        <v>7</v>
      </c>
      <c r="ZW62" s="74">
        <v>6</v>
      </c>
      <c r="ZX62" s="74">
        <v>1</v>
      </c>
      <c r="ZY62" s="74">
        <v>0</v>
      </c>
      <c r="ZZ62" s="75">
        <v>0.86</v>
      </c>
      <c r="AAA62" s="48" t="str">
        <f t="shared" si="113"/>
        <v>OK</v>
      </c>
      <c r="AAB62" s="48"/>
      <c r="AAC62" s="74" t="s">
        <v>63</v>
      </c>
      <c r="AAD62" s="74">
        <v>7</v>
      </c>
      <c r="AAE62" s="74">
        <v>6</v>
      </c>
      <c r="AAF62" s="74">
        <v>1</v>
      </c>
      <c r="AAG62" s="74">
        <v>0</v>
      </c>
      <c r="AAH62" s="75">
        <v>0.86</v>
      </c>
      <c r="AAI62" s="48" t="str">
        <f t="shared" si="114"/>
        <v>OK</v>
      </c>
    </row>
    <row r="63" spans="1:71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1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2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13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14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15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16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18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19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20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21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22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23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24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25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2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2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2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2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30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115"/>
        <v>0.96875</v>
      </c>
      <c r="FZ63" s="4">
        <f t="shared" si="31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116"/>
        <v>0.96875</v>
      </c>
      <c r="GH63" s="4">
        <f t="shared" si="32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33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3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35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36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37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38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17"/>
        <v>0.96875</v>
      </c>
      <c r="IL63" s="4">
        <f t="shared" si="39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40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118"/>
        <v>0.96875</v>
      </c>
      <c r="JR63" s="67">
        <f t="shared" si="41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119"/>
        <v>0.96875</v>
      </c>
      <c r="JZ63" s="75">
        <f t="shared" si="42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43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44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45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46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47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8"/>
        <v>0.96875</v>
      </c>
      <c r="LW63" s="75">
        <f t="shared" si="49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50"/>
        <v>0.96875</v>
      </c>
      <c r="ME63" s="75">
        <f t="shared" si="51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52"/>
        <v>0.96875</v>
      </c>
      <c r="MM63" s="75">
        <f t="shared" si="53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54"/>
        <v>0.96875</v>
      </c>
      <c r="MU63" s="75">
        <f t="shared" si="55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56"/>
        <v>0.96875</v>
      </c>
      <c r="NC63" s="75">
        <f t="shared" si="57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8"/>
        <v>0.96875</v>
      </c>
      <c r="NK63" s="75">
        <f t="shared" si="59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60"/>
        <v>0.96875</v>
      </c>
      <c r="NS63" s="75">
        <f t="shared" si="61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62"/>
        <v>0.96875</v>
      </c>
      <c r="OA63" s="75">
        <f t="shared" si="63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64"/>
        <v>0.96875</v>
      </c>
      <c r="OI63" s="75">
        <f t="shared" si="65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66"/>
        <v>0.96875</v>
      </c>
      <c r="OQ63" s="75">
        <f t="shared" si="67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8"/>
        <v>0.96875</v>
      </c>
      <c r="OY63" s="75">
        <f t="shared" si="69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70"/>
        <v>0.96875</v>
      </c>
      <c r="PG63" s="75">
        <f t="shared" si="71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72"/>
        <v>0.96875</v>
      </c>
      <c r="PO63" s="75">
        <f t="shared" si="73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74"/>
        <v>0.96875</v>
      </c>
      <c r="PW63" s="75">
        <f t="shared" si="75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76"/>
        <v>0.96875</v>
      </c>
      <c r="QE63" s="75">
        <f t="shared" si="77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8"/>
        <v>0.96875</v>
      </c>
      <c r="QM63" s="75">
        <f t="shared" si="79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80"/>
        <v>0.96875</v>
      </c>
      <c r="QU63" s="75">
        <f t="shared" si="81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82"/>
        <v>0.96875</v>
      </c>
      <c r="RC63" s="75">
        <f t="shared" si="83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84"/>
        <v>0.96875</v>
      </c>
      <c r="RK63" s="75">
        <f t="shared" si="85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86"/>
        <v>0.96875</v>
      </c>
      <c r="RS63" s="75">
        <f t="shared" si="87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88"/>
        <v>0.96875</v>
      </c>
      <c r="SA63" s="75">
        <f t="shared" si="89"/>
        <v>0</v>
      </c>
      <c r="SC63" s="74" t="s">
        <v>64</v>
      </c>
      <c r="SD63" s="74">
        <v>32</v>
      </c>
      <c r="SE63" s="74">
        <v>32</v>
      </c>
      <c r="SF63" s="74">
        <v>0</v>
      </c>
      <c r="SG63" s="74">
        <v>0</v>
      </c>
      <c r="SH63" s="75">
        <f t="shared" si="90"/>
        <v>1</v>
      </c>
      <c r="SI63" s="75">
        <f t="shared" si="91"/>
        <v>3.125E-2</v>
      </c>
      <c r="SK63" s="74" t="s">
        <v>64</v>
      </c>
      <c r="SL63" s="74">
        <v>32</v>
      </c>
      <c r="SM63" s="74">
        <v>32</v>
      </c>
      <c r="SN63" s="74">
        <v>0</v>
      </c>
      <c r="SO63" s="74">
        <v>0</v>
      </c>
      <c r="SP63" s="75">
        <f t="shared" si="92"/>
        <v>1</v>
      </c>
      <c r="SQ63" s="75" t="str">
        <f t="shared" si="93"/>
        <v>OK</v>
      </c>
      <c r="SS63" s="74" t="s">
        <v>64</v>
      </c>
      <c r="ST63" s="74">
        <v>32</v>
      </c>
      <c r="SU63" s="74">
        <v>31</v>
      </c>
      <c r="SV63" s="74">
        <v>1</v>
      </c>
      <c r="SW63" s="74">
        <v>0</v>
      </c>
      <c r="SX63" s="75">
        <f t="shared" si="94"/>
        <v>0.96875</v>
      </c>
      <c r="SY63" s="75" t="str">
        <f t="shared" si="130"/>
        <v>Fail:11%</v>
      </c>
      <c r="TA63" s="74" t="s">
        <v>64</v>
      </c>
      <c r="TB63" s="74">
        <v>32</v>
      </c>
      <c r="TC63" s="74">
        <v>32</v>
      </c>
      <c r="TD63" s="74">
        <v>0</v>
      </c>
      <c r="TE63" s="74">
        <v>0</v>
      </c>
      <c r="TF63" s="75">
        <f t="shared" si="96"/>
        <v>1</v>
      </c>
      <c r="TG63" s="75" t="str">
        <f t="shared" si="97"/>
        <v>OK</v>
      </c>
      <c r="TI63" s="74" t="s">
        <v>64</v>
      </c>
      <c r="TJ63" s="74">
        <v>32</v>
      </c>
      <c r="TK63" s="74">
        <v>32</v>
      </c>
      <c r="TL63" s="74">
        <v>0</v>
      </c>
      <c r="TM63" s="74">
        <v>0</v>
      </c>
      <c r="TN63" s="75">
        <v>1</v>
      </c>
      <c r="TO63" s="48" t="str">
        <f t="shared" si="98"/>
        <v>Fail:3%</v>
      </c>
      <c r="TP63" s="48" t="str">
        <f t="shared" si="120"/>
        <v>OK</v>
      </c>
      <c r="TQ63" s="74" t="s">
        <v>64</v>
      </c>
      <c r="TR63" s="74">
        <v>32</v>
      </c>
      <c r="TS63" s="74">
        <v>32</v>
      </c>
      <c r="TT63" s="74">
        <v>0</v>
      </c>
      <c r="TU63" s="74">
        <v>0</v>
      </c>
      <c r="TV63" s="75">
        <v>1</v>
      </c>
      <c r="TW63" s="48" t="str">
        <f t="shared" si="99"/>
        <v>OK</v>
      </c>
      <c r="TX63" s="48" t="str">
        <f t="shared" si="121"/>
        <v>OK</v>
      </c>
      <c r="TY63" s="74" t="s">
        <v>64</v>
      </c>
      <c r="TZ63" s="74">
        <v>32</v>
      </c>
      <c r="UA63" s="74">
        <v>32</v>
      </c>
      <c r="UB63" s="74">
        <v>0</v>
      </c>
      <c r="UC63" s="74">
        <v>0</v>
      </c>
      <c r="UD63" s="75">
        <v>1</v>
      </c>
      <c r="UE63" s="48" t="str">
        <f t="shared" si="125"/>
        <v>OK</v>
      </c>
      <c r="UF63" s="48" t="str">
        <f t="shared" si="123"/>
        <v>OK</v>
      </c>
      <c r="UG63" s="74" t="s">
        <v>64</v>
      </c>
      <c r="UH63" s="74">
        <v>32</v>
      </c>
      <c r="UI63" s="74">
        <v>32</v>
      </c>
      <c r="UJ63" s="74">
        <v>0</v>
      </c>
      <c r="UK63" s="74">
        <v>0</v>
      </c>
      <c r="UL63" s="75">
        <v>1</v>
      </c>
      <c r="UM63" s="48" t="str">
        <f t="shared" si="126"/>
        <v>OK</v>
      </c>
      <c r="UN63" s="48" t="str">
        <f t="shared" si="124"/>
        <v>OK</v>
      </c>
      <c r="UO63" s="74" t="s">
        <v>64</v>
      </c>
      <c r="UP63" s="74">
        <v>32</v>
      </c>
      <c r="UQ63" s="74">
        <v>32</v>
      </c>
      <c r="UR63" s="74">
        <v>0</v>
      </c>
      <c r="US63" s="74">
        <v>0</v>
      </c>
      <c r="UT63" s="75">
        <v>1</v>
      </c>
      <c r="UU63" s="48" t="str">
        <f t="shared" si="132"/>
        <v>Fail:-100%</v>
      </c>
      <c r="UV63" s="48" t="str">
        <f t="shared" si="4"/>
        <v>OK</v>
      </c>
      <c r="UW63" s="74" t="s">
        <v>64</v>
      </c>
      <c r="UX63" s="74">
        <v>31</v>
      </c>
      <c r="UY63" s="74">
        <v>31</v>
      </c>
      <c r="UZ63" s="74">
        <v>0</v>
      </c>
      <c r="VA63" s="74">
        <v>0</v>
      </c>
      <c r="VB63" s="75">
        <v>1</v>
      </c>
      <c r="VC63" s="48" t="str">
        <f t="shared" si="5"/>
        <v>Fail:0%</v>
      </c>
      <c r="VD63" s="48" t="str">
        <f t="shared" si="6"/>
        <v>Fail:0%</v>
      </c>
      <c r="VE63" s="74" t="s">
        <v>64</v>
      </c>
      <c r="VF63" s="74">
        <v>31</v>
      </c>
      <c r="VG63" s="74">
        <v>31</v>
      </c>
      <c r="VH63" s="74">
        <v>0</v>
      </c>
      <c r="VI63" s="74">
        <v>0</v>
      </c>
      <c r="VJ63" s="75">
        <v>1</v>
      </c>
      <c r="VK63" s="48" t="str">
        <f t="shared" si="101"/>
        <v>Fail:0%</v>
      </c>
      <c r="VL63" s="48" t="str">
        <f t="shared" si="7"/>
        <v>Fail:100%</v>
      </c>
      <c r="VM63" s="74" t="s">
        <v>64</v>
      </c>
      <c r="VN63" s="74">
        <v>31</v>
      </c>
      <c r="VO63" s="74">
        <v>31</v>
      </c>
      <c r="VP63" s="74">
        <v>0</v>
      </c>
      <c r="VQ63" s="74">
        <v>0</v>
      </c>
      <c r="VR63" s="75">
        <v>1</v>
      </c>
      <c r="VS63" s="48" t="str">
        <f t="shared" si="8"/>
        <v>OK</v>
      </c>
      <c r="VT63" s="48"/>
      <c r="VU63" s="74" t="s">
        <v>64</v>
      </c>
      <c r="VV63" s="74">
        <v>31</v>
      </c>
      <c r="VW63" s="74">
        <v>31</v>
      </c>
      <c r="VX63" s="74">
        <v>0</v>
      </c>
      <c r="VY63" s="74">
        <v>0</v>
      </c>
      <c r="VZ63" s="75">
        <v>1</v>
      </c>
      <c r="WA63" s="48" t="str">
        <f t="shared" si="102"/>
        <v>OK</v>
      </c>
      <c r="WB63" s="48"/>
      <c r="WC63" s="74" t="s">
        <v>64</v>
      </c>
      <c r="WD63" s="74">
        <v>32</v>
      </c>
      <c r="WE63" s="74">
        <v>32</v>
      </c>
      <c r="WF63" s="74">
        <v>0</v>
      </c>
      <c r="WG63" s="74">
        <v>0</v>
      </c>
      <c r="WH63" s="75">
        <v>1</v>
      </c>
      <c r="WI63" s="48" t="str">
        <f t="shared" si="9"/>
        <v>Fail:0%</v>
      </c>
      <c r="WJ63" s="48"/>
      <c r="WK63" s="74" t="s">
        <v>64</v>
      </c>
      <c r="WL63" s="74">
        <v>32</v>
      </c>
      <c r="WM63" s="74">
        <v>32</v>
      </c>
      <c r="WN63" s="74">
        <v>0</v>
      </c>
      <c r="WO63" s="74">
        <v>0</v>
      </c>
      <c r="WP63" s="75">
        <v>1</v>
      </c>
      <c r="WQ63" s="48" t="str">
        <f t="shared" si="10"/>
        <v>Fail:0%</v>
      </c>
      <c r="WR63" s="48"/>
      <c r="WS63" s="74" t="s">
        <v>64</v>
      </c>
      <c r="WT63" s="74">
        <v>32</v>
      </c>
      <c r="WU63" s="74">
        <v>32</v>
      </c>
      <c r="WV63" s="74">
        <v>0</v>
      </c>
      <c r="WW63" s="74">
        <v>0</v>
      </c>
      <c r="WX63" s="75">
        <v>1</v>
      </c>
      <c r="WY63" s="48" t="str">
        <f t="shared" si="103"/>
        <v>OK</v>
      </c>
      <c r="WZ63" s="48"/>
      <c r="XA63" s="74" t="s">
        <v>64</v>
      </c>
      <c r="XB63" s="74">
        <v>32</v>
      </c>
      <c r="XC63" s="74">
        <v>32</v>
      </c>
      <c r="XD63" s="74">
        <v>0</v>
      </c>
      <c r="XE63" s="74">
        <v>0</v>
      </c>
      <c r="XF63" s="75">
        <v>1</v>
      </c>
      <c r="XG63" s="48" t="str">
        <f t="shared" si="104"/>
        <v>OK</v>
      </c>
      <c r="XI63" s="74" t="s">
        <v>64</v>
      </c>
      <c r="XJ63" s="74">
        <v>31</v>
      </c>
      <c r="XK63" s="74">
        <v>31</v>
      </c>
      <c r="XL63" s="74">
        <v>0</v>
      </c>
      <c r="XM63" s="74">
        <v>0</v>
      </c>
      <c r="XN63" s="75">
        <v>1</v>
      </c>
      <c r="XO63" s="48" t="str">
        <f t="shared" si="105"/>
        <v>Fail:0%</v>
      </c>
      <c r="XP63" s="48"/>
      <c r="XQ63" s="74" t="s">
        <v>64</v>
      </c>
      <c r="XR63" s="74">
        <v>31</v>
      </c>
      <c r="XS63" s="74">
        <v>31</v>
      </c>
      <c r="XT63" s="74">
        <v>0</v>
      </c>
      <c r="XU63" s="74">
        <v>0</v>
      </c>
      <c r="XV63" s="75">
        <v>1</v>
      </c>
      <c r="XW63" s="48" t="str">
        <f t="shared" si="106"/>
        <v>Fail:0%</v>
      </c>
      <c r="XY63" s="74" t="s">
        <v>64</v>
      </c>
      <c r="XZ63" s="74">
        <v>31</v>
      </c>
      <c r="YA63" s="74">
        <v>31</v>
      </c>
      <c r="YB63" s="74">
        <v>0</v>
      </c>
      <c r="YC63" s="74">
        <v>0</v>
      </c>
      <c r="YD63" s="75">
        <v>1</v>
      </c>
      <c r="YE63" s="48" t="str">
        <f t="shared" si="107"/>
        <v>OK</v>
      </c>
      <c r="YF63" s="48"/>
      <c r="YG63" s="74" t="s">
        <v>64</v>
      </c>
      <c r="YH63" s="74">
        <v>31</v>
      </c>
      <c r="YI63" s="74">
        <v>31</v>
      </c>
      <c r="YJ63" s="74">
        <v>0</v>
      </c>
      <c r="YK63" s="74">
        <v>0</v>
      </c>
      <c r="YL63" s="75">
        <v>1</v>
      </c>
      <c r="YM63" s="48" t="str">
        <f t="shared" si="108"/>
        <v>OK</v>
      </c>
      <c r="YO63" s="74" t="s">
        <v>64</v>
      </c>
      <c r="YP63" s="74">
        <v>31</v>
      </c>
      <c r="YQ63" s="74">
        <v>31</v>
      </c>
      <c r="YR63" s="74">
        <v>0</v>
      </c>
      <c r="YS63" s="74">
        <v>0</v>
      </c>
      <c r="YT63" s="75">
        <v>1</v>
      </c>
      <c r="YU63" s="48" t="str">
        <f t="shared" si="109"/>
        <v>OK</v>
      </c>
      <c r="YV63" s="48"/>
      <c r="YW63" s="74" t="s">
        <v>64</v>
      </c>
      <c r="YX63" s="74">
        <v>31</v>
      </c>
      <c r="YY63" s="74">
        <v>31</v>
      </c>
      <c r="YZ63" s="74">
        <v>0</v>
      </c>
      <c r="ZA63" s="74">
        <v>0</v>
      </c>
      <c r="ZB63" s="75">
        <v>1</v>
      </c>
      <c r="ZC63" s="48" t="str">
        <f t="shared" si="110"/>
        <v>OK</v>
      </c>
      <c r="ZE63" s="74" t="s">
        <v>64</v>
      </c>
      <c r="ZF63" s="74">
        <v>31</v>
      </c>
      <c r="ZG63" s="74">
        <v>31</v>
      </c>
      <c r="ZH63" s="74">
        <v>0</v>
      </c>
      <c r="ZI63" s="74">
        <v>0</v>
      </c>
      <c r="ZJ63" s="75">
        <v>1</v>
      </c>
      <c r="ZK63" s="48" t="str">
        <f t="shared" si="111"/>
        <v>OK</v>
      </c>
      <c r="ZL63" s="48"/>
      <c r="ZM63" s="74" t="s">
        <v>64</v>
      </c>
      <c r="ZN63" s="74">
        <v>31</v>
      </c>
      <c r="ZO63" s="74">
        <v>31</v>
      </c>
      <c r="ZP63" s="74">
        <v>0</v>
      </c>
      <c r="ZQ63" s="74">
        <v>0</v>
      </c>
      <c r="ZR63" s="75">
        <v>1</v>
      </c>
      <c r="ZS63" s="48" t="str">
        <f t="shared" si="112"/>
        <v>OK</v>
      </c>
      <c r="ZU63" s="74" t="s">
        <v>64</v>
      </c>
      <c r="ZV63" s="74">
        <v>31</v>
      </c>
      <c r="ZW63" s="74">
        <v>31</v>
      </c>
      <c r="ZX63" s="74">
        <v>0</v>
      </c>
      <c r="ZY63" s="74">
        <v>0</v>
      </c>
      <c r="ZZ63" s="75">
        <v>1</v>
      </c>
      <c r="AAA63" s="48" t="str">
        <f t="shared" si="113"/>
        <v>OK</v>
      </c>
      <c r="AAB63" s="48"/>
      <c r="AAC63" s="74" t="s">
        <v>64</v>
      </c>
      <c r="AAD63" s="74">
        <v>31</v>
      </c>
      <c r="AAE63" s="74">
        <v>31</v>
      </c>
      <c r="AAF63" s="74">
        <v>0</v>
      </c>
      <c r="AAG63" s="74">
        <v>0</v>
      </c>
      <c r="AAH63" s="75">
        <v>1</v>
      </c>
      <c r="AAI63" s="48" t="str">
        <f t="shared" si="114"/>
        <v>OK</v>
      </c>
    </row>
    <row r="64" spans="1:71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1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2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13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14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15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16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>BI64-BA62</f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18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19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20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21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22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23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24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25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2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2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2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2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30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115"/>
        <v>0.2</v>
      </c>
      <c r="FZ64" s="4">
        <f t="shared" si="31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116"/>
        <v>0.2</v>
      </c>
      <c r="GH64" s="4">
        <f t="shared" si="32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3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3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35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36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37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38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17"/>
        <v>0.2</v>
      </c>
      <c r="IL64" s="4">
        <f t="shared" si="39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40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118"/>
        <v>0.2</v>
      </c>
      <c r="JR64" s="67">
        <f t="shared" si="41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119"/>
        <v>0.2</v>
      </c>
      <c r="JZ64" s="75">
        <f t="shared" si="42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43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44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45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46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47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8"/>
        <v>0.2</v>
      </c>
      <c r="LW64" s="75">
        <f t="shared" si="49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50"/>
        <v>0.2</v>
      </c>
      <c r="ME64" s="75">
        <f t="shared" si="51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52"/>
        <v>0.2</v>
      </c>
      <c r="MM64" s="75">
        <f t="shared" si="53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54"/>
        <v>0.2</v>
      </c>
      <c r="MU64" s="75">
        <f t="shared" si="55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56"/>
        <v>0.2</v>
      </c>
      <c r="NC64" s="75">
        <f t="shared" si="57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8"/>
        <v>0.2</v>
      </c>
      <c r="NK64" s="75">
        <f t="shared" si="59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60"/>
        <v>0.2</v>
      </c>
      <c r="NS64" s="75">
        <f t="shared" si="61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62"/>
        <v>0.2</v>
      </c>
      <c r="OA64" s="75">
        <f t="shared" si="63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64"/>
        <v>0.2</v>
      </c>
      <c r="OI64" s="75">
        <f t="shared" si="65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66"/>
        <v>0.2</v>
      </c>
      <c r="OQ64" s="75">
        <f t="shared" si="67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8"/>
        <v>0.2</v>
      </c>
      <c r="OY64" s="75">
        <f t="shared" si="69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70"/>
        <v>0.2</v>
      </c>
      <c r="PG64" s="75">
        <f t="shared" si="71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72"/>
        <v>0.2</v>
      </c>
      <c r="PO64" s="75">
        <f t="shared" si="73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74"/>
        <v>0.2</v>
      </c>
      <c r="PW64" s="75">
        <f t="shared" si="75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76"/>
        <v>0.2</v>
      </c>
      <c r="QE64" s="75">
        <f t="shared" si="77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8"/>
        <v>0.2</v>
      </c>
      <c r="QM64" s="75">
        <f t="shared" si="79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80"/>
        <v>0.2</v>
      </c>
      <c r="QU64" s="75">
        <f t="shared" si="81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82"/>
        <v>0.2</v>
      </c>
      <c r="RC64" s="75">
        <f t="shared" si="83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84"/>
        <v>0.2</v>
      </c>
      <c r="RK64" s="75">
        <f t="shared" si="85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86"/>
        <v>0.2</v>
      </c>
      <c r="RS64" s="75">
        <f t="shared" si="87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88"/>
        <v>0.2</v>
      </c>
      <c r="SA64" s="75">
        <f t="shared" si="89"/>
        <v>0</v>
      </c>
      <c r="SC64" s="74" t="s">
        <v>159</v>
      </c>
      <c r="SD64" s="74">
        <v>160</v>
      </c>
      <c r="SE64" s="74">
        <v>32</v>
      </c>
      <c r="SF64" s="74">
        <v>47</v>
      </c>
      <c r="SG64" s="74">
        <v>81</v>
      </c>
      <c r="SH64" s="75">
        <f t="shared" si="90"/>
        <v>0.2</v>
      </c>
      <c r="SI64" s="75">
        <f t="shared" si="91"/>
        <v>0</v>
      </c>
      <c r="SK64" s="74" t="s">
        <v>159</v>
      </c>
      <c r="SL64" s="74">
        <v>160</v>
      </c>
      <c r="SM64" s="74">
        <v>32</v>
      </c>
      <c r="SN64" s="74">
        <v>47</v>
      </c>
      <c r="SO64" s="74">
        <v>81</v>
      </c>
      <c r="SP64" s="75">
        <f t="shared" si="92"/>
        <v>0.2</v>
      </c>
      <c r="SQ64" s="75" t="str">
        <f t="shared" si="93"/>
        <v>OK</v>
      </c>
      <c r="SS64" s="74" t="s">
        <v>65</v>
      </c>
      <c r="ST64" s="74">
        <v>160</v>
      </c>
      <c r="SU64" s="74">
        <v>32</v>
      </c>
      <c r="SV64" s="74">
        <v>47</v>
      </c>
      <c r="SW64" s="74">
        <v>81</v>
      </c>
      <c r="SX64" s="75">
        <f t="shared" si="94"/>
        <v>0.2</v>
      </c>
      <c r="SY64" s="75" t="str">
        <f t="shared" si="130"/>
        <v>Fail:-80%</v>
      </c>
      <c r="TA64" s="74" t="s">
        <v>159</v>
      </c>
      <c r="TB64" s="74">
        <v>160</v>
      </c>
      <c r="TC64" s="74">
        <v>32</v>
      </c>
      <c r="TD64" s="74">
        <v>47</v>
      </c>
      <c r="TE64" s="74">
        <v>81</v>
      </c>
      <c r="TF64" s="75">
        <f t="shared" si="96"/>
        <v>0.2</v>
      </c>
      <c r="TG64" s="75" t="str">
        <f t="shared" si="97"/>
        <v>OK</v>
      </c>
      <c r="TI64" s="74" t="s">
        <v>159</v>
      </c>
      <c r="TJ64" s="74">
        <v>160</v>
      </c>
      <c r="TK64" s="74">
        <v>32</v>
      </c>
      <c r="TL64" s="74">
        <v>47</v>
      </c>
      <c r="TM64" s="74">
        <v>81</v>
      </c>
      <c r="TN64" s="75">
        <v>0.2</v>
      </c>
      <c r="TO64" s="48" t="str">
        <f t="shared" si="98"/>
        <v>OK</v>
      </c>
      <c r="TP64" s="48" t="str">
        <f t="shared" si="120"/>
        <v>OK</v>
      </c>
      <c r="TQ64" s="74" t="s">
        <v>159</v>
      </c>
      <c r="TR64" s="74">
        <v>160</v>
      </c>
      <c r="TS64" s="74">
        <v>32</v>
      </c>
      <c r="TT64" s="74">
        <v>47</v>
      </c>
      <c r="TU64" s="74">
        <v>81</v>
      </c>
      <c r="TV64" s="75">
        <v>0.2</v>
      </c>
      <c r="TW64" s="48" t="str">
        <f t="shared" si="99"/>
        <v>OK</v>
      </c>
      <c r="TX64" s="48" t="str">
        <f t="shared" si="121"/>
        <v>OK</v>
      </c>
      <c r="TY64" s="74" t="s">
        <v>159</v>
      </c>
      <c r="TZ64" s="74">
        <v>160</v>
      </c>
      <c r="UA64" s="74">
        <v>32</v>
      </c>
      <c r="UB64" s="74">
        <v>47</v>
      </c>
      <c r="UC64" s="74">
        <v>81</v>
      </c>
      <c r="UD64" s="75">
        <v>0.2</v>
      </c>
      <c r="UE64" s="48" t="str">
        <f t="shared" si="125"/>
        <v>OK</v>
      </c>
      <c r="UF64" s="48" t="str">
        <f t="shared" si="123"/>
        <v>OK</v>
      </c>
      <c r="UG64" s="74" t="s">
        <v>159</v>
      </c>
      <c r="UH64" s="74">
        <v>160</v>
      </c>
      <c r="UI64" s="74">
        <v>32</v>
      </c>
      <c r="UJ64" s="74">
        <v>47</v>
      </c>
      <c r="UK64" s="74">
        <v>81</v>
      </c>
      <c r="UL64" s="75">
        <v>0.2</v>
      </c>
      <c r="UM64" s="48" t="str">
        <f t="shared" si="126"/>
        <v>OK</v>
      </c>
      <c r="UN64" s="48" t="str">
        <f t="shared" si="124"/>
        <v>OK</v>
      </c>
      <c r="UO64" s="74" t="s">
        <v>159</v>
      </c>
      <c r="UP64" s="74">
        <v>160</v>
      </c>
      <c r="UQ64" s="74">
        <v>32</v>
      </c>
      <c r="UR64" s="74">
        <v>47</v>
      </c>
      <c r="US64" s="74">
        <v>81</v>
      </c>
      <c r="UT64" s="75">
        <v>0.2</v>
      </c>
      <c r="UU64" s="48" t="str">
        <f t="shared" si="132"/>
        <v>Fail:-20%</v>
      </c>
      <c r="UV64" s="48" t="str">
        <f t="shared" si="4"/>
        <v>OK</v>
      </c>
      <c r="UW64" s="74" t="s">
        <v>159</v>
      </c>
      <c r="UX64" s="74">
        <v>160</v>
      </c>
      <c r="UY64" s="74">
        <v>32</v>
      </c>
      <c r="UZ64" s="74">
        <v>47</v>
      </c>
      <c r="VA64" s="74">
        <v>81</v>
      </c>
      <c r="VB64" s="75">
        <v>0.2</v>
      </c>
      <c r="VC64" s="48" t="str">
        <f t="shared" si="5"/>
        <v>OK</v>
      </c>
      <c r="VD64" s="48" t="str">
        <f t="shared" si="6"/>
        <v>OK</v>
      </c>
      <c r="VE64" s="74" t="s">
        <v>159</v>
      </c>
      <c r="VF64" s="74">
        <v>160</v>
      </c>
      <c r="VG64" s="74">
        <v>32</v>
      </c>
      <c r="VH64" s="74">
        <v>47</v>
      </c>
      <c r="VI64" s="74">
        <v>81</v>
      </c>
      <c r="VJ64" s="75">
        <v>0.2</v>
      </c>
      <c r="VK64" s="48" t="str">
        <f t="shared" si="101"/>
        <v>OK</v>
      </c>
      <c r="VL64" s="48" t="str">
        <f t="shared" si="7"/>
        <v>Fail:-8080%</v>
      </c>
      <c r="VM64" s="74" t="s">
        <v>159</v>
      </c>
      <c r="VN64" s="74">
        <v>160</v>
      </c>
      <c r="VO64" s="74">
        <v>32</v>
      </c>
      <c r="VP64" s="74">
        <v>47</v>
      </c>
      <c r="VQ64" s="74">
        <v>81</v>
      </c>
      <c r="VR64" s="75">
        <v>0.2</v>
      </c>
      <c r="VS64" s="48" t="str">
        <f t="shared" si="8"/>
        <v>OK</v>
      </c>
      <c r="VT64" s="48"/>
      <c r="VU64" s="74" t="s">
        <v>159</v>
      </c>
      <c r="VV64" s="74">
        <v>160</v>
      </c>
      <c r="VW64" s="74">
        <v>32</v>
      </c>
      <c r="VX64" s="74">
        <v>47</v>
      </c>
      <c r="VY64" s="74">
        <v>81</v>
      </c>
      <c r="VZ64" s="75">
        <v>0.2</v>
      </c>
      <c r="WA64" s="48" t="str">
        <f t="shared" si="102"/>
        <v>OK</v>
      </c>
      <c r="WB64" s="48"/>
      <c r="WC64" s="74" t="s">
        <v>159</v>
      </c>
      <c r="WD64" s="74">
        <v>160</v>
      </c>
      <c r="WE64" s="74">
        <v>32</v>
      </c>
      <c r="WF64" s="74">
        <v>47</v>
      </c>
      <c r="WG64" s="74">
        <v>81</v>
      </c>
      <c r="WH64" s="75">
        <v>0.2</v>
      </c>
      <c r="WI64" s="48" t="str">
        <f t="shared" si="9"/>
        <v>OK</v>
      </c>
      <c r="WJ64" s="48"/>
      <c r="WK64" s="74" t="s">
        <v>159</v>
      </c>
      <c r="WL64" s="74">
        <v>160</v>
      </c>
      <c r="WM64" s="74">
        <v>32</v>
      </c>
      <c r="WN64" s="74">
        <v>47</v>
      </c>
      <c r="WO64" s="74">
        <v>81</v>
      </c>
      <c r="WP64" s="75">
        <v>0.2</v>
      </c>
      <c r="WQ64" s="48" t="str">
        <f t="shared" si="10"/>
        <v>OK</v>
      </c>
      <c r="WR64" s="48"/>
      <c r="WS64" s="74" t="s">
        <v>159</v>
      </c>
      <c r="WT64" s="74">
        <v>160</v>
      </c>
      <c r="WU64" s="74">
        <v>32</v>
      </c>
      <c r="WV64" s="74">
        <v>47</v>
      </c>
      <c r="WW64" s="74">
        <v>81</v>
      </c>
      <c r="WX64" s="75">
        <v>0.2</v>
      </c>
      <c r="WY64" s="48" t="str">
        <f t="shared" si="103"/>
        <v>OK</v>
      </c>
      <c r="WZ64" s="48"/>
      <c r="XA64" s="74" t="s">
        <v>159</v>
      </c>
      <c r="XB64" s="74">
        <v>160</v>
      </c>
      <c r="XC64" s="74">
        <v>32</v>
      </c>
      <c r="XD64" s="74">
        <v>47</v>
      </c>
      <c r="XE64" s="74">
        <v>81</v>
      </c>
      <c r="XF64" s="75">
        <v>0.2</v>
      </c>
      <c r="XG64" s="48" t="str">
        <f t="shared" si="104"/>
        <v>OK</v>
      </c>
      <c r="XI64" s="74" t="s">
        <v>159</v>
      </c>
      <c r="XJ64" s="74">
        <v>160</v>
      </c>
      <c r="XK64" s="74">
        <v>32</v>
      </c>
      <c r="XL64" s="74">
        <v>47</v>
      </c>
      <c r="XM64" s="74">
        <v>81</v>
      </c>
      <c r="XN64" s="75">
        <v>0.2</v>
      </c>
      <c r="XO64" s="48" t="str">
        <f t="shared" si="105"/>
        <v>OK</v>
      </c>
      <c r="XP64" s="48"/>
      <c r="XQ64" s="74" t="s">
        <v>159</v>
      </c>
      <c r="XR64" s="74">
        <v>160</v>
      </c>
      <c r="XS64" s="74">
        <v>32</v>
      </c>
      <c r="XT64" s="74">
        <v>47</v>
      </c>
      <c r="XU64" s="74">
        <v>81</v>
      </c>
      <c r="XV64" s="75">
        <v>0.2</v>
      </c>
      <c r="XW64" s="48" t="str">
        <f t="shared" si="106"/>
        <v>OK</v>
      </c>
      <c r="XY64" s="74" t="s">
        <v>159</v>
      </c>
      <c r="XZ64" s="74">
        <v>160</v>
      </c>
      <c r="YA64" s="74">
        <v>32</v>
      </c>
      <c r="YB64" s="74">
        <v>47</v>
      </c>
      <c r="YC64" s="74">
        <v>81</v>
      </c>
      <c r="YD64" s="75">
        <v>0.2</v>
      </c>
      <c r="YE64" s="48" t="str">
        <f t="shared" si="107"/>
        <v>OK</v>
      </c>
      <c r="YF64" s="48"/>
      <c r="YG64" s="74" t="s">
        <v>159</v>
      </c>
      <c r="YH64" s="74">
        <v>160</v>
      </c>
      <c r="YI64" s="74">
        <v>32</v>
      </c>
      <c r="YJ64" s="74">
        <v>47</v>
      </c>
      <c r="YK64" s="74">
        <v>81</v>
      </c>
      <c r="YL64" s="75">
        <v>0.2</v>
      </c>
      <c r="YM64" s="48" t="str">
        <f t="shared" si="108"/>
        <v>OK</v>
      </c>
      <c r="YO64" s="74" t="s">
        <v>159</v>
      </c>
      <c r="YP64" s="74">
        <v>160</v>
      </c>
      <c r="YQ64" s="74">
        <v>32</v>
      </c>
      <c r="YR64" s="74">
        <v>47</v>
      </c>
      <c r="YS64" s="74">
        <v>81</v>
      </c>
      <c r="YT64" s="75">
        <v>0.2</v>
      </c>
      <c r="YU64" s="48" t="str">
        <f t="shared" si="109"/>
        <v>OK</v>
      </c>
      <c r="YV64" s="48"/>
      <c r="YW64" s="74" t="s">
        <v>159</v>
      </c>
      <c r="YX64" s="74">
        <v>160</v>
      </c>
      <c r="YY64" s="74">
        <v>32</v>
      </c>
      <c r="YZ64" s="74">
        <v>47</v>
      </c>
      <c r="ZA64" s="74">
        <v>81</v>
      </c>
      <c r="ZB64" s="75">
        <v>0.2</v>
      </c>
      <c r="ZC64" s="48" t="str">
        <f t="shared" si="110"/>
        <v>OK</v>
      </c>
      <c r="ZE64" s="74" t="s">
        <v>159</v>
      </c>
      <c r="ZF64" s="74">
        <v>160</v>
      </c>
      <c r="ZG64" s="74">
        <v>32</v>
      </c>
      <c r="ZH64" s="74">
        <v>49</v>
      </c>
      <c r="ZI64" s="74">
        <v>79</v>
      </c>
      <c r="ZJ64" s="75">
        <v>0.2</v>
      </c>
      <c r="ZK64" s="48" t="str">
        <f t="shared" si="111"/>
        <v>Fail:0%</v>
      </c>
      <c r="ZL64" s="48"/>
      <c r="ZM64" s="74" t="s">
        <v>159</v>
      </c>
      <c r="ZN64" s="74">
        <v>160</v>
      </c>
      <c r="ZO64" s="74">
        <v>32</v>
      </c>
      <c r="ZP64" s="74">
        <v>49</v>
      </c>
      <c r="ZQ64" s="74">
        <v>79</v>
      </c>
      <c r="ZR64" s="75">
        <v>0.2</v>
      </c>
      <c r="ZS64" s="48" t="str">
        <f t="shared" si="112"/>
        <v>Fail:0%</v>
      </c>
      <c r="ZU64" s="74" t="s">
        <v>159</v>
      </c>
      <c r="ZV64" s="74">
        <v>160</v>
      </c>
      <c r="ZW64" s="74">
        <v>32</v>
      </c>
      <c r="ZX64" s="74">
        <v>47</v>
      </c>
      <c r="ZY64" s="74">
        <v>81</v>
      </c>
      <c r="ZZ64" s="75">
        <v>0.2</v>
      </c>
      <c r="AAA64" s="48" t="str">
        <f t="shared" si="113"/>
        <v>Fail:0%</v>
      </c>
      <c r="AAB64" s="48"/>
      <c r="AAC64" s="74" t="s">
        <v>159</v>
      </c>
      <c r="AAD64" s="74">
        <v>160</v>
      </c>
      <c r="AAE64" s="74">
        <v>32</v>
      </c>
      <c r="AAF64" s="74">
        <v>47</v>
      </c>
      <c r="AAG64" s="74">
        <v>81</v>
      </c>
      <c r="AAH64" s="75">
        <v>0.2</v>
      </c>
      <c r="AAI64" s="48" t="str">
        <f t="shared" si="114"/>
        <v>Fail:0%</v>
      </c>
    </row>
    <row r="65" spans="1:71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1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2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13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14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15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16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18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19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20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21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22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23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24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25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2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2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2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2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30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115"/>
        <v>1</v>
      </c>
      <c r="FZ65" s="4">
        <f t="shared" si="31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116"/>
        <v>1</v>
      </c>
      <c r="GH65" s="4">
        <f t="shared" si="32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3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3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35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36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37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38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17"/>
        <v>1</v>
      </c>
      <c r="IL65" s="4">
        <f t="shared" si="39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40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118"/>
        <v>1</v>
      </c>
      <c r="JR65" s="67">
        <f t="shared" si="41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119"/>
        <v>1</v>
      </c>
      <c r="JZ65" s="75">
        <f t="shared" si="42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43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44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45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46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47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8"/>
        <v>1</v>
      </c>
      <c r="LW65" s="75">
        <f t="shared" si="49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50"/>
        <v>1</v>
      </c>
      <c r="ME65" s="75">
        <f t="shared" si="51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52"/>
        <v>1</v>
      </c>
      <c r="MM65" s="75">
        <f t="shared" si="53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54"/>
        <v>1</v>
      </c>
      <c r="MU65" s="75">
        <f t="shared" si="55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56"/>
        <v>1</v>
      </c>
      <c r="NC65" s="75">
        <f t="shared" si="57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8"/>
        <v>1</v>
      </c>
      <c r="NK65" s="75">
        <f t="shared" si="59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60"/>
        <v>1</v>
      </c>
      <c r="NS65" s="75">
        <f t="shared" si="61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62"/>
        <v>1</v>
      </c>
      <c r="OA65" s="75">
        <f t="shared" si="63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64"/>
        <v>1</v>
      </c>
      <c r="OI65" s="75">
        <f t="shared" si="65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66"/>
        <v>1</v>
      </c>
      <c r="OQ65" s="75">
        <f t="shared" si="67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8"/>
        <v>1</v>
      </c>
      <c r="OY65" s="75">
        <f t="shared" si="69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70"/>
        <v>1</v>
      </c>
      <c r="PG65" s="75">
        <f t="shared" si="71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72"/>
        <v>1</v>
      </c>
      <c r="PO65" s="75">
        <f t="shared" si="73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74"/>
        <v>1</v>
      </c>
      <c r="PW65" s="75">
        <f t="shared" si="75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76"/>
        <v>1</v>
      </c>
      <c r="QE65" s="75">
        <f t="shared" si="77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8"/>
        <v>1</v>
      </c>
      <c r="QM65" s="75">
        <f t="shared" si="79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80"/>
        <v>1</v>
      </c>
      <c r="QU65" s="75">
        <f t="shared" si="81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82"/>
        <v>1</v>
      </c>
      <c r="RC65" s="75">
        <f t="shared" si="83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84"/>
        <v>1</v>
      </c>
      <c r="RK65" s="75">
        <f t="shared" si="85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86"/>
        <v>1</v>
      </c>
      <c r="RS65" s="75">
        <f t="shared" si="87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88"/>
        <v>1</v>
      </c>
      <c r="SA65" s="75">
        <f t="shared" si="89"/>
        <v>0</v>
      </c>
      <c r="SC65" s="74" t="s">
        <v>96</v>
      </c>
      <c r="SD65" s="74">
        <v>52</v>
      </c>
      <c r="SE65" s="74">
        <v>52</v>
      </c>
      <c r="SF65" s="74">
        <v>0</v>
      </c>
      <c r="SG65" s="74">
        <v>0</v>
      </c>
      <c r="SH65" s="75">
        <f t="shared" si="90"/>
        <v>1</v>
      </c>
      <c r="SI65" s="75">
        <f t="shared" si="91"/>
        <v>0</v>
      </c>
      <c r="SK65" s="74" t="s">
        <v>96</v>
      </c>
      <c r="SL65" s="74">
        <v>52</v>
      </c>
      <c r="SM65" s="74">
        <v>52</v>
      </c>
      <c r="SN65" s="74">
        <v>0</v>
      </c>
      <c r="SO65" s="74">
        <v>0</v>
      </c>
      <c r="SP65" s="75">
        <f t="shared" si="92"/>
        <v>1</v>
      </c>
      <c r="SQ65" s="75" t="str">
        <f t="shared" si="93"/>
        <v>OK</v>
      </c>
      <c r="SS65" s="74" t="s">
        <v>96</v>
      </c>
      <c r="ST65" s="74">
        <v>52</v>
      </c>
      <c r="SU65" s="74">
        <v>52</v>
      </c>
      <c r="SV65" s="74">
        <v>0</v>
      </c>
      <c r="SW65" s="74">
        <v>0</v>
      </c>
      <c r="SX65" s="75">
        <f t="shared" si="94"/>
        <v>1</v>
      </c>
      <c r="SY65" s="75" t="str">
        <f t="shared" si="130"/>
        <v>Fail:80%</v>
      </c>
      <c r="TA65" s="74" t="s">
        <v>96</v>
      </c>
      <c r="TB65" s="74">
        <v>52</v>
      </c>
      <c r="TC65" s="74">
        <v>52</v>
      </c>
      <c r="TD65" s="74">
        <v>0</v>
      </c>
      <c r="TE65" s="74">
        <v>0</v>
      </c>
      <c r="TF65" s="75">
        <f t="shared" si="96"/>
        <v>1</v>
      </c>
      <c r="TG65" s="75" t="str">
        <f t="shared" si="97"/>
        <v>OK</v>
      </c>
      <c r="TI65" s="74" t="s">
        <v>96</v>
      </c>
      <c r="TJ65" s="74">
        <v>52</v>
      </c>
      <c r="TK65" s="74">
        <v>52</v>
      </c>
      <c r="TL65" s="74">
        <v>0</v>
      </c>
      <c r="TM65" s="74">
        <v>0</v>
      </c>
      <c r="TN65" s="75">
        <v>1</v>
      </c>
      <c r="TO65" s="48" t="str">
        <f t="shared" si="98"/>
        <v>OK</v>
      </c>
      <c r="TP65" s="48" t="str">
        <f t="shared" si="120"/>
        <v>OK</v>
      </c>
      <c r="TQ65" s="74" t="s">
        <v>96</v>
      </c>
      <c r="TR65" s="74">
        <v>52</v>
      </c>
      <c r="TS65" s="74">
        <v>52</v>
      </c>
      <c r="TT65" s="74">
        <v>0</v>
      </c>
      <c r="TU65" s="74">
        <v>0</v>
      </c>
      <c r="TV65" s="75">
        <v>1</v>
      </c>
      <c r="TW65" s="48" t="str">
        <f t="shared" si="99"/>
        <v>OK</v>
      </c>
      <c r="TX65" s="48" t="str">
        <f t="shared" si="121"/>
        <v>OK</v>
      </c>
      <c r="TY65" s="74" t="s">
        <v>96</v>
      </c>
      <c r="TZ65" s="74">
        <v>52</v>
      </c>
      <c r="UA65" s="74">
        <v>52</v>
      </c>
      <c r="UB65" s="74">
        <v>0</v>
      </c>
      <c r="UC65" s="74">
        <v>0</v>
      </c>
      <c r="UD65" s="75">
        <v>1</v>
      </c>
      <c r="UE65" s="48" t="str">
        <f t="shared" si="125"/>
        <v>OK</v>
      </c>
      <c r="UF65" s="48" t="str">
        <f t="shared" si="123"/>
        <v>OK</v>
      </c>
      <c r="UG65" s="74" t="s">
        <v>96</v>
      </c>
      <c r="UH65" s="74">
        <v>52</v>
      </c>
      <c r="UI65" s="74">
        <v>52</v>
      </c>
      <c r="UJ65" s="74">
        <v>0</v>
      </c>
      <c r="UK65" s="74">
        <v>0</v>
      </c>
      <c r="UL65" s="75">
        <v>1</v>
      </c>
      <c r="UM65" s="48" t="str">
        <f t="shared" si="126"/>
        <v>OK</v>
      </c>
      <c r="UN65" s="50" t="str">
        <f t="shared" si="124"/>
        <v>OK</v>
      </c>
      <c r="UO65" s="74" t="s">
        <v>96</v>
      </c>
      <c r="UP65" s="74">
        <v>52</v>
      </c>
      <c r="UQ65" s="74">
        <v>52</v>
      </c>
      <c r="UR65" s="74">
        <v>0</v>
      </c>
      <c r="US65" s="74">
        <v>0</v>
      </c>
      <c r="UT65" s="75">
        <v>1</v>
      </c>
      <c r="UU65" s="48" t="str">
        <f t="shared" si="132"/>
        <v>Fail:-100%</v>
      </c>
      <c r="UV65" s="48" t="str">
        <f t="shared" si="4"/>
        <v>OK</v>
      </c>
      <c r="UW65" s="74" t="s">
        <v>96</v>
      </c>
      <c r="UX65" s="74">
        <v>52</v>
      </c>
      <c r="UY65" s="74">
        <v>52</v>
      </c>
      <c r="UZ65" s="74">
        <v>0</v>
      </c>
      <c r="VA65" s="74">
        <v>0</v>
      </c>
      <c r="VB65" s="75">
        <v>1</v>
      </c>
      <c r="VC65" s="48" t="str">
        <f t="shared" si="5"/>
        <v>OK</v>
      </c>
      <c r="VD65" s="50" t="str">
        <f t="shared" si="6"/>
        <v>OK</v>
      </c>
      <c r="VE65" s="74" t="s">
        <v>96</v>
      </c>
      <c r="VF65" s="74">
        <v>52</v>
      </c>
      <c r="VG65" s="74">
        <v>52</v>
      </c>
      <c r="VH65" s="74">
        <v>0</v>
      </c>
      <c r="VI65" s="74">
        <v>0</v>
      </c>
      <c r="VJ65" s="75">
        <v>1</v>
      </c>
      <c r="VK65" s="48" t="str">
        <f t="shared" si="101"/>
        <v>OK</v>
      </c>
      <c r="VL65" s="48" t="str">
        <f t="shared" si="7"/>
        <v>Fail:100%</v>
      </c>
      <c r="VM65" s="74" t="s">
        <v>96</v>
      </c>
      <c r="VN65" s="74">
        <v>52</v>
      </c>
      <c r="VO65" s="74">
        <v>52</v>
      </c>
      <c r="VP65" s="74">
        <v>0</v>
      </c>
      <c r="VQ65" s="74">
        <v>0</v>
      </c>
      <c r="VR65" s="75">
        <v>1</v>
      </c>
      <c r="VS65" s="48" t="str">
        <f t="shared" si="8"/>
        <v>OK</v>
      </c>
      <c r="VT65" s="50"/>
      <c r="VU65" s="74" t="s">
        <v>96</v>
      </c>
      <c r="VV65" s="74">
        <v>52</v>
      </c>
      <c r="VW65" s="74">
        <v>52</v>
      </c>
      <c r="VX65" s="74">
        <v>0</v>
      </c>
      <c r="VY65" s="74">
        <v>0</v>
      </c>
      <c r="VZ65" s="75">
        <v>1</v>
      </c>
      <c r="WA65" s="48" t="str">
        <f t="shared" si="102"/>
        <v>OK</v>
      </c>
      <c r="WB65" s="48"/>
      <c r="WC65" s="74" t="s">
        <v>96</v>
      </c>
      <c r="WD65" s="74">
        <v>52</v>
      </c>
      <c r="WE65" s="74">
        <v>52</v>
      </c>
      <c r="WF65" s="74">
        <v>0</v>
      </c>
      <c r="WG65" s="74">
        <v>0</v>
      </c>
      <c r="WH65" s="75">
        <v>1</v>
      </c>
      <c r="WI65" s="48" t="str">
        <f t="shared" si="9"/>
        <v>OK</v>
      </c>
      <c r="WJ65" s="48"/>
      <c r="WK65" s="74" t="s">
        <v>96</v>
      </c>
      <c r="WL65" s="74">
        <v>52</v>
      </c>
      <c r="WM65" s="74">
        <v>52</v>
      </c>
      <c r="WN65" s="74">
        <v>0</v>
      </c>
      <c r="WO65" s="74">
        <v>0</v>
      </c>
      <c r="WP65" s="75">
        <v>1</v>
      </c>
      <c r="WQ65" s="48" t="str">
        <f t="shared" si="10"/>
        <v>OK</v>
      </c>
      <c r="WR65" s="48"/>
      <c r="WS65" s="74" t="s">
        <v>96</v>
      </c>
      <c r="WT65" s="74">
        <v>52</v>
      </c>
      <c r="WU65" s="74">
        <v>52</v>
      </c>
      <c r="WV65" s="74">
        <v>0</v>
      </c>
      <c r="WW65" s="74">
        <v>0</v>
      </c>
      <c r="WX65" s="75">
        <v>1</v>
      </c>
      <c r="WY65" s="48" t="str">
        <f t="shared" si="103"/>
        <v>OK</v>
      </c>
      <c r="WZ65" s="50"/>
      <c r="XA65" s="74" t="s">
        <v>96</v>
      </c>
      <c r="XB65" s="74">
        <v>52</v>
      </c>
      <c r="XC65" s="74">
        <v>52</v>
      </c>
      <c r="XD65" s="74">
        <v>0</v>
      </c>
      <c r="XE65" s="74">
        <v>0</v>
      </c>
      <c r="XF65" s="75">
        <v>1</v>
      </c>
      <c r="XG65" s="48" t="str">
        <f t="shared" si="104"/>
        <v>OK</v>
      </c>
      <c r="XI65" s="74" t="s">
        <v>96</v>
      </c>
      <c r="XJ65" s="74">
        <v>52</v>
      </c>
      <c r="XK65" s="74">
        <v>52</v>
      </c>
      <c r="XL65" s="74">
        <v>0</v>
      </c>
      <c r="XM65" s="74">
        <v>0</v>
      </c>
      <c r="XN65" s="75">
        <v>1</v>
      </c>
      <c r="XO65" s="48" t="str">
        <f t="shared" si="105"/>
        <v>OK</v>
      </c>
      <c r="XP65" s="50"/>
      <c r="XQ65" s="74" t="s">
        <v>96</v>
      </c>
      <c r="XR65" s="74">
        <v>52</v>
      </c>
      <c r="XS65" s="74">
        <v>52</v>
      </c>
      <c r="XT65" s="74">
        <v>0</v>
      </c>
      <c r="XU65" s="74">
        <v>0</v>
      </c>
      <c r="XV65" s="75">
        <v>1</v>
      </c>
      <c r="XW65" s="48" t="str">
        <f t="shared" si="106"/>
        <v>OK</v>
      </c>
      <c r="XY65" s="74" t="s">
        <v>96</v>
      </c>
      <c r="XZ65" s="74">
        <v>52</v>
      </c>
      <c r="YA65" s="74">
        <v>52</v>
      </c>
      <c r="YB65" s="74">
        <v>0</v>
      </c>
      <c r="YC65" s="74">
        <v>0</v>
      </c>
      <c r="YD65" s="75">
        <v>1</v>
      </c>
      <c r="YE65" s="48" t="str">
        <f t="shared" si="107"/>
        <v>OK</v>
      </c>
      <c r="YF65" s="50"/>
      <c r="YG65" s="74" t="s">
        <v>96</v>
      </c>
      <c r="YH65" s="74">
        <v>52</v>
      </c>
      <c r="YI65" s="74">
        <v>52</v>
      </c>
      <c r="YJ65" s="74">
        <v>0</v>
      </c>
      <c r="YK65" s="74">
        <v>0</v>
      </c>
      <c r="YL65" s="75">
        <v>1</v>
      </c>
      <c r="YM65" s="48" t="str">
        <f t="shared" si="108"/>
        <v>OK</v>
      </c>
      <c r="YO65" s="74" t="s">
        <v>96</v>
      </c>
      <c r="YP65" s="74">
        <v>52</v>
      </c>
      <c r="YQ65" s="74">
        <v>52</v>
      </c>
      <c r="YR65" s="74">
        <v>0</v>
      </c>
      <c r="YS65" s="74">
        <v>0</v>
      </c>
      <c r="YT65" s="75">
        <v>1</v>
      </c>
      <c r="YU65" s="48" t="str">
        <f t="shared" si="109"/>
        <v>OK</v>
      </c>
      <c r="YV65" s="50"/>
      <c r="YW65" s="74" t="s">
        <v>96</v>
      </c>
      <c r="YX65" s="74">
        <v>52</v>
      </c>
      <c r="YY65" s="74">
        <v>52</v>
      </c>
      <c r="YZ65" s="74">
        <v>0</v>
      </c>
      <c r="ZA65" s="74">
        <v>0</v>
      </c>
      <c r="ZB65" s="75">
        <v>1</v>
      </c>
      <c r="ZC65" s="48" t="str">
        <f t="shared" si="110"/>
        <v>OK</v>
      </c>
      <c r="ZE65" s="74" t="s">
        <v>96</v>
      </c>
      <c r="ZF65" s="74">
        <v>52</v>
      </c>
      <c r="ZG65" s="74">
        <v>52</v>
      </c>
      <c r="ZH65" s="74">
        <v>0</v>
      </c>
      <c r="ZI65" s="74">
        <v>0</v>
      </c>
      <c r="ZJ65" s="75">
        <v>1</v>
      </c>
      <c r="ZK65" s="48" t="str">
        <f t="shared" si="111"/>
        <v>OK</v>
      </c>
      <c r="ZL65" s="50"/>
      <c r="ZM65" s="74" t="s">
        <v>96</v>
      </c>
      <c r="ZN65" s="74">
        <v>52</v>
      </c>
      <c r="ZO65" s="74">
        <v>52</v>
      </c>
      <c r="ZP65" s="74">
        <v>0</v>
      </c>
      <c r="ZQ65" s="74">
        <v>0</v>
      </c>
      <c r="ZR65" s="75">
        <v>1</v>
      </c>
      <c r="ZS65" s="48" t="str">
        <f t="shared" si="112"/>
        <v>OK</v>
      </c>
      <c r="ZU65" s="74" t="s">
        <v>96</v>
      </c>
      <c r="ZV65" s="74">
        <v>52</v>
      </c>
      <c r="ZW65" s="74">
        <v>52</v>
      </c>
      <c r="ZX65" s="74">
        <v>0</v>
      </c>
      <c r="ZY65" s="74">
        <v>0</v>
      </c>
      <c r="ZZ65" s="75">
        <v>1</v>
      </c>
      <c r="AAA65" s="48" t="str">
        <f t="shared" si="113"/>
        <v>OK</v>
      </c>
      <c r="AAB65" s="50"/>
      <c r="AAC65" s="74" t="s">
        <v>96</v>
      </c>
      <c r="AAD65" s="74">
        <v>52</v>
      </c>
      <c r="AAE65" s="74">
        <v>52</v>
      </c>
      <c r="AAF65" s="74">
        <v>0</v>
      </c>
      <c r="AAG65" s="74">
        <v>0</v>
      </c>
      <c r="AAH65" s="75">
        <v>1</v>
      </c>
      <c r="AAI65" s="48" t="str">
        <f t="shared" si="114"/>
        <v>OK</v>
      </c>
    </row>
    <row r="66" spans="1:71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1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2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13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14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15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16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ref="BJ66:BJ73" si="133"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18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19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20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21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22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23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24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25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26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2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2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2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30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115"/>
        <v>1</v>
      </c>
      <c r="FZ66" s="4">
        <f t="shared" si="31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116"/>
        <v>1</v>
      </c>
      <c r="GH66" s="4">
        <f t="shared" si="32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3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3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35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36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37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38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17"/>
        <v>1</v>
      </c>
      <c r="IL66" s="4">
        <f t="shared" si="39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40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118"/>
        <v>1</v>
      </c>
      <c r="JR66" s="67">
        <f t="shared" si="41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119"/>
        <v>1</v>
      </c>
      <c r="JZ66" s="75">
        <f t="shared" si="42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43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44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45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46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47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8"/>
        <v>1</v>
      </c>
      <c r="LW66" s="75">
        <f t="shared" si="49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50"/>
        <v>1</v>
      </c>
      <c r="ME66" s="75">
        <f t="shared" si="51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52"/>
        <v>1</v>
      </c>
      <c r="MM66" s="75">
        <f t="shared" si="53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54"/>
        <v>1</v>
      </c>
      <c r="MU66" s="75">
        <f t="shared" si="55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56"/>
        <v>1</v>
      </c>
      <c r="NC66" s="75">
        <f t="shared" si="57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58"/>
        <v>1</v>
      </c>
      <c r="NK66" s="75">
        <f t="shared" si="59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60"/>
        <v>1</v>
      </c>
      <c r="NS66" s="75">
        <f t="shared" si="61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62"/>
        <v>1</v>
      </c>
      <c r="OA66" s="75">
        <f t="shared" si="63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64"/>
        <v>1</v>
      </c>
      <c r="OI66" s="75">
        <f t="shared" si="65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66"/>
        <v>1</v>
      </c>
      <c r="OQ66" s="75">
        <f t="shared" si="67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8"/>
        <v>1</v>
      </c>
      <c r="OY66" s="75">
        <f t="shared" si="69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70"/>
        <v>1</v>
      </c>
      <c r="PG66" s="75">
        <f t="shared" si="71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72"/>
        <v>1</v>
      </c>
      <c r="PO66" s="75">
        <f t="shared" si="73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74"/>
        <v>1</v>
      </c>
      <c r="PW66" s="75">
        <f t="shared" si="75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76"/>
        <v>1</v>
      </c>
      <c r="QE66" s="75">
        <f t="shared" si="77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8"/>
        <v>1</v>
      </c>
      <c r="QM66" s="75">
        <f t="shared" si="79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80"/>
        <v>1</v>
      </c>
      <c r="QU66" s="75">
        <f t="shared" si="81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82"/>
        <v>1</v>
      </c>
      <c r="RC66" s="75">
        <f t="shared" si="83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84"/>
        <v>1</v>
      </c>
      <c r="RK66" s="75">
        <f t="shared" si="85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86"/>
        <v>1</v>
      </c>
      <c r="RS66" s="75">
        <f t="shared" si="87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88"/>
        <v>1</v>
      </c>
      <c r="SA66" s="75">
        <f t="shared" si="89"/>
        <v>0</v>
      </c>
      <c r="SC66" s="74" t="s">
        <v>66</v>
      </c>
      <c r="SD66" s="74">
        <v>20</v>
      </c>
      <c r="SE66" s="74">
        <v>20</v>
      </c>
      <c r="SF66" s="74">
        <v>0</v>
      </c>
      <c r="SG66" s="74">
        <v>0</v>
      </c>
      <c r="SH66" s="75">
        <f t="shared" si="90"/>
        <v>1</v>
      </c>
      <c r="SI66" s="75">
        <f t="shared" si="91"/>
        <v>0</v>
      </c>
      <c r="SK66" s="74" t="s">
        <v>66</v>
      </c>
      <c r="SL66" s="74">
        <v>20</v>
      </c>
      <c r="SM66" s="74">
        <v>20</v>
      </c>
      <c r="SN66" s="74">
        <v>0</v>
      </c>
      <c r="SO66" s="74">
        <v>0</v>
      </c>
      <c r="SP66" s="75">
        <f t="shared" si="92"/>
        <v>1</v>
      </c>
      <c r="SQ66" s="75" t="str">
        <f t="shared" si="93"/>
        <v>OK</v>
      </c>
      <c r="SR66" s="74" t="s">
        <v>248</v>
      </c>
      <c r="SS66" s="74" t="s">
        <v>66</v>
      </c>
      <c r="ST66" s="74">
        <v>20</v>
      </c>
      <c r="SU66" s="74">
        <v>20</v>
      </c>
      <c r="SV66" s="74">
        <v>0</v>
      </c>
      <c r="SW66" s="74">
        <v>0</v>
      </c>
      <c r="SX66" s="75">
        <f t="shared" si="94"/>
        <v>1</v>
      </c>
      <c r="SY66" s="75" t="str">
        <f t="shared" si="130"/>
        <v>Fail:0%</v>
      </c>
      <c r="TA66" s="74" t="s">
        <v>66</v>
      </c>
      <c r="TB66" s="74">
        <v>20</v>
      </c>
      <c r="TC66" s="74">
        <v>20</v>
      </c>
      <c r="TD66" s="74">
        <v>0</v>
      </c>
      <c r="TE66" s="74">
        <v>0</v>
      </c>
      <c r="TF66" s="75">
        <f t="shared" si="96"/>
        <v>1</v>
      </c>
      <c r="TG66" s="75" t="str">
        <f t="shared" si="97"/>
        <v>OK</v>
      </c>
      <c r="TH66" s="66" t="s">
        <v>248</v>
      </c>
      <c r="TI66" s="74" t="s">
        <v>66</v>
      </c>
      <c r="TJ66" s="74">
        <v>20</v>
      </c>
      <c r="TK66" s="74">
        <v>20</v>
      </c>
      <c r="TL66" s="74">
        <v>0</v>
      </c>
      <c r="TM66" s="74">
        <v>0</v>
      </c>
      <c r="TN66" s="75">
        <v>1</v>
      </c>
      <c r="TO66" s="48" t="str">
        <f t="shared" si="98"/>
        <v>OK</v>
      </c>
      <c r="TP66" s="48" t="str">
        <f t="shared" si="120"/>
        <v>OK</v>
      </c>
      <c r="TQ66" s="74" t="s">
        <v>66</v>
      </c>
      <c r="TR66" s="74">
        <v>20</v>
      </c>
      <c r="TS66" s="74">
        <v>20</v>
      </c>
      <c r="TT66" s="74">
        <v>0</v>
      </c>
      <c r="TU66" s="74">
        <v>0</v>
      </c>
      <c r="TV66" s="75">
        <v>1</v>
      </c>
      <c r="TW66" s="48" t="str">
        <f t="shared" si="99"/>
        <v>OK</v>
      </c>
      <c r="TX66" s="48" t="str">
        <f t="shared" si="121"/>
        <v>OK</v>
      </c>
      <c r="TY66" s="74" t="s">
        <v>66</v>
      </c>
      <c r="TZ66" s="74">
        <v>20</v>
      </c>
      <c r="UA66" s="74">
        <v>20</v>
      </c>
      <c r="UB66" s="74">
        <v>0</v>
      </c>
      <c r="UC66" s="74">
        <v>0</v>
      </c>
      <c r="UD66" s="75">
        <v>1</v>
      </c>
      <c r="UE66" s="48" t="str">
        <f t="shared" si="125"/>
        <v>OK</v>
      </c>
      <c r="UF66" s="48" t="str">
        <f t="shared" si="123"/>
        <v>OK</v>
      </c>
      <c r="UG66" s="74" t="s">
        <v>66</v>
      </c>
      <c r="UH66" s="74">
        <v>20</v>
      </c>
      <c r="UI66" s="74">
        <v>20</v>
      </c>
      <c r="UJ66" s="74">
        <v>0</v>
      </c>
      <c r="UK66" s="74">
        <v>0</v>
      </c>
      <c r="UL66" s="75">
        <v>1</v>
      </c>
      <c r="UM66" s="48" t="str">
        <f t="shared" si="126"/>
        <v>OK</v>
      </c>
      <c r="UN66" s="48" t="str">
        <f t="shared" si="124"/>
        <v>OK</v>
      </c>
      <c r="UO66" s="74" t="s">
        <v>66</v>
      </c>
      <c r="UP66" s="74">
        <v>20</v>
      </c>
      <c r="UQ66" s="73">
        <v>20</v>
      </c>
      <c r="UR66" s="74">
        <v>0</v>
      </c>
      <c r="US66" s="74">
        <v>0</v>
      </c>
      <c r="UT66" s="75">
        <v>1</v>
      </c>
      <c r="UU66" s="48" t="str">
        <f t="shared" si="132"/>
        <v>Fail:-100%</v>
      </c>
      <c r="UV66" s="48" t="str">
        <f t="shared" si="4"/>
        <v>OK</v>
      </c>
      <c r="UW66" s="74" t="s">
        <v>66</v>
      </c>
      <c r="UX66" s="74">
        <v>20</v>
      </c>
      <c r="UY66" s="74">
        <v>20</v>
      </c>
      <c r="UZ66" s="74">
        <v>0</v>
      </c>
      <c r="VA66" s="74">
        <v>0</v>
      </c>
      <c r="VB66" s="75">
        <v>1</v>
      </c>
      <c r="VC66" s="48" t="str">
        <f t="shared" si="5"/>
        <v>OK</v>
      </c>
      <c r="VD66" s="48" t="str">
        <f t="shared" si="6"/>
        <v>OK</v>
      </c>
      <c r="VE66" s="74" t="s">
        <v>66</v>
      </c>
      <c r="VF66" s="74">
        <v>20</v>
      </c>
      <c r="VG66" s="73">
        <v>20</v>
      </c>
      <c r="VH66" s="74">
        <v>0</v>
      </c>
      <c r="VI66" s="74">
        <v>0</v>
      </c>
      <c r="VJ66" s="75">
        <v>1</v>
      </c>
      <c r="VK66" s="48" t="str">
        <f t="shared" si="101"/>
        <v>OK</v>
      </c>
      <c r="VL66" s="48" t="str">
        <f t="shared" si="7"/>
        <v>Fail:100%</v>
      </c>
      <c r="VM66" s="74" t="s">
        <v>66</v>
      </c>
      <c r="VN66" s="74">
        <v>20</v>
      </c>
      <c r="VO66" s="74">
        <v>20</v>
      </c>
      <c r="VP66" s="74">
        <v>0</v>
      </c>
      <c r="VQ66" s="74">
        <v>0</v>
      </c>
      <c r="VR66" s="75">
        <v>1</v>
      </c>
      <c r="VS66" s="48" t="str">
        <f t="shared" si="8"/>
        <v>OK</v>
      </c>
      <c r="VT66" s="48"/>
      <c r="VU66" s="74" t="s">
        <v>66</v>
      </c>
      <c r="VV66" s="74">
        <v>20</v>
      </c>
      <c r="VW66" s="73">
        <v>20</v>
      </c>
      <c r="VX66" s="74">
        <v>0</v>
      </c>
      <c r="VY66" s="74">
        <v>0</v>
      </c>
      <c r="VZ66" s="75">
        <v>1</v>
      </c>
      <c r="WA66" s="48" t="str">
        <f t="shared" si="102"/>
        <v>OK</v>
      </c>
      <c r="WB66" s="48"/>
      <c r="WC66" s="74" t="s">
        <v>66</v>
      </c>
      <c r="WD66" s="74">
        <v>20</v>
      </c>
      <c r="WE66" s="74">
        <v>20</v>
      </c>
      <c r="WF66" s="74">
        <v>0</v>
      </c>
      <c r="WG66" s="74">
        <v>0</v>
      </c>
      <c r="WH66" s="75">
        <v>1</v>
      </c>
      <c r="WI66" s="48" t="str">
        <f t="shared" si="9"/>
        <v>OK</v>
      </c>
      <c r="WJ66" s="48"/>
      <c r="WK66" s="74" t="s">
        <v>66</v>
      </c>
      <c r="WL66" s="74">
        <v>20</v>
      </c>
      <c r="WM66" s="74">
        <v>20</v>
      </c>
      <c r="WN66" s="74">
        <v>0</v>
      </c>
      <c r="WO66" s="74">
        <v>0</v>
      </c>
      <c r="WP66" s="75">
        <v>1</v>
      </c>
      <c r="WQ66" s="48" t="str">
        <f t="shared" si="10"/>
        <v>OK</v>
      </c>
      <c r="WR66" s="48"/>
      <c r="WS66" s="74" t="s">
        <v>66</v>
      </c>
      <c r="WT66" s="74">
        <v>20</v>
      </c>
      <c r="WU66" s="74">
        <v>20</v>
      </c>
      <c r="WV66" s="74">
        <v>0</v>
      </c>
      <c r="WW66" s="74">
        <v>0</v>
      </c>
      <c r="WX66" s="75">
        <v>1</v>
      </c>
      <c r="WY66" s="48" t="str">
        <f t="shared" si="103"/>
        <v>OK</v>
      </c>
      <c r="WZ66" s="48"/>
      <c r="XA66" s="74" t="s">
        <v>66</v>
      </c>
      <c r="XB66" s="74">
        <v>20</v>
      </c>
      <c r="XC66" s="73">
        <v>20</v>
      </c>
      <c r="XD66" s="74">
        <v>0</v>
      </c>
      <c r="XE66" s="74">
        <v>0</v>
      </c>
      <c r="XF66" s="75">
        <v>1</v>
      </c>
      <c r="XG66" s="48" t="str">
        <f t="shared" si="104"/>
        <v>OK</v>
      </c>
      <c r="XI66" s="74" t="s">
        <v>66</v>
      </c>
      <c r="XJ66" s="74">
        <v>20</v>
      </c>
      <c r="XK66" s="74">
        <v>20</v>
      </c>
      <c r="XL66" s="74">
        <v>0</v>
      </c>
      <c r="XM66" s="74">
        <v>0</v>
      </c>
      <c r="XN66" s="75">
        <v>1</v>
      </c>
      <c r="XO66" s="48" t="str">
        <f t="shared" si="105"/>
        <v>OK</v>
      </c>
      <c r="XP66" s="48"/>
      <c r="XQ66" s="74" t="s">
        <v>66</v>
      </c>
      <c r="XR66" s="74">
        <v>20</v>
      </c>
      <c r="XS66" s="73">
        <v>20</v>
      </c>
      <c r="XT66" s="74">
        <v>0</v>
      </c>
      <c r="XU66" s="74">
        <v>0</v>
      </c>
      <c r="XV66" s="75">
        <v>1</v>
      </c>
      <c r="XW66" s="48" t="str">
        <f t="shared" si="106"/>
        <v>OK</v>
      </c>
      <c r="XY66" s="74" t="s">
        <v>66</v>
      </c>
      <c r="XZ66" s="74">
        <v>20</v>
      </c>
      <c r="YA66" s="74">
        <v>20</v>
      </c>
      <c r="YB66" s="74">
        <v>0</v>
      </c>
      <c r="YC66" s="74">
        <v>0</v>
      </c>
      <c r="YD66" s="75">
        <v>1</v>
      </c>
      <c r="YE66" s="48" t="str">
        <f t="shared" si="107"/>
        <v>OK</v>
      </c>
      <c r="YF66" s="48"/>
      <c r="YG66" s="74" t="s">
        <v>66</v>
      </c>
      <c r="YH66" s="74">
        <v>20</v>
      </c>
      <c r="YI66" s="73">
        <v>20</v>
      </c>
      <c r="YJ66" s="74">
        <v>0</v>
      </c>
      <c r="YK66" s="74">
        <v>0</v>
      </c>
      <c r="YL66" s="75">
        <v>1</v>
      </c>
      <c r="YM66" s="48" t="str">
        <f t="shared" si="108"/>
        <v>OK</v>
      </c>
      <c r="YO66" s="74" t="s">
        <v>66</v>
      </c>
      <c r="YP66" s="74">
        <v>20</v>
      </c>
      <c r="YQ66" s="74">
        <v>20</v>
      </c>
      <c r="YR66" s="74">
        <v>0</v>
      </c>
      <c r="YS66" s="74">
        <v>0</v>
      </c>
      <c r="YT66" s="75">
        <v>1</v>
      </c>
      <c r="YU66" s="48" t="str">
        <f t="shared" si="109"/>
        <v>OK</v>
      </c>
      <c r="YV66" s="48"/>
      <c r="YW66" s="74" t="s">
        <v>66</v>
      </c>
      <c r="YX66" s="74">
        <v>20</v>
      </c>
      <c r="YY66" s="73">
        <v>20</v>
      </c>
      <c r="YZ66" s="74">
        <v>0</v>
      </c>
      <c r="ZA66" s="74">
        <v>0</v>
      </c>
      <c r="ZB66" s="75">
        <v>1</v>
      </c>
      <c r="ZC66" s="48" t="str">
        <f t="shared" si="110"/>
        <v>OK</v>
      </c>
      <c r="ZE66" s="74" t="s">
        <v>66</v>
      </c>
      <c r="ZF66" s="74">
        <v>20</v>
      </c>
      <c r="ZG66" s="74">
        <v>20</v>
      </c>
      <c r="ZH66" s="74">
        <v>0</v>
      </c>
      <c r="ZI66" s="74">
        <v>0</v>
      </c>
      <c r="ZJ66" s="75">
        <v>1</v>
      </c>
      <c r="ZK66" s="48" t="str">
        <f t="shared" si="111"/>
        <v>OK</v>
      </c>
      <c r="ZL66" s="48"/>
      <c r="ZM66" s="74" t="s">
        <v>66</v>
      </c>
      <c r="ZN66" s="74">
        <v>20</v>
      </c>
      <c r="ZO66" s="73">
        <v>20</v>
      </c>
      <c r="ZP66" s="74">
        <v>0</v>
      </c>
      <c r="ZQ66" s="74">
        <v>0</v>
      </c>
      <c r="ZR66" s="75">
        <v>1</v>
      </c>
      <c r="ZS66" s="48" t="str">
        <f t="shared" si="112"/>
        <v>OK</v>
      </c>
      <c r="ZU66" s="74" t="s">
        <v>66</v>
      </c>
      <c r="ZV66" s="74">
        <v>20</v>
      </c>
      <c r="ZW66" s="74">
        <v>20</v>
      </c>
      <c r="ZX66" s="74">
        <v>0</v>
      </c>
      <c r="ZY66" s="74">
        <v>0</v>
      </c>
      <c r="ZZ66" s="75">
        <v>1</v>
      </c>
      <c r="AAA66" s="48" t="str">
        <f t="shared" si="113"/>
        <v>OK</v>
      </c>
      <c r="AAB66" s="48"/>
      <c r="AAC66" s="74" t="s">
        <v>66</v>
      </c>
      <c r="AAD66" s="74">
        <v>20</v>
      </c>
      <c r="AAE66" s="73">
        <v>20</v>
      </c>
      <c r="AAF66" s="74">
        <v>0</v>
      </c>
      <c r="AAG66" s="74">
        <v>0</v>
      </c>
      <c r="AAH66" s="75">
        <v>1</v>
      </c>
      <c r="AAI66" s="48" t="str">
        <f t="shared" si="114"/>
        <v>OK</v>
      </c>
    </row>
    <row r="67" spans="1:711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11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2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13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14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15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16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133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18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19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20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21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22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23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24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25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2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2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2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2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30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115"/>
        <v>1</v>
      </c>
      <c r="FZ67" s="4">
        <f t="shared" si="31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116"/>
        <v>1</v>
      </c>
      <c r="GH67" s="4">
        <f t="shared" si="32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3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3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35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36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37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38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17"/>
        <v>1</v>
      </c>
      <c r="IL67" s="4">
        <f t="shared" si="39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40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118"/>
        <v>1</v>
      </c>
      <c r="JR67" s="67">
        <f t="shared" si="41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119"/>
        <v>1</v>
      </c>
      <c r="JZ67" s="75">
        <f t="shared" si="42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43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44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45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46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47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8"/>
        <v>1</v>
      </c>
      <c r="LW67" s="75">
        <f t="shared" si="49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50"/>
        <v>1</v>
      </c>
      <c r="ME67" s="75">
        <f t="shared" si="51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52"/>
        <v>0</v>
      </c>
      <c r="MM67" s="75">
        <f t="shared" si="53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54"/>
        <v>1</v>
      </c>
      <c r="MU67" s="50">
        <f t="shared" si="55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56"/>
        <v>1</v>
      </c>
      <c r="NC67" s="75">
        <f t="shared" si="57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8"/>
        <v>1</v>
      </c>
      <c r="NK67" s="75">
        <f t="shared" si="59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60"/>
        <v>1</v>
      </c>
      <c r="NS67" s="75">
        <f t="shared" si="61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62"/>
        <v>1</v>
      </c>
      <c r="OA67" s="75">
        <f t="shared" si="63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64"/>
        <v>1</v>
      </c>
      <c r="OI67" s="75">
        <f t="shared" si="65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66"/>
        <v>1</v>
      </c>
      <c r="OQ67" s="75">
        <f t="shared" si="67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8"/>
        <v>1</v>
      </c>
      <c r="OY67" s="75">
        <f t="shared" si="69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70"/>
        <v>1</v>
      </c>
      <c r="PG67" s="75">
        <f t="shared" si="71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72"/>
        <v>1</v>
      </c>
      <c r="PO67" s="75">
        <f t="shared" si="73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74"/>
        <v>1</v>
      </c>
      <c r="PW67" s="75">
        <f t="shared" si="75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76"/>
        <v>1</v>
      </c>
      <c r="QE67" s="75">
        <f t="shared" si="77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78"/>
        <v>1</v>
      </c>
      <c r="QM67" s="75">
        <f t="shared" si="79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80"/>
        <v>1</v>
      </c>
      <c r="QU67" s="75">
        <f t="shared" si="81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82"/>
        <v>1</v>
      </c>
      <c r="RC67" s="75">
        <f t="shared" si="83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84"/>
        <v>1</v>
      </c>
      <c r="RK67" s="75">
        <f t="shared" si="85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86"/>
        <v>1</v>
      </c>
      <c r="RS67" s="75">
        <f t="shared" si="87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88"/>
        <v>1</v>
      </c>
      <c r="SA67" s="75">
        <f t="shared" si="89"/>
        <v>0</v>
      </c>
      <c r="SC67" s="74" t="s">
        <v>71</v>
      </c>
      <c r="SD67" s="74">
        <v>3</v>
      </c>
      <c r="SE67" s="74">
        <v>3</v>
      </c>
      <c r="SF67" s="74">
        <v>0</v>
      </c>
      <c r="SG67" s="74">
        <v>0</v>
      </c>
      <c r="SH67" s="75">
        <f t="shared" si="90"/>
        <v>1</v>
      </c>
      <c r="SI67" s="75">
        <f t="shared" si="91"/>
        <v>0</v>
      </c>
      <c r="SJ67" s="74" t="s">
        <v>89</v>
      </c>
      <c r="SK67" s="74" t="s">
        <v>71</v>
      </c>
      <c r="SL67" s="74">
        <v>3</v>
      </c>
      <c r="SM67" s="74">
        <v>3</v>
      </c>
      <c r="SN67" s="74">
        <v>0</v>
      </c>
      <c r="SO67" s="74">
        <v>0</v>
      </c>
      <c r="SP67" s="75">
        <f t="shared" si="92"/>
        <v>1</v>
      </c>
      <c r="SQ67" s="75" t="str">
        <f t="shared" si="93"/>
        <v>OK</v>
      </c>
      <c r="SS67" s="74" t="s">
        <v>71</v>
      </c>
      <c r="ST67" s="74">
        <v>3</v>
      </c>
      <c r="SU67" s="74">
        <v>3</v>
      </c>
      <c r="SV67" s="74">
        <v>0</v>
      </c>
      <c r="SW67" s="74">
        <v>0</v>
      </c>
      <c r="SX67" s="75">
        <f t="shared" si="94"/>
        <v>1</v>
      </c>
      <c r="SY67" s="75" t="str">
        <f t="shared" si="130"/>
        <v>Fail:0%</v>
      </c>
      <c r="TA67" s="74" t="s">
        <v>71</v>
      </c>
      <c r="TB67" s="74">
        <v>3</v>
      </c>
      <c r="TC67" s="74">
        <v>3</v>
      </c>
      <c r="TD67" s="74">
        <v>0</v>
      </c>
      <c r="TE67" s="74">
        <v>0</v>
      </c>
      <c r="TF67" s="75">
        <f t="shared" si="96"/>
        <v>1</v>
      </c>
      <c r="TG67" s="75" t="str">
        <f t="shared" si="97"/>
        <v>OK</v>
      </c>
      <c r="TI67" s="74" t="s">
        <v>71</v>
      </c>
      <c r="TJ67" s="74">
        <v>3</v>
      </c>
      <c r="TK67" s="74">
        <v>3</v>
      </c>
      <c r="TL67" s="74">
        <v>0</v>
      </c>
      <c r="TM67" s="74">
        <v>0</v>
      </c>
      <c r="TN67" s="75">
        <v>1</v>
      </c>
      <c r="TO67" s="48" t="str">
        <f t="shared" si="98"/>
        <v>OK</v>
      </c>
      <c r="TP67" s="48" t="str">
        <f t="shared" si="120"/>
        <v>OK</v>
      </c>
      <c r="TQ67" s="74" t="s">
        <v>71</v>
      </c>
      <c r="TR67" s="74">
        <v>3</v>
      </c>
      <c r="TS67" s="74">
        <v>3</v>
      </c>
      <c r="TT67" s="74">
        <v>0</v>
      </c>
      <c r="TU67" s="74">
        <v>0</v>
      </c>
      <c r="TV67" s="75">
        <v>1</v>
      </c>
      <c r="TW67" s="48" t="str">
        <f t="shared" si="99"/>
        <v>OK</v>
      </c>
      <c r="TX67" s="48" t="str">
        <f t="shared" si="121"/>
        <v>OK</v>
      </c>
      <c r="TY67" s="74" t="s">
        <v>71</v>
      </c>
      <c r="TZ67" s="74">
        <v>3</v>
      </c>
      <c r="UA67" s="74">
        <v>3</v>
      </c>
      <c r="UB67" s="74">
        <v>0</v>
      </c>
      <c r="UC67" s="74">
        <v>0</v>
      </c>
      <c r="UD67" s="75">
        <v>1</v>
      </c>
      <c r="UE67" s="48" t="str">
        <f t="shared" si="125"/>
        <v>OK</v>
      </c>
      <c r="UF67" s="48" t="str">
        <f t="shared" si="123"/>
        <v>OK</v>
      </c>
      <c r="UG67" s="74" t="s">
        <v>71</v>
      </c>
      <c r="UH67" s="74">
        <v>3</v>
      </c>
      <c r="UI67" s="74">
        <v>3</v>
      </c>
      <c r="UJ67" s="74">
        <v>0</v>
      </c>
      <c r="UK67" s="74">
        <v>0</v>
      </c>
      <c r="UL67" s="75">
        <v>1</v>
      </c>
      <c r="UM67" s="48" t="str">
        <f t="shared" si="126"/>
        <v>OK</v>
      </c>
      <c r="UN67" s="50" t="str">
        <f t="shared" si="124"/>
        <v>OK</v>
      </c>
      <c r="UO67" s="74" t="s">
        <v>71</v>
      </c>
      <c r="UP67" s="74">
        <v>3</v>
      </c>
      <c r="UQ67" s="74">
        <v>3</v>
      </c>
      <c r="UR67" s="74">
        <v>0</v>
      </c>
      <c r="US67" s="74">
        <v>0</v>
      </c>
      <c r="UT67" s="75">
        <v>1</v>
      </c>
      <c r="UU67" s="48" t="str">
        <f t="shared" si="132"/>
        <v>Fail:-100%</v>
      </c>
      <c r="UV67" s="48" t="str">
        <f t="shared" ref="UV67:UV73" si="134">IF(EXACT(UH67,UP67),IF(EXACT(UI67,UQ67),IF(EXACT(UJ67,UR67),IF(EXACT(UK67,US67),"OK",CONCATENATE("Fail:",ROUND(UT67-UL67,2)*100,"%")),CONCATENATE("Fail:",ROUND(UT67-UL67,2)*100,"%")),CONCATENATE("Fail:",ROUND(UT67-UL67,2)*100,"%")),CONCATENATE("Fail:",ROUND(UT67-UL67,2)*100,"%"))</f>
        <v>OK</v>
      </c>
      <c r="UW67" s="74" t="s">
        <v>71</v>
      </c>
      <c r="UX67" s="74">
        <v>3</v>
      </c>
      <c r="UY67" s="74">
        <v>3</v>
      </c>
      <c r="UZ67" s="74">
        <v>0</v>
      </c>
      <c r="VA67" s="74">
        <v>0</v>
      </c>
      <c r="VB67" s="75">
        <v>1</v>
      </c>
      <c r="VC67" s="48" t="str">
        <f t="shared" ref="VC67:VC73" si="135">IF(EXACT(UH67,UX67),IF(EXACT(UI67,UY67),IF(EXACT(UJ67,UZ67),IF(EXACT(UK67,VA67),"OK",CONCATENATE("Fail:",ROUND(VB67-UL67,2)*100,"%")),CONCATENATE("Fail:",ROUND(VB67-UL67,2)*100,"%")),CONCATENATE("Fail:",ROUND(VB67-UL67,2)*100,"%")),CONCATENATE("Fail:",ROUND(VB67-UL67,2)*100,"%"))</f>
        <v>OK</v>
      </c>
      <c r="VD67" s="50" t="str">
        <f t="shared" ref="VD67:VD73" si="136">IF(EXACT(UP67,UX67),IF(EXACT(UQ67,UY67),IF(EXACT(UR67,UZ67),IF(EXACT(US67,VA67),"OK",CONCATENATE("Fail:",ROUND(VB67-UT67,2)*100,"%")),CONCATENATE("Fail:",ROUND(VB67-UT67,2)*100,"%")),CONCATENATE("Fail:",ROUND(VB67-UT67,2)*100,"%")),CONCATENATE("Fail:",ROUND(VB67-UT67,2)*100,"%"))</f>
        <v>OK</v>
      </c>
      <c r="VE67" s="74" t="s">
        <v>71</v>
      </c>
      <c r="VF67" s="74">
        <v>3</v>
      </c>
      <c r="VG67" s="74">
        <v>3</v>
      </c>
      <c r="VH67" s="74">
        <v>0</v>
      </c>
      <c r="VI67" s="74">
        <v>0</v>
      </c>
      <c r="VJ67" s="75">
        <v>1</v>
      </c>
      <c r="VK67" s="48" t="str">
        <f t="shared" si="101"/>
        <v>OK</v>
      </c>
      <c r="VL67" s="48" t="str">
        <f t="shared" ref="VL67:VL73" si="137">IF(EXACT(UO67,VF67),IF(EXACT(UP67,VG67),IF(EXACT(UQ67,VH67),IF(EXACT(UR67,VI67),"OK",CONCATENATE("Fail:",ROUND(VJ67-US67,2)*100,"%")),CONCATENATE("Fail:",ROUND(VJ67-US67,2)*100,"%")),CONCATENATE("Fail:",ROUND(VJ67-US67,2)*100,"%")),CONCATENATE("Fail:",ROUND(VJ67-US67,2)*100,"%"))</f>
        <v>Fail:100%</v>
      </c>
      <c r="VM67" s="74" t="s">
        <v>71</v>
      </c>
      <c r="VN67" s="74">
        <v>3</v>
      </c>
      <c r="VO67" s="74">
        <v>3</v>
      </c>
      <c r="VP67" s="74">
        <v>0</v>
      </c>
      <c r="VQ67" s="74">
        <v>0</v>
      </c>
      <c r="VR67" s="75">
        <v>1</v>
      </c>
      <c r="VS67" s="48" t="str">
        <f t="shared" ref="VS67:VS73" si="138">IF(EXACT(UX67,VN67),IF(EXACT(UY67,VO67),IF(EXACT(UZ67,VP67),IF(EXACT(VA67,VQ67),"OK",CONCATENATE("Fail:",ROUND(VR67-VB67,2)*100,"%")),CONCATENATE("Fail:",ROUND(VR67-VB67,2)*100,"%")),CONCATENATE("Fail:",ROUND(VR67-VB67,2)*100,"%")),CONCATENATE("Fail:",ROUND(VR67-VB67,2)*100,"%"))</f>
        <v>OK</v>
      </c>
      <c r="VT67" s="50"/>
      <c r="VU67" s="74" t="s">
        <v>71</v>
      </c>
      <c r="VV67" s="74">
        <v>3</v>
      </c>
      <c r="VW67" s="74">
        <v>3</v>
      </c>
      <c r="VX67" s="74">
        <v>0</v>
      </c>
      <c r="VY67" s="74">
        <v>0</v>
      </c>
      <c r="VZ67" s="75">
        <v>1</v>
      </c>
      <c r="WA67" s="48" t="str">
        <f t="shared" si="102"/>
        <v>OK</v>
      </c>
      <c r="WB67" s="48"/>
      <c r="WC67" s="74" t="s">
        <v>71</v>
      </c>
      <c r="WD67" s="74">
        <v>3</v>
      </c>
      <c r="WE67" s="74">
        <v>3</v>
      </c>
      <c r="WF67" s="74">
        <v>0</v>
      </c>
      <c r="WG67" s="74">
        <v>0</v>
      </c>
      <c r="WH67" s="75">
        <v>1</v>
      </c>
      <c r="WI67" s="48" t="str">
        <f t="shared" ref="WI67:WI73" si="139">IF(EXACT(VN67,WD67),IF(EXACT(VO67,WE67),IF(EXACT(VP67,WF67),IF(EXACT(VQ67,WG67),"OK",CONCATENATE("Fail:",ROUND(WH67-VR67,2)*100,"%")),CONCATENATE("Fail:",ROUND(WH67-VR67,2)*100,"%")),CONCATENATE("Fail:",ROUND(WH67-VR67,2)*100,"%")),CONCATENATE("Fail:",ROUND(WH67-VR67,2)*100,"%"))</f>
        <v>OK</v>
      </c>
      <c r="WJ67" s="48"/>
      <c r="WK67" s="74" t="s">
        <v>71</v>
      </c>
      <c r="WL67" s="74">
        <v>3</v>
      </c>
      <c r="WM67" s="74">
        <v>3</v>
      </c>
      <c r="WN67" s="74">
        <v>0</v>
      </c>
      <c r="WO67" s="74">
        <v>0</v>
      </c>
      <c r="WP67" s="75">
        <v>1</v>
      </c>
      <c r="WQ67" s="48" t="str">
        <f t="shared" ref="WQ67:WQ73" si="140">IF(EXACT(VV67,WL67),IF(EXACT(VW67,WM67),IF(EXACT(VX67,WN67),IF(EXACT(VY67,WO67),"OK",CONCATENATE("Fail:",ROUND(WP67-VZ67,2)*100,"%")),CONCATENATE("Fail:",ROUND(WP67-VZ67,2)*100,"%")),CONCATENATE("Fail:",ROUND(WP67-VZ67,2)*100,"%")),CONCATENATE("Fail:",ROUND(WP67-VZ67,2)*100,"%"))</f>
        <v>OK</v>
      </c>
      <c r="WR67" s="48"/>
      <c r="WS67" s="74" t="s">
        <v>71</v>
      </c>
      <c r="WT67" s="74">
        <v>3</v>
      </c>
      <c r="WU67" s="74">
        <v>3</v>
      </c>
      <c r="WV67" s="74">
        <v>0</v>
      </c>
      <c r="WW67" s="74">
        <v>0</v>
      </c>
      <c r="WX67" s="75">
        <v>1</v>
      </c>
      <c r="WY67" s="48" t="str">
        <f t="shared" si="103"/>
        <v>OK</v>
      </c>
      <c r="WZ67" s="50"/>
      <c r="XA67" s="74" t="s">
        <v>71</v>
      </c>
      <c r="XB67" s="74">
        <v>3</v>
      </c>
      <c r="XC67" s="74">
        <v>3</v>
      </c>
      <c r="XD67" s="74">
        <v>0</v>
      </c>
      <c r="XE67" s="74">
        <v>0</v>
      </c>
      <c r="XF67" s="75">
        <v>1</v>
      </c>
      <c r="XG67" s="48" t="str">
        <f t="shared" si="104"/>
        <v>OK</v>
      </c>
      <c r="XI67" s="74" t="s">
        <v>71</v>
      </c>
      <c r="XJ67" s="74">
        <v>3</v>
      </c>
      <c r="XK67" s="74">
        <v>3</v>
      </c>
      <c r="XL67" s="74">
        <v>0</v>
      </c>
      <c r="XM67" s="74">
        <v>0</v>
      </c>
      <c r="XN67" s="75">
        <v>1</v>
      </c>
      <c r="XO67" s="48" t="str">
        <f t="shared" si="105"/>
        <v>OK</v>
      </c>
      <c r="XP67" s="50"/>
      <c r="XQ67" s="74" t="s">
        <v>71</v>
      </c>
      <c r="XR67" s="74">
        <v>3</v>
      </c>
      <c r="XS67" s="74">
        <v>3</v>
      </c>
      <c r="XT67" s="74">
        <v>0</v>
      </c>
      <c r="XU67" s="74">
        <v>0</v>
      </c>
      <c r="XV67" s="75">
        <v>1</v>
      </c>
      <c r="XW67" s="48" t="str">
        <f t="shared" si="106"/>
        <v>OK</v>
      </c>
      <c r="XY67" s="74" t="s">
        <v>71</v>
      </c>
      <c r="XZ67" s="74">
        <v>3</v>
      </c>
      <c r="YA67" s="74">
        <v>3</v>
      </c>
      <c r="YB67" s="74">
        <v>0</v>
      </c>
      <c r="YC67" s="74">
        <v>0</v>
      </c>
      <c r="YD67" s="75">
        <v>1</v>
      </c>
      <c r="YE67" s="48" t="str">
        <f t="shared" si="107"/>
        <v>OK</v>
      </c>
      <c r="YF67" s="50"/>
      <c r="YG67" s="74" t="s">
        <v>71</v>
      </c>
      <c r="YH67" s="74">
        <v>3</v>
      </c>
      <c r="YI67" s="74">
        <v>3</v>
      </c>
      <c r="YJ67" s="74">
        <v>0</v>
      </c>
      <c r="YK67" s="74">
        <v>0</v>
      </c>
      <c r="YL67" s="75">
        <v>1</v>
      </c>
      <c r="YM67" s="48" t="str">
        <f t="shared" si="108"/>
        <v>OK</v>
      </c>
      <c r="YO67" s="74" t="s">
        <v>71</v>
      </c>
      <c r="YP67" s="74">
        <v>3</v>
      </c>
      <c r="YQ67" s="74">
        <v>3</v>
      </c>
      <c r="YR67" s="74">
        <v>0</v>
      </c>
      <c r="YS67" s="74">
        <v>0</v>
      </c>
      <c r="YT67" s="75">
        <v>1</v>
      </c>
      <c r="YU67" s="48" t="str">
        <f t="shared" si="109"/>
        <v>OK</v>
      </c>
      <c r="YV67" s="50"/>
      <c r="YW67" s="74" t="s">
        <v>71</v>
      </c>
      <c r="YX67" s="74">
        <v>3</v>
      </c>
      <c r="YY67" s="74">
        <v>3</v>
      </c>
      <c r="YZ67" s="74">
        <v>0</v>
      </c>
      <c r="ZA67" s="74">
        <v>0</v>
      </c>
      <c r="ZB67" s="75">
        <v>1</v>
      </c>
      <c r="ZC67" s="48" t="str">
        <f t="shared" si="110"/>
        <v>OK</v>
      </c>
      <c r="ZE67" s="74" t="s">
        <v>71</v>
      </c>
      <c r="ZF67" s="74">
        <v>3</v>
      </c>
      <c r="ZG67" s="74">
        <v>3</v>
      </c>
      <c r="ZH67" s="74">
        <v>0</v>
      </c>
      <c r="ZI67" s="74">
        <v>0</v>
      </c>
      <c r="ZJ67" s="75">
        <v>1</v>
      </c>
      <c r="ZK67" s="48" t="str">
        <f t="shared" si="111"/>
        <v>OK</v>
      </c>
      <c r="ZL67" s="50"/>
      <c r="ZM67" s="74" t="s">
        <v>71</v>
      </c>
      <c r="ZN67" s="74">
        <v>3</v>
      </c>
      <c r="ZO67" s="74">
        <v>3</v>
      </c>
      <c r="ZP67" s="74">
        <v>0</v>
      </c>
      <c r="ZQ67" s="74">
        <v>0</v>
      </c>
      <c r="ZR67" s="75">
        <v>1</v>
      </c>
      <c r="ZS67" s="48" t="str">
        <f t="shared" si="112"/>
        <v>OK</v>
      </c>
      <c r="ZU67" s="74" t="s">
        <v>71</v>
      </c>
      <c r="ZV67" s="74">
        <v>3</v>
      </c>
      <c r="ZW67" s="74">
        <v>3</v>
      </c>
      <c r="ZX67" s="74">
        <v>0</v>
      </c>
      <c r="ZY67" s="74">
        <v>0</v>
      </c>
      <c r="ZZ67" s="75">
        <v>1</v>
      </c>
      <c r="AAA67" s="48" t="str">
        <f t="shared" si="113"/>
        <v>OK</v>
      </c>
      <c r="AAB67" s="50"/>
      <c r="AAC67" s="74" t="s">
        <v>71</v>
      </c>
      <c r="AAD67" s="74">
        <v>3</v>
      </c>
      <c r="AAE67" s="74">
        <v>3</v>
      </c>
      <c r="AAF67" s="74">
        <v>0</v>
      </c>
      <c r="AAG67" s="74">
        <v>0</v>
      </c>
      <c r="AAH67" s="75">
        <v>1</v>
      </c>
      <c r="AAI67" s="48" t="str">
        <f t="shared" si="114"/>
        <v>OK</v>
      </c>
    </row>
    <row r="68" spans="1:71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133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141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142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143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44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45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46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47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48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49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50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51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52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53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54">FV68/FU68</f>
        <v>1</v>
      </c>
      <c r="FZ68" s="4">
        <f t="shared" ref="FZ68:FZ73" si="155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56">GD68/GC68</f>
        <v>1</v>
      </c>
      <c r="GH68" s="4">
        <f t="shared" ref="GH68:GH73" si="157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7" si="158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59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60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61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62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63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64">IH68/IG68</f>
        <v>1</v>
      </c>
      <c r="IL68" s="4">
        <f t="shared" ref="IL68:IL73" si="165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66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118"/>
        <v>1</v>
      </c>
      <c r="JR68" s="67">
        <f t="shared" ref="JR68:JR77" si="167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7" si="168">JV68/JU68</f>
        <v>1</v>
      </c>
      <c r="JZ68" s="75">
        <f t="shared" ref="JZ68:JZ73" si="169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70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71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72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73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7" si="174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7" si="175">LS68/LR68</f>
        <v>1</v>
      </c>
      <c r="LW68" s="75">
        <f t="shared" ref="LW68:LW73" si="176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7" si="177">MA68/LZ68</f>
        <v>1</v>
      </c>
      <c r="ME68" s="75">
        <f t="shared" ref="ME68:ME73" si="178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79">MI68/MH68</f>
        <v>1</v>
      </c>
      <c r="MM68" s="75">
        <f t="shared" ref="MM68:MM73" si="180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81">MQ68/MP68</f>
        <v>1</v>
      </c>
      <c r="MU68" s="75">
        <f t="shared" ref="MU68:MU73" si="182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83">MY68/MX68</f>
        <v>1</v>
      </c>
      <c r="NC68" s="75">
        <f t="shared" ref="NC68:NC73" si="184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85">NG68/NF68</f>
        <v>1</v>
      </c>
      <c r="NK68" s="75">
        <f t="shared" ref="NK68:NK73" si="186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87">NO68/NN68</f>
        <v>1</v>
      </c>
      <c r="NS68" s="75">
        <f t="shared" ref="NS68:NS73" si="188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89">NW68/NV68</f>
        <v>1</v>
      </c>
      <c r="OA68" s="75">
        <f t="shared" ref="OA68:OA73" si="190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91">OE68/OD68</f>
        <v>1</v>
      </c>
      <c r="OI68" s="75">
        <f t="shared" ref="OI68:OI73" si="192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93">OM68/OL68</f>
        <v>1</v>
      </c>
      <c r="OQ68" s="75">
        <f t="shared" ref="OQ68:OQ73" si="194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95">OU68/OT68</f>
        <v>1</v>
      </c>
      <c r="OY68" s="75">
        <f t="shared" ref="OY68:OY73" si="196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97">PC68/PB68</f>
        <v>1</v>
      </c>
      <c r="PG68" s="75">
        <f t="shared" ref="PG68:PG73" si="198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99">PK68/PJ68</f>
        <v>1</v>
      </c>
      <c r="PO68" s="75">
        <f t="shared" ref="PO68:PO73" si="200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201">PS68/PR68</f>
        <v>1</v>
      </c>
      <c r="PW68" s="75">
        <f t="shared" ref="PW68:PW73" si="202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203">QA68/PZ68</f>
        <v>1</v>
      </c>
      <c r="QE68" s="75">
        <f t="shared" ref="QE68:QE73" si="204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205">QI68/QH68</f>
        <v>1</v>
      </c>
      <c r="QM68" s="75">
        <f t="shared" ref="QM68:QM73" si="206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207">QQ68/QP68</f>
        <v>1</v>
      </c>
      <c r="QU68" s="75">
        <f t="shared" ref="QU68:QU73" si="208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209">QY68/QX68</f>
        <v>1</v>
      </c>
      <c r="RC68" s="75">
        <f t="shared" ref="RC68:RC73" si="210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211">RG68/RF68</f>
        <v>1</v>
      </c>
      <c r="RK68" s="75">
        <f t="shared" ref="RK68:RK73" si="212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213">RO68/RN68</f>
        <v>1</v>
      </c>
      <c r="RS68" s="75">
        <f t="shared" ref="RS68:RS73" si="214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215">RW68/RV68</f>
        <v>1</v>
      </c>
      <c r="SA68" s="75">
        <f t="shared" ref="SA68:SA73" si="216">RZ68-RR68</f>
        <v>0</v>
      </c>
      <c r="SC68" s="74" t="s">
        <v>73</v>
      </c>
      <c r="SD68" s="74">
        <v>4</v>
      </c>
      <c r="SE68" s="74">
        <v>4</v>
      </c>
      <c r="SF68" s="74">
        <v>0</v>
      </c>
      <c r="SG68" s="74">
        <v>0</v>
      </c>
      <c r="SH68" s="75">
        <f t="shared" ref="SH68:SH73" si="217">SE68/SD68</f>
        <v>1</v>
      </c>
      <c r="SI68" s="75">
        <f t="shared" ref="SI68:SI73" si="218">SH68-RZ68</f>
        <v>0</v>
      </c>
      <c r="SK68" s="74" t="s">
        <v>73</v>
      </c>
      <c r="SL68" s="74">
        <v>4</v>
      </c>
      <c r="SM68" s="74">
        <v>4</v>
      </c>
      <c r="SN68" s="74">
        <v>0</v>
      </c>
      <c r="SO68" s="74">
        <v>0</v>
      </c>
      <c r="SP68" s="75">
        <f t="shared" ref="SP68:SP77" si="219">SM68/SL68</f>
        <v>1</v>
      </c>
      <c r="SQ68" s="75" t="str">
        <f t="shared" ref="SQ68:SQ73" si="220">IF(EXACT(SD68,SL68),IF(EXACT(SE68,SM68),IF(EXACT(SF68,SN68),IF(EXACT(SG68,SO68),"OK",CONCATENATE("Fail:",ROUND(SP68-SH68,2)*100,"%")),CONCATENATE("Fail:",ROUND(SP68-SH68,2)*100,"%")),CONCATENATE("Fail:",ROUND(SP68-SH68,2)*100,"%")),CONCATENATE("Fail:",ROUND(SP68-SH68,2)*100,"%"))</f>
        <v>OK</v>
      </c>
      <c r="SS68" s="74" t="s">
        <v>73</v>
      </c>
      <c r="ST68" s="74">
        <v>4</v>
      </c>
      <c r="SU68" s="74">
        <v>4</v>
      </c>
      <c r="SV68" s="74">
        <v>0</v>
      </c>
      <c r="SW68" s="74">
        <v>0</v>
      </c>
      <c r="SX68" s="75">
        <f t="shared" ref="SX68:SX77" si="221">SU68/ST68</f>
        <v>1</v>
      </c>
      <c r="SY68" s="75" t="str">
        <f t="shared" si="130"/>
        <v>Fail:0%</v>
      </c>
      <c r="TA68" s="74" t="s">
        <v>73</v>
      </c>
      <c r="TB68" s="74">
        <v>4</v>
      </c>
      <c r="TC68" s="74">
        <v>4</v>
      </c>
      <c r="TD68" s="74">
        <v>0</v>
      </c>
      <c r="TE68" s="74">
        <v>0</v>
      </c>
      <c r="TF68" s="75">
        <f t="shared" ref="TF68:TF73" si="222">TC68/TB68</f>
        <v>1</v>
      </c>
      <c r="TG68" s="75" t="str">
        <f t="shared" ref="TG68:TG73" si="223">IF(EXACT(SL68,TB68),IF(EXACT(SM68,TC68),IF(EXACT(SN68,TD68),IF(EXACT(SO68,TE68),"OK",CONCATENATE("Fail:",ROUND(TF68-SP68,2)*100,"%")),CONCATENATE("Fail:",ROUND(TF68-SP68,2)*100,"%")),CONCATENATE("Fail:",ROUND(TF68-SP68,2)*100,"%")),CONCATENATE("Fail:",ROUND(TF68-SP68,2)*100,"%"))</f>
        <v>OK</v>
      </c>
      <c r="TI68" s="74" t="s">
        <v>73</v>
      </c>
      <c r="TJ68" s="74">
        <v>4</v>
      </c>
      <c r="TK68" s="74">
        <v>4</v>
      </c>
      <c r="TL68" s="74">
        <v>0</v>
      </c>
      <c r="TM68" s="74">
        <v>0</v>
      </c>
      <c r="TN68" s="75">
        <v>1</v>
      </c>
      <c r="TO68" s="48" t="str">
        <f t="shared" ref="TO68:TO73" si="224">IF(EXACT(ST68,TJ68),IF(EXACT(SU68,TK68),IF(EXACT(SV68,TL68),IF(EXACT(SW68,TM68),"OK",CONCATENATE("Fail:",ROUND(TN68-SX68,2)*100,"%")),CONCATENATE("Fail:",ROUND(TN68-SX68,2)*100,"%")),CONCATENATE("Fail:",ROUND(TN68-SX68,2)*100,"%")),CONCATENATE("Fail:",ROUND(TN68-SX68,2)*100,"%"))</f>
        <v>OK</v>
      </c>
      <c r="TP68" s="48" t="str">
        <f t="shared" si="120"/>
        <v>OK</v>
      </c>
      <c r="TQ68" s="74" t="s">
        <v>73</v>
      </c>
      <c r="TR68" s="74">
        <v>4</v>
      </c>
      <c r="TS68" s="74">
        <v>4</v>
      </c>
      <c r="TT68" s="74">
        <v>0</v>
      </c>
      <c r="TU68" s="74">
        <v>0</v>
      </c>
      <c r="TV68" s="75">
        <v>1</v>
      </c>
      <c r="TW68" s="48" t="str">
        <f t="shared" ref="TW68:TW73" si="225">IF(EXACT(TB68,TR68),IF(EXACT(TC68,TS68),IF(EXACT(TD68,TT68),IF(EXACT(TE68,TU68),"OK",CONCATENATE("Fail:",ROUND(TV68-TF68,2)*100,"%")),CONCATENATE("Fail:",ROUND(TV68-TF68,2)*100,"%")),CONCATENATE("Fail:",ROUND(TV68-TF68,2)*100,"%")),CONCATENATE("Fail:",ROUND(TV68-TF68,2)*100,"%"))</f>
        <v>OK</v>
      </c>
      <c r="TX68" s="48" t="str">
        <f t="shared" si="121"/>
        <v>OK</v>
      </c>
      <c r="TY68" s="74" t="s">
        <v>73</v>
      </c>
      <c r="TZ68" s="74">
        <v>4</v>
      </c>
      <c r="UA68" s="74">
        <v>4</v>
      </c>
      <c r="UB68" s="74">
        <v>0</v>
      </c>
      <c r="UC68" s="74">
        <v>0</v>
      </c>
      <c r="UD68" s="75">
        <v>1</v>
      </c>
      <c r="UE68" s="48" t="str">
        <f t="shared" si="125"/>
        <v>OK</v>
      </c>
      <c r="UF68" s="48" t="str">
        <f t="shared" si="123"/>
        <v>OK</v>
      </c>
      <c r="UG68" s="74" t="s">
        <v>73</v>
      </c>
      <c r="UH68" s="74">
        <v>4</v>
      </c>
      <c r="UI68" s="74">
        <v>4</v>
      </c>
      <c r="UJ68" s="74">
        <v>0</v>
      </c>
      <c r="UK68" s="74">
        <v>0</v>
      </c>
      <c r="UL68" s="75">
        <v>1</v>
      </c>
      <c r="UM68" s="48" t="str">
        <f t="shared" si="126"/>
        <v>OK</v>
      </c>
      <c r="UN68" s="48" t="str">
        <f t="shared" si="124"/>
        <v>OK</v>
      </c>
      <c r="UO68" s="74" t="s">
        <v>73</v>
      </c>
      <c r="UP68" s="74">
        <v>4</v>
      </c>
      <c r="UQ68" s="74">
        <v>4</v>
      </c>
      <c r="UR68" s="74">
        <v>0</v>
      </c>
      <c r="US68" s="74">
        <v>0</v>
      </c>
      <c r="UT68" s="75">
        <v>1</v>
      </c>
      <c r="UU68" s="48" t="str">
        <f t="shared" si="132"/>
        <v>Fail:-100%</v>
      </c>
      <c r="UV68" s="48" t="str">
        <f t="shared" si="134"/>
        <v>OK</v>
      </c>
      <c r="UW68" s="74" t="s">
        <v>73</v>
      </c>
      <c r="UX68" s="74">
        <v>4</v>
      </c>
      <c r="UY68" s="74">
        <v>4</v>
      </c>
      <c r="UZ68" s="74">
        <v>0</v>
      </c>
      <c r="VA68" s="74">
        <v>0</v>
      </c>
      <c r="VB68" s="75">
        <v>1</v>
      </c>
      <c r="VC68" s="48" t="str">
        <f t="shared" si="135"/>
        <v>OK</v>
      </c>
      <c r="VD68" s="48" t="str">
        <f t="shared" si="136"/>
        <v>OK</v>
      </c>
      <c r="VE68" s="74" t="s">
        <v>73</v>
      </c>
      <c r="VF68" s="74">
        <v>4</v>
      </c>
      <c r="VG68" s="74">
        <v>4</v>
      </c>
      <c r="VH68" s="74">
        <v>0</v>
      </c>
      <c r="VI68" s="74">
        <v>0</v>
      </c>
      <c r="VJ68" s="75">
        <v>1</v>
      </c>
      <c r="VK68" s="48" t="str">
        <f t="shared" ref="VK68:VK74" si="226">IF(EXACT(UH68,VF68),IF(EXACT(UI68,VG68),IF(EXACT(UJ68,VH68),IF(EXACT(UK68,VI68),"OK",CONCATENATE("Fail:",ROUND(VJ68-UL68,2)*100,"%")),CONCATENATE("Fail:",ROUND(VJ68-UL68,2)*100,"%")),CONCATENATE("Fail:",ROUND(VJ68-UL68,2)*100,"%")),CONCATENATE("Fail:",ROUND(VJ68-UL68,2)*100,"%"))</f>
        <v>OK</v>
      </c>
      <c r="VL68" s="48" t="str">
        <f t="shared" si="137"/>
        <v>Fail:100%</v>
      </c>
      <c r="VM68" s="74" t="s">
        <v>73</v>
      </c>
      <c r="VN68" s="74">
        <v>4</v>
      </c>
      <c r="VO68" s="74">
        <v>4</v>
      </c>
      <c r="VP68" s="74">
        <v>0</v>
      </c>
      <c r="VQ68" s="74">
        <v>0</v>
      </c>
      <c r="VR68" s="75">
        <v>1</v>
      </c>
      <c r="VS68" s="48" t="str">
        <f t="shared" si="138"/>
        <v>OK</v>
      </c>
      <c r="VT68" s="48"/>
      <c r="VU68" s="74" t="s">
        <v>73</v>
      </c>
      <c r="VV68" s="74">
        <v>4</v>
      </c>
      <c r="VW68" s="74">
        <v>4</v>
      </c>
      <c r="VX68" s="74">
        <v>0</v>
      </c>
      <c r="VY68" s="74">
        <v>0</v>
      </c>
      <c r="VZ68" s="75">
        <v>1</v>
      </c>
      <c r="WA68" s="48" t="str">
        <f t="shared" ref="WA68:WA74" si="227">IF(EXACT(VF68,VV68),IF(EXACT(VG68,VW68),IF(EXACT(VH68,VX68),IF(EXACT(VI68,VY68),"OK",CONCATENATE("Fail:",ROUND(VZ68-VJ68,2)*100,"%")),CONCATENATE("Fail:",ROUND(VZ68-VJ68,2)*100,"%")),CONCATENATE("Fail:",ROUND(VZ68-VJ68,2)*100,"%")),CONCATENATE("Fail:",ROUND(VZ68-VJ68,2)*100,"%"))</f>
        <v>OK</v>
      </c>
      <c r="WB68" s="48"/>
      <c r="WC68" s="74" t="s">
        <v>73</v>
      </c>
      <c r="WD68" s="74">
        <v>4</v>
      </c>
      <c r="WE68" s="74">
        <v>4</v>
      </c>
      <c r="WF68" s="74">
        <v>0</v>
      </c>
      <c r="WG68" s="74">
        <v>0</v>
      </c>
      <c r="WH68" s="75">
        <v>1</v>
      </c>
      <c r="WI68" s="48" t="str">
        <f t="shared" si="139"/>
        <v>OK</v>
      </c>
      <c r="WJ68" s="48"/>
      <c r="WK68" s="74" t="s">
        <v>73</v>
      </c>
      <c r="WL68" s="74">
        <v>4</v>
      </c>
      <c r="WM68" s="74">
        <v>4</v>
      </c>
      <c r="WN68" s="74">
        <v>0</v>
      </c>
      <c r="WO68" s="74">
        <v>0</v>
      </c>
      <c r="WP68" s="75">
        <v>1</v>
      </c>
      <c r="WQ68" s="48" t="str">
        <f t="shared" si="140"/>
        <v>OK</v>
      </c>
      <c r="WR68" s="48"/>
      <c r="WS68" s="74" t="s">
        <v>73</v>
      </c>
      <c r="WT68" s="74">
        <v>4</v>
      </c>
      <c r="WU68" s="74">
        <v>4</v>
      </c>
      <c r="WV68" s="74">
        <v>0</v>
      </c>
      <c r="WW68" s="74">
        <v>0</v>
      </c>
      <c r="WX68" s="75">
        <v>1</v>
      </c>
      <c r="WY68" s="48" t="str">
        <f t="shared" ref="WY68:WY74" si="228">IF(EXACT(WD68,WT68),IF(EXACT(WE68,WU68),IF(EXACT(WF68,WV68),IF(EXACT(WG68,WW68),"OK",CONCATENATE("Fail:",ROUND(WX68-WH68,2)*100,"%")),CONCATENATE("Fail:",ROUND(WX68-WH68,2)*100,"%")),CONCATENATE("Fail:",ROUND(WX68-WH68,2)*100,"%")),CONCATENATE("Fail:",ROUND(WX68-WH68,2)*100,"%"))</f>
        <v>OK</v>
      </c>
      <c r="WZ68" s="48"/>
      <c r="XA68" s="74" t="s">
        <v>73</v>
      </c>
      <c r="XB68" s="74">
        <v>4</v>
      </c>
      <c r="XC68" s="74">
        <v>4</v>
      </c>
      <c r="XD68" s="74">
        <v>0</v>
      </c>
      <c r="XE68" s="74">
        <v>0</v>
      </c>
      <c r="XF68" s="75">
        <v>1</v>
      </c>
      <c r="XG68" s="48" t="str">
        <f t="shared" ref="XG68:XG74" si="229">IF(EXACT(WL68,XB68),IF(EXACT(WM68,XC68),IF(EXACT(WN68,XD68),IF(EXACT(WO68,XE68),"OK",CONCATENATE("Fail:",ROUND(XF68-WP68,2)*100,"%")),CONCATENATE("Fail:",ROUND(XF68-WP68,2)*100,"%")),CONCATENATE("Fail:",ROUND(XF68-WP68,2)*100,"%")),CONCATENATE("Fail:",ROUND(XF68-WP68,2)*100,"%"))</f>
        <v>OK</v>
      </c>
      <c r="XI68" s="74" t="s">
        <v>73</v>
      </c>
      <c r="XJ68" s="74">
        <v>4</v>
      </c>
      <c r="XK68" s="74">
        <v>4</v>
      </c>
      <c r="XL68" s="74">
        <v>0</v>
      </c>
      <c r="XM68" s="74">
        <v>0</v>
      </c>
      <c r="XN68" s="75">
        <v>1</v>
      </c>
      <c r="XO68" s="48" t="str">
        <f t="shared" ref="XO68:XO74" si="230">IF(EXACT(WT68,XJ68),IF(EXACT(WU68,XK68),IF(EXACT(WV68,XL68),IF(EXACT(WW68,XM68),"OK",CONCATENATE("Fail:",ROUND(XN68-WX68,2)*100,"%")),CONCATENATE("Fail:",ROUND(XN68-WX68,2)*100,"%")),CONCATENATE("Fail:",ROUND(XN68-WX68,2)*100,"%")),CONCATENATE("Fail:",ROUND(XN68-WX68,2)*100,"%"))</f>
        <v>OK</v>
      </c>
      <c r="XP68" s="48"/>
      <c r="XQ68" s="74" t="s">
        <v>73</v>
      </c>
      <c r="XR68" s="74">
        <v>4</v>
      </c>
      <c r="XS68" s="74">
        <v>4</v>
      </c>
      <c r="XT68" s="74">
        <v>0</v>
      </c>
      <c r="XU68" s="74">
        <v>0</v>
      </c>
      <c r="XV68" s="75">
        <v>1</v>
      </c>
      <c r="XW68" s="48" t="str">
        <f t="shared" ref="XW68:XW74" si="231">IF(EXACT(XB68,XR68),IF(EXACT(XC68,XS68),IF(EXACT(XD68,XT68),IF(EXACT(XE68,XU68),"OK",CONCATENATE("Fail:",ROUND(XV68-XF68,2)*100,"%")),CONCATENATE("Fail:",ROUND(XV68-XF68,2)*100,"%")),CONCATENATE("Fail:",ROUND(XV68-XF68,2)*100,"%")),CONCATENATE("Fail:",ROUND(XV68-XF68,2)*100,"%"))</f>
        <v>OK</v>
      </c>
      <c r="XY68" s="74" t="s">
        <v>73</v>
      </c>
      <c r="XZ68" s="74">
        <v>4</v>
      </c>
      <c r="YA68" s="74">
        <v>4</v>
      </c>
      <c r="YB68" s="74">
        <v>0</v>
      </c>
      <c r="YC68" s="74">
        <v>0</v>
      </c>
      <c r="YD68" s="75">
        <v>1</v>
      </c>
      <c r="YE68" s="48" t="str">
        <f t="shared" ref="YE68:YE74" si="232">IF(EXACT(XJ68,XZ68),IF(EXACT(XK68,YA68),IF(EXACT(XL68,YB68),IF(EXACT(XM68,YC68),"OK",CONCATENATE("Fail:",ROUND(YD68-XN68,2)*100,"%")),CONCATENATE("Fail:",ROUND(YD68-XN68,2)*100,"%")),CONCATENATE("Fail:",ROUND(YD68-XN68,2)*100,"%")),CONCATENATE("Fail:",ROUND(YD68-XN68,2)*100,"%"))</f>
        <v>OK</v>
      </c>
      <c r="YF68" s="48"/>
      <c r="YG68" s="74" t="s">
        <v>73</v>
      </c>
      <c r="YH68" s="74">
        <v>4</v>
      </c>
      <c r="YI68" s="74">
        <v>4</v>
      </c>
      <c r="YJ68" s="74">
        <v>0</v>
      </c>
      <c r="YK68" s="74">
        <v>0</v>
      </c>
      <c r="YL68" s="75">
        <v>1</v>
      </c>
      <c r="YM68" s="48" t="str">
        <f t="shared" ref="YM68:YM74" si="233">IF(EXACT(XR68,YH68),IF(EXACT(XS68,YI68),IF(EXACT(XT68,YJ68),IF(EXACT(XU68,YK68),"OK",CONCATENATE("Fail:",ROUND(YL68-XV68,2)*100,"%")),CONCATENATE("Fail:",ROUND(YL68-XV68,2)*100,"%")),CONCATENATE("Fail:",ROUND(YL68-XV68,2)*100,"%")),CONCATENATE("Fail:",ROUND(YL68-XV68,2)*100,"%"))</f>
        <v>OK</v>
      </c>
      <c r="YO68" s="74" t="s">
        <v>73</v>
      </c>
      <c r="YP68" s="74">
        <v>4</v>
      </c>
      <c r="YQ68" s="74">
        <v>4</v>
      </c>
      <c r="YR68" s="74">
        <v>0</v>
      </c>
      <c r="YS68" s="74">
        <v>0</v>
      </c>
      <c r="YT68" s="75">
        <v>1</v>
      </c>
      <c r="YU68" s="48" t="str">
        <f t="shared" ref="YU68:YU74" si="234">IF(EXACT(XZ68,YP68),IF(EXACT(YA68,YQ68),IF(EXACT(YB68,YR68),IF(EXACT(YC68,YS68),"OK",CONCATENATE("Fail:",ROUND(YT68-YD68,2)*100,"%")),CONCATENATE("Fail:",ROUND(YT68-YD68,2)*100,"%")),CONCATENATE("Fail:",ROUND(YT68-YD68,2)*100,"%")),CONCATENATE("Fail:",ROUND(YT68-YD68,2)*100,"%"))</f>
        <v>OK</v>
      </c>
      <c r="YV68" s="48"/>
      <c r="YW68" s="74" t="s">
        <v>73</v>
      </c>
      <c r="YX68" s="74">
        <v>4</v>
      </c>
      <c r="YY68" s="74">
        <v>4</v>
      </c>
      <c r="YZ68" s="74">
        <v>0</v>
      </c>
      <c r="ZA68" s="74">
        <v>0</v>
      </c>
      <c r="ZB68" s="75">
        <v>1</v>
      </c>
      <c r="ZC68" s="48" t="str">
        <f t="shared" ref="ZC68:ZC74" si="235">IF(EXACT(YH68,YX68),IF(EXACT(YI68,YY68),IF(EXACT(YJ68,YZ68),IF(EXACT(YK68,ZA68),"OK",CONCATENATE("Fail:",ROUND(ZB68-YL68,2)*100,"%")),CONCATENATE("Fail:",ROUND(ZB68-YL68,2)*100,"%")),CONCATENATE("Fail:",ROUND(ZB68-YL68,2)*100,"%")),CONCATENATE("Fail:",ROUND(ZB68-YL68,2)*100,"%"))</f>
        <v>OK</v>
      </c>
      <c r="ZE68" s="74" t="s">
        <v>73</v>
      </c>
      <c r="ZF68" s="74">
        <v>4</v>
      </c>
      <c r="ZG68" s="74">
        <v>4</v>
      </c>
      <c r="ZH68" s="74">
        <v>0</v>
      </c>
      <c r="ZI68" s="74">
        <v>0</v>
      </c>
      <c r="ZJ68" s="75">
        <v>1</v>
      </c>
      <c r="ZK68" s="48" t="str">
        <f t="shared" ref="ZK68:ZK74" si="236">IF(EXACT(YP68,ZF68),IF(EXACT(YQ68,ZG68),IF(EXACT(YR68,ZH68),IF(EXACT(YS68,ZI68),"OK",CONCATENATE("Fail:",ROUND(ZJ68-YT68,2)*100,"%")),CONCATENATE("Fail:",ROUND(ZJ68-YT68,2)*100,"%")),CONCATENATE("Fail:",ROUND(ZJ68-YT68,2)*100,"%")),CONCATENATE("Fail:",ROUND(ZJ68-YT68,2)*100,"%"))</f>
        <v>OK</v>
      </c>
      <c r="ZL68" s="48"/>
      <c r="ZM68" s="74" t="s">
        <v>73</v>
      </c>
      <c r="ZN68" s="74">
        <v>4</v>
      </c>
      <c r="ZO68" s="74">
        <v>4</v>
      </c>
      <c r="ZP68" s="74">
        <v>0</v>
      </c>
      <c r="ZQ68" s="74">
        <v>0</v>
      </c>
      <c r="ZR68" s="75">
        <v>1</v>
      </c>
      <c r="ZS68" s="48" t="str">
        <f t="shared" ref="ZS68:ZS74" si="237">IF(EXACT(YX68,ZN68),IF(EXACT(YY68,ZO68),IF(EXACT(YZ68,ZP68),IF(EXACT(ZA68,ZQ68),"OK",CONCATENATE("Fail:",ROUND(ZR68-ZB68,2)*100,"%")),CONCATENATE("Fail:",ROUND(ZR68-ZB68,2)*100,"%")),CONCATENATE("Fail:",ROUND(ZR68-ZB68,2)*100,"%")),CONCATENATE("Fail:",ROUND(ZR68-ZB68,2)*100,"%"))</f>
        <v>OK</v>
      </c>
      <c r="ZU68" s="74" t="s">
        <v>73</v>
      </c>
      <c r="ZV68" s="74">
        <v>4</v>
      </c>
      <c r="ZW68" s="74">
        <v>4</v>
      </c>
      <c r="ZX68" s="74">
        <v>0</v>
      </c>
      <c r="ZY68" s="74">
        <v>0</v>
      </c>
      <c r="ZZ68" s="75">
        <v>1</v>
      </c>
      <c r="AAA68" s="48" t="str">
        <f t="shared" ref="AAA68:AAA74" si="238">IF(EXACT(ZF68,ZV68),IF(EXACT(ZG68,ZW68),IF(EXACT(ZH68,ZX68),IF(EXACT(ZI68,ZY68),"OK",CONCATENATE("Fail:",ROUND(ZZ68-ZJ68,2)*100,"%")),CONCATENATE("Fail:",ROUND(ZZ68-ZJ68,2)*100,"%")),CONCATENATE("Fail:",ROUND(ZZ68-ZJ68,2)*100,"%")),CONCATENATE("Fail:",ROUND(ZZ68-ZJ68,2)*100,"%"))</f>
        <v>OK</v>
      </c>
      <c r="AAB68" s="48"/>
      <c r="AAC68" s="74" t="s">
        <v>73</v>
      </c>
      <c r="AAD68" s="74">
        <v>4</v>
      </c>
      <c r="AAE68" s="74">
        <v>4</v>
      </c>
      <c r="AAF68" s="74">
        <v>0</v>
      </c>
      <c r="AAG68" s="74">
        <v>0</v>
      </c>
      <c r="AAH68" s="75">
        <v>1</v>
      </c>
      <c r="AAI68" s="48" t="str">
        <f t="shared" ref="AAI68:AAI74" si="239">IF(EXACT(ZN68,AAD68),IF(EXACT(ZO68,AAE68),IF(EXACT(ZP68,AAF68),IF(EXACT(ZQ68,AAG68),"OK",CONCATENATE("Fail:",ROUND(AAH68-ZR68,2)*100,"%")),CONCATENATE("Fail:",ROUND(AAH68-ZR68,2)*100,"%")),CONCATENATE("Fail:",ROUND(AAH68-ZR68,2)*100,"%")),CONCATENATE("Fail:",ROUND(AAH68-ZR68,2)*100,"%"))</f>
        <v>OK</v>
      </c>
    </row>
    <row r="69" spans="1:71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133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141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142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143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44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45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46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47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48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49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50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51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52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53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54"/>
        <v>0.82608695652173914</v>
      </c>
      <c r="FZ69" s="4">
        <f t="shared" si="155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56"/>
        <v>0.82608695652173914</v>
      </c>
      <c r="GH69" s="4">
        <f t="shared" si="157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58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59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60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61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62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63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64"/>
        <v>0.82608695652173914</v>
      </c>
      <c r="IL69" s="4">
        <f t="shared" si="165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66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7" si="240">JN69/JM69</f>
        <v>0.82608695652173914</v>
      </c>
      <c r="JR69" s="67">
        <f t="shared" si="167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68"/>
        <v>0.82608695652173914</v>
      </c>
      <c r="JZ69" s="75">
        <f t="shared" si="169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70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71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72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73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74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75"/>
        <v>0.82608695652173914</v>
      </c>
      <c r="LW69" s="75">
        <f t="shared" si="176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77"/>
        <v>0.82608695652173914</v>
      </c>
      <c r="ME69" s="75">
        <f t="shared" si="178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79"/>
        <v>0.82608695652173914</v>
      </c>
      <c r="MM69" s="75">
        <f t="shared" si="180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81"/>
        <v>0.82608695652173914</v>
      </c>
      <c r="MU69" s="75">
        <f t="shared" si="182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83"/>
        <v>0.82608695652173914</v>
      </c>
      <c r="NC69" s="75">
        <f t="shared" si="184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85"/>
        <v>0.82608695652173914</v>
      </c>
      <c r="NK69" s="75">
        <f t="shared" si="186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87"/>
        <v>0.82608695652173914</v>
      </c>
      <c r="NS69" s="75">
        <f t="shared" si="188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89"/>
        <v>0.82608695652173914</v>
      </c>
      <c r="OA69" s="75">
        <f t="shared" si="190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91"/>
        <v>0.82608695652173914</v>
      </c>
      <c r="OI69" s="75">
        <f t="shared" si="192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93"/>
        <v>0.82608695652173914</v>
      </c>
      <c r="OQ69" s="75">
        <f t="shared" si="194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95"/>
        <v>0.82608695652173914</v>
      </c>
      <c r="OY69" s="75">
        <f t="shared" si="196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97"/>
        <v>0.82608695652173914</v>
      </c>
      <c r="PG69" s="75">
        <f t="shared" si="198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99"/>
        <v>0.82608695652173914</v>
      </c>
      <c r="PO69" s="75">
        <f t="shared" si="200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201"/>
        <v>0.82608695652173914</v>
      </c>
      <c r="PW69" s="75">
        <f t="shared" si="202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203"/>
        <v>0.82608695652173914</v>
      </c>
      <c r="QE69" s="75">
        <f t="shared" si="204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205"/>
        <v>0.82608695652173914</v>
      </c>
      <c r="QM69" s="75">
        <f t="shared" si="206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207"/>
        <v>0.82608695652173914</v>
      </c>
      <c r="QU69" s="75">
        <f t="shared" si="208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209"/>
        <v>0.82608695652173914</v>
      </c>
      <c r="RC69" s="75">
        <f t="shared" si="210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211"/>
        <v>0.82608695652173914</v>
      </c>
      <c r="RK69" s="75">
        <f t="shared" si="212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213"/>
        <v>0.82608695652173914</v>
      </c>
      <c r="RS69" s="75">
        <f t="shared" si="214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215"/>
        <v>0.83695652173913049</v>
      </c>
      <c r="SA69" s="75">
        <f t="shared" si="216"/>
        <v>1.0869565217391353E-2</v>
      </c>
      <c r="SC69" s="74" t="s">
        <v>160</v>
      </c>
      <c r="SD69" s="74">
        <v>92</v>
      </c>
      <c r="SE69" s="74">
        <v>77</v>
      </c>
      <c r="SF69" s="74">
        <v>10</v>
      </c>
      <c r="SG69" s="74">
        <v>5</v>
      </c>
      <c r="SH69" s="75">
        <f t="shared" si="217"/>
        <v>0.83695652173913049</v>
      </c>
      <c r="SI69" s="75">
        <f t="shared" si="218"/>
        <v>0</v>
      </c>
      <c r="SK69" s="74" t="s">
        <v>160</v>
      </c>
      <c r="SL69" s="74">
        <v>92</v>
      </c>
      <c r="SM69" s="74">
        <v>77</v>
      </c>
      <c r="SN69" s="74">
        <v>10</v>
      </c>
      <c r="SO69" s="74">
        <v>5</v>
      </c>
      <c r="SP69" s="75">
        <f t="shared" si="219"/>
        <v>0.83695652173913049</v>
      </c>
      <c r="SQ69" s="75" t="str">
        <f t="shared" si="220"/>
        <v>OK</v>
      </c>
      <c r="SS69" s="74" t="s">
        <v>67</v>
      </c>
      <c r="ST69" s="74">
        <v>92</v>
      </c>
      <c r="SU69" s="74">
        <v>76</v>
      </c>
      <c r="SV69" s="74">
        <v>10</v>
      </c>
      <c r="SW69" s="74">
        <v>6</v>
      </c>
      <c r="SX69" s="75">
        <f t="shared" si="221"/>
        <v>0.82608695652173914</v>
      </c>
      <c r="SY69" s="75" t="str">
        <f t="shared" si="130"/>
        <v>Fail:-17%</v>
      </c>
      <c r="TA69" s="74" t="s">
        <v>160</v>
      </c>
      <c r="TB69" s="74">
        <v>90</v>
      </c>
      <c r="TC69" s="74">
        <v>79</v>
      </c>
      <c r="TD69" s="74">
        <v>6</v>
      </c>
      <c r="TE69" s="74">
        <v>5</v>
      </c>
      <c r="TF69" s="75">
        <f t="shared" si="222"/>
        <v>0.87777777777777777</v>
      </c>
      <c r="TG69" s="75" t="str">
        <f t="shared" si="223"/>
        <v>Fail:4%</v>
      </c>
      <c r="TI69" s="74" t="s">
        <v>160</v>
      </c>
      <c r="TJ69" s="74">
        <v>90</v>
      </c>
      <c r="TK69" s="74">
        <v>79</v>
      </c>
      <c r="TL69" s="74">
        <v>6</v>
      </c>
      <c r="TM69" s="74">
        <v>5</v>
      </c>
      <c r="TN69" s="75">
        <v>0.88</v>
      </c>
      <c r="TO69" s="48" t="str">
        <f t="shared" si="224"/>
        <v>Fail:5%</v>
      </c>
      <c r="TP69" s="48" t="str">
        <f t="shared" si="120"/>
        <v>OK</v>
      </c>
      <c r="TQ69" s="74" t="s">
        <v>160</v>
      </c>
      <c r="TR69" s="74">
        <v>90</v>
      </c>
      <c r="TS69" s="74">
        <v>79</v>
      </c>
      <c r="TT69" s="74">
        <v>6</v>
      </c>
      <c r="TU69" s="74">
        <v>5</v>
      </c>
      <c r="TV69" s="75">
        <v>0.88</v>
      </c>
      <c r="TW69" s="48" t="str">
        <f t="shared" si="225"/>
        <v>OK</v>
      </c>
      <c r="TX69" s="48" t="str">
        <f t="shared" si="121"/>
        <v>OK</v>
      </c>
      <c r="TY69" s="74" t="s">
        <v>160</v>
      </c>
      <c r="TZ69" s="74">
        <v>90</v>
      </c>
      <c r="UA69" s="74">
        <v>79</v>
      </c>
      <c r="UB69" s="74">
        <v>6</v>
      </c>
      <c r="UC69" s="74">
        <v>5</v>
      </c>
      <c r="UD69" s="75">
        <v>0.88</v>
      </c>
      <c r="UE69" s="48" t="str">
        <f t="shared" si="125"/>
        <v>OK</v>
      </c>
      <c r="UF69" s="48" t="str">
        <f t="shared" si="123"/>
        <v>OK</v>
      </c>
      <c r="UG69" s="74" t="s">
        <v>160</v>
      </c>
      <c r="UH69" s="74">
        <v>90</v>
      </c>
      <c r="UI69" s="74">
        <v>79</v>
      </c>
      <c r="UJ69" s="74">
        <v>6</v>
      </c>
      <c r="UK69" s="74">
        <v>5</v>
      </c>
      <c r="UL69" s="75">
        <v>0.88</v>
      </c>
      <c r="UM69" s="48" t="str">
        <f t="shared" si="126"/>
        <v>OK</v>
      </c>
      <c r="UN69" s="48" t="str">
        <f t="shared" si="124"/>
        <v>OK</v>
      </c>
      <c r="UO69" s="74" t="s">
        <v>160</v>
      </c>
      <c r="UP69" s="74">
        <v>90</v>
      </c>
      <c r="UQ69" s="74">
        <v>79</v>
      </c>
      <c r="UR69" s="74">
        <v>6</v>
      </c>
      <c r="US69" s="74">
        <v>5</v>
      </c>
      <c r="UT69" s="75">
        <v>0.88</v>
      </c>
      <c r="UU69" s="48" t="str">
        <f t="shared" si="132"/>
        <v>Fail:-88%</v>
      </c>
      <c r="UV69" s="48" t="str">
        <f t="shared" si="134"/>
        <v>OK</v>
      </c>
      <c r="UW69" s="74" t="s">
        <v>160</v>
      </c>
      <c r="UX69" s="74">
        <v>90</v>
      </c>
      <c r="UY69" s="74">
        <v>79</v>
      </c>
      <c r="UZ69" s="74">
        <v>6</v>
      </c>
      <c r="VA69" s="74">
        <v>5</v>
      </c>
      <c r="VB69" s="75">
        <v>0.88</v>
      </c>
      <c r="VC69" s="48" t="str">
        <f t="shared" si="135"/>
        <v>OK</v>
      </c>
      <c r="VD69" s="48" t="str">
        <f t="shared" si="136"/>
        <v>OK</v>
      </c>
      <c r="VE69" s="74" t="s">
        <v>160</v>
      </c>
      <c r="VF69" s="74">
        <v>90</v>
      </c>
      <c r="VG69" s="74">
        <v>79</v>
      </c>
      <c r="VH69" s="74">
        <v>6</v>
      </c>
      <c r="VI69" s="74">
        <v>5</v>
      </c>
      <c r="VJ69" s="75">
        <v>0.88</v>
      </c>
      <c r="VK69" s="48" t="str">
        <f t="shared" si="226"/>
        <v>OK</v>
      </c>
      <c r="VL69" s="48" t="str">
        <f t="shared" si="137"/>
        <v>Fail:-412%</v>
      </c>
      <c r="VM69" s="74" t="s">
        <v>160</v>
      </c>
      <c r="VN69" s="74">
        <v>90</v>
      </c>
      <c r="VO69" s="74">
        <v>79</v>
      </c>
      <c r="VP69" s="74">
        <v>6</v>
      </c>
      <c r="VQ69" s="74">
        <v>5</v>
      </c>
      <c r="VR69" s="75">
        <v>0.88</v>
      </c>
      <c r="VS69" s="48" t="str">
        <f t="shared" si="138"/>
        <v>OK</v>
      </c>
      <c r="VT69" s="48"/>
      <c r="VU69" s="74" t="s">
        <v>160</v>
      </c>
      <c r="VV69" s="74">
        <v>90</v>
      </c>
      <c r="VW69" s="74">
        <v>79</v>
      </c>
      <c r="VX69" s="74">
        <v>6</v>
      </c>
      <c r="VY69" s="74">
        <v>5</v>
      </c>
      <c r="VZ69" s="75">
        <v>0.88</v>
      </c>
      <c r="WA69" s="48" t="str">
        <f t="shared" si="227"/>
        <v>OK</v>
      </c>
      <c r="WB69" s="48"/>
      <c r="WC69" s="74" t="s">
        <v>160</v>
      </c>
      <c r="WD69" s="74">
        <v>90</v>
      </c>
      <c r="WE69" s="74">
        <v>79</v>
      </c>
      <c r="WF69" s="74">
        <v>6</v>
      </c>
      <c r="WG69" s="74">
        <v>5</v>
      </c>
      <c r="WH69" s="75">
        <v>0.88</v>
      </c>
      <c r="WI69" s="48" t="str">
        <f t="shared" si="139"/>
        <v>OK</v>
      </c>
      <c r="WJ69" s="48"/>
      <c r="WK69" s="74" t="s">
        <v>160</v>
      </c>
      <c r="WL69" s="74">
        <v>90</v>
      </c>
      <c r="WM69" s="74">
        <v>79</v>
      </c>
      <c r="WN69" s="74">
        <v>6</v>
      </c>
      <c r="WO69" s="74">
        <v>5</v>
      </c>
      <c r="WP69" s="75">
        <v>0.88</v>
      </c>
      <c r="WQ69" s="48" t="str">
        <f t="shared" si="140"/>
        <v>OK</v>
      </c>
      <c r="WR69" s="48"/>
      <c r="WS69" s="74" t="s">
        <v>160</v>
      </c>
      <c r="WT69" s="74">
        <v>90</v>
      </c>
      <c r="WU69" s="74">
        <v>79</v>
      </c>
      <c r="WV69" s="74">
        <v>6</v>
      </c>
      <c r="WW69" s="74">
        <v>5</v>
      </c>
      <c r="WX69" s="75">
        <v>0.88</v>
      </c>
      <c r="WY69" s="48" t="str">
        <f t="shared" si="228"/>
        <v>OK</v>
      </c>
      <c r="WZ69" s="48"/>
      <c r="XA69" s="74" t="s">
        <v>160</v>
      </c>
      <c r="XB69" s="74">
        <v>90</v>
      </c>
      <c r="XC69" s="74">
        <v>79</v>
      </c>
      <c r="XD69" s="74">
        <v>6</v>
      </c>
      <c r="XE69" s="74">
        <v>5</v>
      </c>
      <c r="XF69" s="75">
        <v>0.88</v>
      </c>
      <c r="XG69" s="48" t="str">
        <f t="shared" si="229"/>
        <v>OK</v>
      </c>
      <c r="XI69" s="74" t="s">
        <v>160</v>
      </c>
      <c r="XJ69" s="74">
        <v>90</v>
      </c>
      <c r="XK69" s="74">
        <v>79</v>
      </c>
      <c r="XL69" s="74">
        <v>6</v>
      </c>
      <c r="XM69" s="74">
        <v>5</v>
      </c>
      <c r="XN69" s="75">
        <v>0.88</v>
      </c>
      <c r="XO69" s="48" t="str">
        <f t="shared" si="230"/>
        <v>OK</v>
      </c>
      <c r="XP69" s="48"/>
      <c r="XQ69" s="74" t="s">
        <v>160</v>
      </c>
      <c r="XR69" s="74">
        <v>90</v>
      </c>
      <c r="XS69" s="74">
        <v>79</v>
      </c>
      <c r="XT69" s="74">
        <v>6</v>
      </c>
      <c r="XU69" s="74">
        <v>5</v>
      </c>
      <c r="XV69" s="75">
        <v>0.88</v>
      </c>
      <c r="XW69" s="48" t="str">
        <f t="shared" si="231"/>
        <v>OK</v>
      </c>
      <c r="XY69" s="74" t="s">
        <v>160</v>
      </c>
      <c r="XZ69" s="74">
        <v>90</v>
      </c>
      <c r="YA69" s="74">
        <v>79</v>
      </c>
      <c r="YB69" s="74">
        <v>6</v>
      </c>
      <c r="YC69" s="74">
        <v>5</v>
      </c>
      <c r="YD69" s="75">
        <v>0.88</v>
      </c>
      <c r="YE69" s="48" t="str">
        <f t="shared" si="232"/>
        <v>OK</v>
      </c>
      <c r="YF69" s="48"/>
      <c r="YG69" s="74" t="s">
        <v>160</v>
      </c>
      <c r="YH69" s="74">
        <v>90</v>
      </c>
      <c r="YI69" s="74">
        <v>79</v>
      </c>
      <c r="YJ69" s="74">
        <v>6</v>
      </c>
      <c r="YK69" s="74">
        <v>5</v>
      </c>
      <c r="YL69" s="75">
        <v>0.88</v>
      </c>
      <c r="YM69" s="48" t="str">
        <f t="shared" si="233"/>
        <v>OK</v>
      </c>
      <c r="YO69" s="74" t="s">
        <v>160</v>
      </c>
      <c r="YP69" s="74">
        <v>90</v>
      </c>
      <c r="YQ69" s="74">
        <v>79</v>
      </c>
      <c r="YR69" s="74">
        <v>6</v>
      </c>
      <c r="YS69" s="74">
        <v>5</v>
      </c>
      <c r="YT69" s="75">
        <v>0.88</v>
      </c>
      <c r="YU69" s="48" t="str">
        <f t="shared" si="234"/>
        <v>OK</v>
      </c>
      <c r="YV69" s="48"/>
      <c r="YW69" s="74" t="s">
        <v>160</v>
      </c>
      <c r="YX69" s="74">
        <v>90</v>
      </c>
      <c r="YY69" s="74">
        <v>79</v>
      </c>
      <c r="YZ69" s="74">
        <v>6</v>
      </c>
      <c r="ZA69" s="74">
        <v>5</v>
      </c>
      <c r="ZB69" s="75">
        <v>0.88</v>
      </c>
      <c r="ZC69" s="48" t="str">
        <f t="shared" si="235"/>
        <v>OK</v>
      </c>
      <c r="ZE69" s="74" t="s">
        <v>160</v>
      </c>
      <c r="ZF69" s="74">
        <v>90</v>
      </c>
      <c r="ZG69" s="74">
        <v>79</v>
      </c>
      <c r="ZH69" s="74">
        <v>6</v>
      </c>
      <c r="ZI69" s="74">
        <v>5</v>
      </c>
      <c r="ZJ69" s="75">
        <v>0.88</v>
      </c>
      <c r="ZK69" s="48" t="str">
        <f t="shared" si="236"/>
        <v>OK</v>
      </c>
      <c r="ZL69" s="48"/>
      <c r="ZM69" s="74" t="s">
        <v>160</v>
      </c>
      <c r="ZN69" s="74">
        <v>90</v>
      </c>
      <c r="ZO69" s="74">
        <v>79</v>
      </c>
      <c r="ZP69" s="74">
        <v>6</v>
      </c>
      <c r="ZQ69" s="74">
        <v>5</v>
      </c>
      <c r="ZR69" s="75">
        <v>0.88</v>
      </c>
      <c r="ZS69" s="48" t="str">
        <f t="shared" si="237"/>
        <v>OK</v>
      </c>
      <c r="ZU69" s="74" t="s">
        <v>160</v>
      </c>
      <c r="ZV69" s="74">
        <v>90</v>
      </c>
      <c r="ZW69" s="74">
        <v>79</v>
      </c>
      <c r="ZX69" s="74">
        <v>6</v>
      </c>
      <c r="ZY69" s="74">
        <v>5</v>
      </c>
      <c r="ZZ69" s="75">
        <v>0.88</v>
      </c>
      <c r="AAA69" s="48" t="str">
        <f t="shared" si="238"/>
        <v>OK</v>
      </c>
      <c r="AAB69" s="48"/>
      <c r="AAC69" s="74" t="s">
        <v>160</v>
      </c>
      <c r="AAD69" s="74">
        <v>90</v>
      </c>
      <c r="AAE69" s="74">
        <v>79</v>
      </c>
      <c r="AAF69" s="74">
        <v>6</v>
      </c>
      <c r="AAG69" s="74">
        <v>5</v>
      </c>
      <c r="AAH69" s="75">
        <v>0.88</v>
      </c>
      <c r="AAI69" s="48" t="str">
        <f t="shared" si="239"/>
        <v>OK</v>
      </c>
    </row>
    <row r="70" spans="1:711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133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141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142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143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44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45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46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47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48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49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50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51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52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53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54"/>
        <v>0.46478873239436619</v>
      </c>
      <c r="FZ70" s="4">
        <f t="shared" si="155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56"/>
        <v>0.46478873239436619</v>
      </c>
      <c r="GH70" s="4">
        <f t="shared" si="157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58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59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60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61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62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63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64"/>
        <v>0.47887323943661969</v>
      </c>
      <c r="IL70" s="4">
        <f t="shared" si="165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66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240"/>
        <v>0.47887323943661969</v>
      </c>
      <c r="JR70" s="67">
        <f t="shared" si="167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68"/>
        <v>0.47887323943661969</v>
      </c>
      <c r="JZ70" s="75">
        <f t="shared" si="169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70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71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72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73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74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75"/>
        <v>0.647887323943662</v>
      </c>
      <c r="LW70" s="75">
        <f t="shared" si="176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77"/>
        <v>0.647887323943662</v>
      </c>
      <c r="ME70" s="75">
        <f t="shared" si="178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79"/>
        <v>0.647887323943662</v>
      </c>
      <c r="MM70" s="75">
        <f t="shared" si="180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81"/>
        <v>0.647887323943662</v>
      </c>
      <c r="MU70" s="75">
        <f t="shared" si="182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83"/>
        <v>0.647887323943662</v>
      </c>
      <c r="NC70" s="75">
        <f t="shared" si="184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85"/>
        <v>0.647887323943662</v>
      </c>
      <c r="NK70" s="75">
        <f t="shared" si="186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87"/>
        <v>0.647887323943662</v>
      </c>
      <c r="NS70" s="75">
        <f t="shared" si="188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89"/>
        <v>0.647887323943662</v>
      </c>
      <c r="OA70" s="75">
        <f t="shared" si="190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91"/>
        <v>0.647887323943662</v>
      </c>
      <c r="OI70" s="75">
        <f t="shared" si="192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93"/>
        <v>0.647887323943662</v>
      </c>
      <c r="OQ70" s="75">
        <f t="shared" si="194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95"/>
        <v>0.647887323943662</v>
      </c>
      <c r="OY70" s="75">
        <f t="shared" si="196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97"/>
        <v>0.647887323943662</v>
      </c>
      <c r="PG70" s="75">
        <f t="shared" si="198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99"/>
        <v>0.647887323943662</v>
      </c>
      <c r="PO70" s="75">
        <f t="shared" si="200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201"/>
        <v>0.647887323943662</v>
      </c>
      <c r="PW70" s="75">
        <f t="shared" si="202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203"/>
        <v>0.647887323943662</v>
      </c>
      <c r="QE70" s="75">
        <f t="shared" si="204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205"/>
        <v>0.647887323943662</v>
      </c>
      <c r="QM70" s="75">
        <f t="shared" si="206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207"/>
        <v>0.647887323943662</v>
      </c>
      <c r="QU70" s="75">
        <f t="shared" si="208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209"/>
        <v>0.647887323943662</v>
      </c>
      <c r="RC70" s="75">
        <f t="shared" si="210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211"/>
        <v>0.647887323943662</v>
      </c>
      <c r="RK70" s="75">
        <f t="shared" si="212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213"/>
        <v>0.647887323943662</v>
      </c>
      <c r="RS70" s="75">
        <f t="shared" si="214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215"/>
        <v>0.647887323943662</v>
      </c>
      <c r="SA70" s="75">
        <f t="shared" si="216"/>
        <v>0</v>
      </c>
      <c r="SB70" s="49" t="s">
        <v>89</v>
      </c>
      <c r="SC70" s="74" t="s">
        <v>68</v>
      </c>
      <c r="SD70" s="74">
        <v>71</v>
      </c>
      <c r="SE70" s="74">
        <v>45</v>
      </c>
      <c r="SF70" s="74">
        <v>8</v>
      </c>
      <c r="SG70" s="74">
        <v>18</v>
      </c>
      <c r="SH70" s="75">
        <f t="shared" si="217"/>
        <v>0.63380281690140849</v>
      </c>
      <c r="SI70" s="75">
        <f t="shared" si="218"/>
        <v>-1.4084507042253502E-2</v>
      </c>
      <c r="SJ70" s="74" t="s">
        <v>89</v>
      </c>
      <c r="SK70" s="74" t="s">
        <v>68</v>
      </c>
      <c r="SL70" s="74">
        <v>71</v>
      </c>
      <c r="SM70" s="74">
        <v>45</v>
      </c>
      <c r="SN70" s="74">
        <v>8</v>
      </c>
      <c r="SO70" s="74">
        <v>18</v>
      </c>
      <c r="SP70" s="75">
        <f t="shared" si="219"/>
        <v>0.63380281690140849</v>
      </c>
      <c r="SQ70" s="75" t="str">
        <f t="shared" si="220"/>
        <v>OK</v>
      </c>
      <c r="SS70" s="74" t="s">
        <v>68</v>
      </c>
      <c r="ST70" s="74">
        <v>52</v>
      </c>
      <c r="SU70" s="74">
        <v>46</v>
      </c>
      <c r="SV70" s="74">
        <v>6</v>
      </c>
      <c r="SW70" s="74">
        <v>0</v>
      </c>
      <c r="SX70" s="75">
        <f t="shared" si="221"/>
        <v>0.88461538461538458</v>
      </c>
      <c r="SY70" s="75" t="str">
        <f t="shared" si="130"/>
        <v>Fail:5%</v>
      </c>
      <c r="TA70" s="74" t="s">
        <v>68</v>
      </c>
      <c r="TB70" s="74">
        <v>71</v>
      </c>
      <c r="TC70" s="74">
        <v>45</v>
      </c>
      <c r="TD70" s="74">
        <v>8</v>
      </c>
      <c r="TE70" s="74">
        <v>18</v>
      </c>
      <c r="TF70" s="75">
        <f t="shared" si="222"/>
        <v>0.63380281690140849</v>
      </c>
      <c r="TG70" s="75" t="str">
        <f t="shared" si="223"/>
        <v>OK</v>
      </c>
      <c r="TI70" s="74" t="s">
        <v>68</v>
      </c>
      <c r="TJ70" s="74">
        <v>71</v>
      </c>
      <c r="TK70" s="74">
        <v>46</v>
      </c>
      <c r="TL70" s="74">
        <v>7</v>
      </c>
      <c r="TM70" s="74">
        <v>18</v>
      </c>
      <c r="TN70" s="75">
        <v>0.65</v>
      </c>
      <c r="TO70" s="94" t="str">
        <f t="shared" si="224"/>
        <v>Fail:-23%</v>
      </c>
      <c r="TP70" s="48" t="str">
        <f>IF(EXACT(TB70,TJ70),IF(EXACT(TC70,TK70),IF(EXACT(TD70,TL70),IF(EXACT(TE70,TM70),"OK",CONCATENATE("Fail:",ROUND(TN70-TF70,2)*100,"%")),CONCATENATE("Fail:",ROUND(TN70-TF70,2)*100,"%")),CONCATENATE("Fail:",ROUND(TN70-TF70,2)*100,"%")),CONCATENATE("Fail:",ROUND(TN70-TF70,2)*100,"%"))</f>
        <v>Fail:2%</v>
      </c>
      <c r="TQ70" s="74" t="s">
        <v>68</v>
      </c>
      <c r="TR70" s="74">
        <v>71</v>
      </c>
      <c r="TS70" s="74">
        <v>47</v>
      </c>
      <c r="TT70" s="74">
        <v>14</v>
      </c>
      <c r="TU70" s="74">
        <v>10</v>
      </c>
      <c r="TV70" s="75">
        <v>0.66</v>
      </c>
      <c r="TW70" s="94" t="str">
        <f t="shared" si="225"/>
        <v>Fail:3%</v>
      </c>
      <c r="TX70" s="48" t="str">
        <f>IF(EXACT(TJ70,TR70),IF(EXACT(TK70,TS70),IF(EXACT(TL70,TT70),IF(EXACT(TM70,TU70),"OK",CONCATENATE("Fail:",ROUND(TV70-TN70,2)*100,"%")),CONCATENATE("Fail:",ROUND(TV70-TN70,2)*100,"%")),CONCATENATE("Fail:",ROUND(TV70-TN70,2)*100,"%")),CONCATENATE("Fail:",ROUND(TV70-TN70,2)*100,"%"))</f>
        <v>Fail:1%</v>
      </c>
      <c r="TY70" s="74" t="s">
        <v>68</v>
      </c>
      <c r="TZ70" s="74">
        <v>71</v>
      </c>
      <c r="UA70" s="74">
        <v>46</v>
      </c>
      <c r="UB70" s="74">
        <v>7</v>
      </c>
      <c r="UC70" s="74">
        <v>18</v>
      </c>
      <c r="UD70" s="75">
        <v>0.65</v>
      </c>
      <c r="UE70" s="94" t="str">
        <f t="shared" si="125"/>
        <v>OK</v>
      </c>
      <c r="UF70" s="48" t="str">
        <f t="shared" si="123"/>
        <v>Fail:-1%</v>
      </c>
      <c r="UG70" s="74" t="s">
        <v>68</v>
      </c>
      <c r="UH70" s="74">
        <v>71</v>
      </c>
      <c r="UI70" s="74">
        <v>49</v>
      </c>
      <c r="UJ70" s="74">
        <v>14</v>
      </c>
      <c r="UK70" s="74">
        <v>8</v>
      </c>
      <c r="UL70" s="75">
        <v>0.69</v>
      </c>
      <c r="UM70" s="94" t="str">
        <f t="shared" si="126"/>
        <v>Fail:3%</v>
      </c>
      <c r="UN70" s="50" t="str">
        <f t="shared" si="124"/>
        <v>Fail:4%</v>
      </c>
      <c r="UO70" s="74" t="s">
        <v>68</v>
      </c>
      <c r="UP70" s="102">
        <v>71</v>
      </c>
      <c r="UQ70" s="102">
        <v>49</v>
      </c>
      <c r="UR70" s="102">
        <v>14</v>
      </c>
      <c r="US70" s="102">
        <v>8</v>
      </c>
      <c r="UT70" s="103">
        <v>0.69</v>
      </c>
      <c r="UU70" s="104" t="str">
        <f t="shared" si="132"/>
        <v>Fail:-65%</v>
      </c>
      <c r="UV70" s="103" t="str">
        <f t="shared" si="134"/>
        <v>OK</v>
      </c>
      <c r="UW70" s="74" t="s">
        <v>68</v>
      </c>
      <c r="UX70" s="74">
        <v>71</v>
      </c>
      <c r="UY70" s="74">
        <v>46</v>
      </c>
      <c r="UZ70" s="74">
        <v>7</v>
      </c>
      <c r="VA70" s="74">
        <v>18</v>
      </c>
      <c r="VB70" s="75">
        <v>0.65</v>
      </c>
      <c r="VC70" s="94" t="str">
        <f t="shared" si="135"/>
        <v>Fail:-4%</v>
      </c>
      <c r="VD70" s="50" t="str">
        <f t="shared" si="136"/>
        <v>Fail:-4%</v>
      </c>
      <c r="VE70" s="74" t="s">
        <v>68</v>
      </c>
      <c r="VF70" s="102">
        <v>71</v>
      </c>
      <c r="VG70" s="102">
        <v>46</v>
      </c>
      <c r="VH70" s="102">
        <v>7</v>
      </c>
      <c r="VI70" s="102">
        <v>18</v>
      </c>
      <c r="VJ70" s="103">
        <v>0.65</v>
      </c>
      <c r="VK70" s="48" t="str">
        <f t="shared" si="226"/>
        <v>Fail:-4%</v>
      </c>
      <c r="VL70" s="103" t="str">
        <f t="shared" si="137"/>
        <v>Fail:-735%</v>
      </c>
      <c r="VM70" s="74" t="s">
        <v>68</v>
      </c>
      <c r="VN70" s="74">
        <v>71</v>
      </c>
      <c r="VO70" s="74">
        <v>46</v>
      </c>
      <c r="VP70" s="74">
        <v>7</v>
      </c>
      <c r="VQ70" s="74">
        <v>18</v>
      </c>
      <c r="VR70" s="75">
        <v>0.65</v>
      </c>
      <c r="VS70" s="94" t="str">
        <f t="shared" si="138"/>
        <v>OK</v>
      </c>
      <c r="VT70" s="50"/>
      <c r="VU70" s="74" t="s">
        <v>68</v>
      </c>
      <c r="VV70" s="102">
        <v>71</v>
      </c>
      <c r="VW70" s="102">
        <v>46</v>
      </c>
      <c r="VX70" s="102">
        <v>7</v>
      </c>
      <c r="VY70" s="102">
        <v>18</v>
      </c>
      <c r="VZ70" s="103">
        <v>0.65</v>
      </c>
      <c r="WA70" s="48" t="str">
        <f t="shared" si="227"/>
        <v>OK</v>
      </c>
      <c r="WB70" s="103"/>
      <c r="WC70" s="74" t="s">
        <v>68</v>
      </c>
      <c r="WD70" s="74">
        <v>71</v>
      </c>
      <c r="WE70" s="74">
        <v>49</v>
      </c>
      <c r="WF70" s="74">
        <v>14</v>
      </c>
      <c r="WG70" s="74">
        <v>8</v>
      </c>
      <c r="WH70" s="75">
        <v>0.69</v>
      </c>
      <c r="WI70" s="94" t="str">
        <f t="shared" si="139"/>
        <v>Fail:4%</v>
      </c>
      <c r="WJ70" s="103"/>
      <c r="WK70" s="74" t="s">
        <v>68</v>
      </c>
      <c r="WL70" s="74">
        <v>71</v>
      </c>
      <c r="WM70" s="74">
        <v>49</v>
      </c>
      <c r="WN70" s="74">
        <v>14</v>
      </c>
      <c r="WO70" s="74">
        <v>8</v>
      </c>
      <c r="WP70" s="75">
        <v>0.69</v>
      </c>
      <c r="WQ70" s="94" t="str">
        <f t="shared" si="140"/>
        <v>Fail:4%</v>
      </c>
      <c r="WR70" s="103"/>
      <c r="WS70" s="74" t="s">
        <v>68</v>
      </c>
      <c r="WT70" s="74">
        <v>71</v>
      </c>
      <c r="WU70" s="74">
        <v>45</v>
      </c>
      <c r="WV70" s="74">
        <v>8</v>
      </c>
      <c r="WW70" s="74">
        <v>18</v>
      </c>
      <c r="WX70" s="75">
        <v>0.63</v>
      </c>
      <c r="WY70" s="48" t="str">
        <f t="shared" si="228"/>
        <v>Fail:-6%</v>
      </c>
      <c r="WZ70" s="50"/>
      <c r="XA70" s="74" t="s">
        <v>68</v>
      </c>
      <c r="XB70" s="102">
        <v>71</v>
      </c>
      <c r="XC70" s="102">
        <v>46</v>
      </c>
      <c r="XD70" s="102">
        <v>7</v>
      </c>
      <c r="XE70" s="102">
        <v>18</v>
      </c>
      <c r="XF70" s="103">
        <v>0.65</v>
      </c>
      <c r="XG70" s="48" t="str">
        <f t="shared" si="229"/>
        <v>Fail:-4%</v>
      </c>
      <c r="XI70" s="74" t="s">
        <v>68</v>
      </c>
      <c r="XJ70" s="74">
        <v>71</v>
      </c>
      <c r="XK70" s="74">
        <v>46</v>
      </c>
      <c r="XL70" s="74">
        <v>7</v>
      </c>
      <c r="XM70" s="74">
        <v>18</v>
      </c>
      <c r="XN70" s="75">
        <v>0.65</v>
      </c>
      <c r="XO70" s="48" t="str">
        <f t="shared" si="230"/>
        <v>Fail:2%</v>
      </c>
      <c r="XP70" s="50"/>
      <c r="XQ70" s="74" t="s">
        <v>68</v>
      </c>
      <c r="XR70" s="102">
        <v>71</v>
      </c>
      <c r="XS70" s="102">
        <v>46</v>
      </c>
      <c r="XT70" s="102">
        <v>7</v>
      </c>
      <c r="XU70" s="102">
        <v>18</v>
      </c>
      <c r="XV70" s="103">
        <v>0.65</v>
      </c>
      <c r="XW70" s="48" t="str">
        <f t="shared" si="231"/>
        <v>OK</v>
      </c>
      <c r="XY70" s="74" t="s">
        <v>68</v>
      </c>
      <c r="XZ70" s="74">
        <v>71</v>
      </c>
      <c r="YA70" s="74">
        <v>46</v>
      </c>
      <c r="YB70" s="74">
        <v>7</v>
      </c>
      <c r="YC70" s="74">
        <v>18</v>
      </c>
      <c r="YD70" s="75">
        <v>0.65</v>
      </c>
      <c r="YE70" s="48" t="str">
        <f t="shared" si="232"/>
        <v>OK</v>
      </c>
      <c r="YF70" s="50"/>
      <c r="YG70" s="74" t="s">
        <v>68</v>
      </c>
      <c r="YH70" s="102">
        <v>71</v>
      </c>
      <c r="YI70" s="102">
        <v>46</v>
      </c>
      <c r="YJ70" s="102">
        <v>7</v>
      </c>
      <c r="YK70" s="102">
        <v>18</v>
      </c>
      <c r="YL70" s="103">
        <v>0.65</v>
      </c>
      <c r="YM70" s="48" t="str">
        <f t="shared" si="233"/>
        <v>OK</v>
      </c>
      <c r="YO70" s="74" t="s">
        <v>68</v>
      </c>
      <c r="YP70" s="74">
        <v>71</v>
      </c>
      <c r="YQ70" s="74">
        <v>46</v>
      </c>
      <c r="YR70" s="74">
        <v>7</v>
      </c>
      <c r="YS70" s="74">
        <v>18</v>
      </c>
      <c r="YT70" s="75">
        <v>0.65</v>
      </c>
      <c r="YU70" s="48" t="str">
        <f t="shared" si="234"/>
        <v>OK</v>
      </c>
      <c r="YV70" s="50"/>
      <c r="YW70" s="74" t="s">
        <v>68</v>
      </c>
      <c r="YX70" s="102">
        <v>71</v>
      </c>
      <c r="YY70" s="102">
        <v>46</v>
      </c>
      <c r="YZ70" s="102">
        <v>7</v>
      </c>
      <c r="ZA70" s="102">
        <v>18</v>
      </c>
      <c r="ZB70" s="103">
        <v>0.65</v>
      </c>
      <c r="ZC70" s="48" t="str">
        <f t="shared" si="235"/>
        <v>OK</v>
      </c>
      <c r="ZE70" s="74" t="s">
        <v>68</v>
      </c>
      <c r="ZF70" s="74">
        <v>71</v>
      </c>
      <c r="ZG70" s="74">
        <v>46</v>
      </c>
      <c r="ZH70" s="74">
        <v>7</v>
      </c>
      <c r="ZI70" s="74">
        <v>18</v>
      </c>
      <c r="ZJ70" s="75">
        <v>0.65</v>
      </c>
      <c r="ZK70" s="48" t="str">
        <f t="shared" si="236"/>
        <v>OK</v>
      </c>
      <c r="ZL70" s="50"/>
      <c r="ZM70" s="74" t="s">
        <v>68</v>
      </c>
      <c r="ZN70" s="102">
        <v>71</v>
      </c>
      <c r="ZO70" s="102">
        <v>46</v>
      </c>
      <c r="ZP70" s="102">
        <v>7</v>
      </c>
      <c r="ZQ70" s="102">
        <v>18</v>
      </c>
      <c r="ZR70" s="103">
        <v>0.65</v>
      </c>
      <c r="ZS70" s="48" t="str">
        <f t="shared" si="237"/>
        <v>OK</v>
      </c>
      <c r="ZU70" s="74" t="s">
        <v>68</v>
      </c>
      <c r="ZV70" s="74">
        <v>71</v>
      </c>
      <c r="ZW70" s="74">
        <v>46</v>
      </c>
      <c r="ZX70" s="74">
        <v>7</v>
      </c>
      <c r="ZY70" s="74">
        <v>18</v>
      </c>
      <c r="ZZ70" s="75">
        <v>0.65</v>
      </c>
      <c r="AAA70" s="48" t="str">
        <f t="shared" si="238"/>
        <v>OK</v>
      </c>
      <c r="AAB70" s="50"/>
      <c r="AAC70" s="74" t="s">
        <v>68</v>
      </c>
      <c r="AAD70" s="102">
        <v>71</v>
      </c>
      <c r="AAE70" s="102">
        <v>46</v>
      </c>
      <c r="AAF70" s="102">
        <v>7</v>
      </c>
      <c r="AAG70" s="102">
        <v>18</v>
      </c>
      <c r="AAH70" s="103">
        <v>0.65</v>
      </c>
      <c r="AAI70" s="48" t="str">
        <f t="shared" si="239"/>
        <v>OK</v>
      </c>
    </row>
    <row r="71" spans="1:711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 t="shared" si="133"/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141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142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143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44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45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46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47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48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49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50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51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52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53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54"/>
        <v>0.99639639639639643</v>
      </c>
      <c r="FZ71" s="4">
        <f t="shared" si="155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56"/>
        <v>0.99639639639639643</v>
      </c>
      <c r="GH71" s="4">
        <f t="shared" si="157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58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59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60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61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62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63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64"/>
        <v>0.99639639639639643</v>
      </c>
      <c r="IL71" s="4">
        <f t="shared" si="165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66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240"/>
        <v>0</v>
      </c>
      <c r="JR71" s="67">
        <f t="shared" si="167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68"/>
        <v>0</v>
      </c>
      <c r="JZ71" s="75">
        <f t="shared" si="169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70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71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72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73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74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75"/>
        <v>0.91449565798263188</v>
      </c>
      <c r="LW71" s="75">
        <f t="shared" si="176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77"/>
        <v>0.91449565798263188</v>
      </c>
      <c r="ME71" s="75">
        <f t="shared" si="178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79"/>
        <v>0.91449565798263188</v>
      </c>
      <c r="MM71" s="75">
        <f t="shared" si="180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81"/>
        <v>0.91449565798263188</v>
      </c>
      <c r="MU71" s="75">
        <f t="shared" si="182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83"/>
        <v>0.91449565798263188</v>
      </c>
      <c r="NC71" s="75">
        <f t="shared" si="184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85"/>
        <v>0.91449565798263188</v>
      </c>
      <c r="NK71" s="75">
        <f t="shared" si="186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87"/>
        <v>0.91449565798263188</v>
      </c>
      <c r="NS71" s="75">
        <f t="shared" si="188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89"/>
        <v>0.91449565798263188</v>
      </c>
      <c r="OA71" s="75">
        <f t="shared" si="190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91"/>
        <v>0.91449565798263188</v>
      </c>
      <c r="OI71" s="75">
        <f t="shared" si="192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93"/>
        <v>0.91449565798263188</v>
      </c>
      <c r="OQ71" s="75">
        <f t="shared" si="194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95"/>
        <v>0.91449565798263188</v>
      </c>
      <c r="OY71" s="75">
        <f t="shared" si="196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97"/>
        <v>0.91449565798263188</v>
      </c>
      <c r="PG71" s="75">
        <f t="shared" si="198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99"/>
        <v>0.91449565798263188</v>
      </c>
      <c r="PO71" s="75">
        <f t="shared" si="200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201"/>
        <v>0.91449565798263188</v>
      </c>
      <c r="PW71" s="75">
        <f t="shared" si="202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203"/>
        <v>0.91449565798263188</v>
      </c>
      <c r="QE71" s="75">
        <f t="shared" si="204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205"/>
        <v>0.82534869617950268</v>
      </c>
      <c r="QM71" s="75">
        <f t="shared" si="206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207"/>
        <v>0.82534869617950268</v>
      </c>
      <c r="QU71" s="75">
        <f t="shared" si="208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209"/>
        <v>0.82534869617950268</v>
      </c>
      <c r="RC71" s="75">
        <f t="shared" si="210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211"/>
        <v>0.82534869617950268</v>
      </c>
      <c r="RK71" s="75">
        <f t="shared" si="212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213"/>
        <v>0.82534869617950268</v>
      </c>
      <c r="RS71" s="75">
        <f t="shared" si="214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215"/>
        <v>0.90054578532443907</v>
      </c>
      <c r="SA71" s="75">
        <f t="shared" si="216"/>
        <v>7.5197089144936391E-2</v>
      </c>
      <c r="SC71" s="74" t="s">
        <v>72</v>
      </c>
      <c r="SD71" s="74">
        <v>1649</v>
      </c>
      <c r="SE71" s="74">
        <v>1485</v>
      </c>
      <c r="SF71" s="74">
        <v>131</v>
      </c>
      <c r="SG71" s="74">
        <v>33</v>
      </c>
      <c r="SH71" s="75">
        <f t="shared" si="217"/>
        <v>0.90054578532443907</v>
      </c>
      <c r="SI71" s="75">
        <f t="shared" si="218"/>
        <v>0</v>
      </c>
      <c r="SK71" s="74" t="s">
        <v>72</v>
      </c>
      <c r="SL71" s="74">
        <v>1649</v>
      </c>
      <c r="SM71" s="74">
        <v>1485</v>
      </c>
      <c r="SN71" s="74">
        <v>131</v>
      </c>
      <c r="SO71" s="74">
        <v>33</v>
      </c>
      <c r="SP71" s="75">
        <f t="shared" si="219"/>
        <v>0.90054578532443907</v>
      </c>
      <c r="SQ71" s="75" t="str">
        <f t="shared" si="220"/>
        <v>OK</v>
      </c>
      <c r="SS71" s="74" t="s">
        <v>72</v>
      </c>
      <c r="ST71" s="74">
        <v>1497</v>
      </c>
      <c r="SU71" s="74">
        <v>1369</v>
      </c>
      <c r="SV71" s="74">
        <v>128</v>
      </c>
      <c r="SW71" s="74">
        <v>0</v>
      </c>
      <c r="SX71" s="75">
        <f t="shared" si="221"/>
        <v>0.91449565798263188</v>
      </c>
      <c r="SY71" s="75" t="str">
        <f t="shared" si="130"/>
        <v>Fail:28%</v>
      </c>
      <c r="TA71" s="74" t="s">
        <v>72</v>
      </c>
      <c r="TB71" s="74">
        <v>1649</v>
      </c>
      <c r="TC71" s="74">
        <v>1485</v>
      </c>
      <c r="TD71" s="74">
        <v>131</v>
      </c>
      <c r="TE71" s="74">
        <v>33</v>
      </c>
      <c r="TF71" s="75">
        <f t="shared" si="222"/>
        <v>0.90054578532443907</v>
      </c>
      <c r="TG71" s="75" t="str">
        <f t="shared" si="223"/>
        <v>OK</v>
      </c>
      <c r="TI71" s="74" t="s">
        <v>72</v>
      </c>
      <c r="TJ71" s="74">
        <v>1637</v>
      </c>
      <c r="TK71" s="74">
        <v>1485</v>
      </c>
      <c r="TL71" s="74">
        <v>130</v>
      </c>
      <c r="TM71" s="74">
        <v>22</v>
      </c>
      <c r="TN71" s="75">
        <v>0.91</v>
      </c>
      <c r="TO71" s="94" t="str">
        <f t="shared" si="224"/>
        <v>Fail:0%</v>
      </c>
      <c r="TP71" s="48" t="str">
        <f>IF(EXACT(TB71,TJ71),IF(EXACT(TC71,TK71),IF(EXACT(TD71,TL71),IF(EXACT(TE71,TM71),"OK",CONCATENATE("Fail:",ROUND(TN71-TF71,2)*100,"%")),CONCATENATE("Fail:",ROUND(TN71-TF71,2)*100,"%")),CONCATENATE("Fail:",ROUND(TN71-TF71,2)*100,"%")),CONCATENATE("Fail:",ROUND(TN71-TF71,2)*100,"%"))</f>
        <v>Fail:1%</v>
      </c>
      <c r="TQ71" s="74" t="s">
        <v>72</v>
      </c>
      <c r="TR71" s="74">
        <v>1637</v>
      </c>
      <c r="TS71" s="74">
        <v>1485</v>
      </c>
      <c r="TT71" s="74">
        <v>130</v>
      </c>
      <c r="TU71" s="74">
        <v>22</v>
      </c>
      <c r="TV71" s="75">
        <v>0.91</v>
      </c>
      <c r="TW71" s="94" t="str">
        <f t="shared" si="225"/>
        <v>Fail:1%</v>
      </c>
      <c r="TX71" s="48" t="str">
        <f>IF(EXACT(TJ71,TR71),IF(EXACT(TK71,TS71),IF(EXACT(TL71,TT71),IF(EXACT(TM71,TU71),"OK",CONCATENATE("Fail:",ROUND(TV71-TN71,2)*100,"%")),CONCATENATE("Fail:",ROUND(TV71-TN71,2)*100,"%")),CONCATENATE("Fail:",ROUND(TV71-TN71,2)*100,"%")),CONCATENATE("Fail:",ROUND(TV71-TN71,2)*100,"%"))</f>
        <v>OK</v>
      </c>
      <c r="TY71" s="74" t="s">
        <v>72</v>
      </c>
      <c r="TZ71" s="74">
        <v>1637</v>
      </c>
      <c r="UA71" s="74">
        <v>1485</v>
      </c>
      <c r="UB71" s="74">
        <v>130</v>
      </c>
      <c r="UC71" s="74">
        <v>22</v>
      </c>
      <c r="UD71" s="75">
        <v>0.91</v>
      </c>
      <c r="UE71" s="94" t="str">
        <f t="shared" si="125"/>
        <v>OK</v>
      </c>
      <c r="UF71" s="48" t="str">
        <f t="shared" si="123"/>
        <v>OK</v>
      </c>
      <c r="UG71" s="74" t="s">
        <v>72</v>
      </c>
      <c r="UH71" s="74">
        <v>1637</v>
      </c>
      <c r="UI71" s="74">
        <v>1485</v>
      </c>
      <c r="UJ71" s="74">
        <v>130</v>
      </c>
      <c r="UK71" s="74">
        <v>22</v>
      </c>
      <c r="UL71" s="75">
        <v>0.91</v>
      </c>
      <c r="UM71" s="94" t="str">
        <f t="shared" si="126"/>
        <v>OK</v>
      </c>
      <c r="UN71" s="50" t="str">
        <f t="shared" si="124"/>
        <v>OK</v>
      </c>
      <c r="UO71" s="74" t="s">
        <v>72</v>
      </c>
      <c r="UP71" s="74">
        <v>1637</v>
      </c>
      <c r="UQ71" s="74">
        <v>1485</v>
      </c>
      <c r="UR71" s="74">
        <v>130</v>
      </c>
      <c r="US71" s="74">
        <v>22</v>
      </c>
      <c r="UT71" s="75">
        <v>0.91</v>
      </c>
      <c r="UU71" s="94" t="str">
        <f t="shared" si="132"/>
        <v>Fail:-91%</v>
      </c>
      <c r="UV71" s="50" t="str">
        <f t="shared" si="134"/>
        <v>OK</v>
      </c>
      <c r="UW71" s="74" t="s">
        <v>72</v>
      </c>
      <c r="UX71" s="74">
        <v>1637</v>
      </c>
      <c r="UY71" s="74">
        <v>1485</v>
      </c>
      <c r="UZ71" s="74">
        <v>130</v>
      </c>
      <c r="VA71" s="74">
        <v>22</v>
      </c>
      <c r="VB71" s="75">
        <v>0.91</v>
      </c>
      <c r="VC71" s="94" t="str">
        <f t="shared" si="135"/>
        <v>OK</v>
      </c>
      <c r="VD71" s="50" t="str">
        <f t="shared" si="136"/>
        <v>OK</v>
      </c>
      <c r="VE71" s="74" t="s">
        <v>72</v>
      </c>
      <c r="VF71" s="74">
        <v>1637</v>
      </c>
      <c r="VG71" s="74">
        <v>1485</v>
      </c>
      <c r="VH71" s="74">
        <v>130</v>
      </c>
      <c r="VI71" s="74">
        <v>22</v>
      </c>
      <c r="VJ71" s="75">
        <v>0.91</v>
      </c>
      <c r="VK71" s="48" t="str">
        <f t="shared" si="226"/>
        <v>OK</v>
      </c>
      <c r="VL71" s="50" t="str">
        <f t="shared" si="137"/>
        <v>Fail:-2109%</v>
      </c>
      <c r="VM71" s="74" t="s">
        <v>72</v>
      </c>
      <c r="VN71" s="74">
        <v>1637</v>
      </c>
      <c r="VO71" s="74">
        <v>1485</v>
      </c>
      <c r="VP71" s="74">
        <v>130</v>
      </c>
      <c r="VQ71" s="74">
        <v>22</v>
      </c>
      <c r="VR71" s="75">
        <v>0.91</v>
      </c>
      <c r="VS71" s="94" t="str">
        <f t="shared" si="138"/>
        <v>OK</v>
      </c>
      <c r="VT71" s="50"/>
      <c r="VU71" s="74" t="s">
        <v>72</v>
      </c>
      <c r="VV71" s="74">
        <v>1637</v>
      </c>
      <c r="VW71" s="74">
        <v>1485</v>
      </c>
      <c r="VX71" s="74">
        <v>130</v>
      </c>
      <c r="VY71" s="74">
        <v>22</v>
      </c>
      <c r="VZ71" s="75">
        <v>0.91</v>
      </c>
      <c r="WA71" s="48" t="str">
        <f t="shared" si="227"/>
        <v>OK</v>
      </c>
      <c r="WB71" s="50"/>
      <c r="WC71" s="74" t="s">
        <v>72</v>
      </c>
      <c r="WD71" s="74">
        <v>1637</v>
      </c>
      <c r="WE71" s="74">
        <v>1485</v>
      </c>
      <c r="WF71" s="74">
        <v>130</v>
      </c>
      <c r="WG71" s="74">
        <v>22</v>
      </c>
      <c r="WH71" s="75">
        <v>0.91</v>
      </c>
      <c r="WI71" s="94" t="str">
        <f t="shared" si="139"/>
        <v>OK</v>
      </c>
      <c r="WJ71" s="50"/>
      <c r="WK71" s="74" t="s">
        <v>72</v>
      </c>
      <c r="WL71" s="74">
        <v>1637</v>
      </c>
      <c r="WM71" s="74">
        <v>1485</v>
      </c>
      <c r="WN71" s="74">
        <v>130</v>
      </c>
      <c r="WO71" s="74">
        <v>22</v>
      </c>
      <c r="WP71" s="75">
        <v>0.91</v>
      </c>
      <c r="WQ71" s="94" t="str">
        <f t="shared" si="140"/>
        <v>OK</v>
      </c>
      <c r="WR71" s="50"/>
      <c r="WS71" s="74" t="s">
        <v>72</v>
      </c>
      <c r="WT71" s="74">
        <v>1637</v>
      </c>
      <c r="WU71" s="74">
        <v>1485</v>
      </c>
      <c r="WV71" s="74">
        <v>130</v>
      </c>
      <c r="WW71" s="74">
        <v>22</v>
      </c>
      <c r="WX71" s="75">
        <v>0.91</v>
      </c>
      <c r="WY71" s="48" t="str">
        <f t="shared" si="228"/>
        <v>OK</v>
      </c>
      <c r="WZ71" s="50"/>
      <c r="XA71" s="74" t="s">
        <v>72</v>
      </c>
      <c r="XB71" s="74">
        <v>1637</v>
      </c>
      <c r="XC71" s="74">
        <v>1485</v>
      </c>
      <c r="XD71" s="74">
        <v>130</v>
      </c>
      <c r="XE71" s="74">
        <v>22</v>
      </c>
      <c r="XF71" s="75">
        <v>0.91</v>
      </c>
      <c r="XG71" s="48" t="str">
        <f t="shared" si="229"/>
        <v>OK</v>
      </c>
      <c r="XI71" s="74" t="s">
        <v>72</v>
      </c>
      <c r="XJ71" s="74">
        <v>1637</v>
      </c>
      <c r="XK71" s="74">
        <v>1485</v>
      </c>
      <c r="XL71" s="74">
        <v>130</v>
      </c>
      <c r="XM71" s="74">
        <v>22</v>
      </c>
      <c r="XN71" s="75">
        <v>0.91</v>
      </c>
      <c r="XO71" s="48" t="str">
        <f t="shared" si="230"/>
        <v>OK</v>
      </c>
      <c r="XP71" s="50"/>
      <c r="XQ71" s="74" t="s">
        <v>72</v>
      </c>
      <c r="XR71" s="74">
        <v>1637</v>
      </c>
      <c r="XS71" s="74">
        <v>1485</v>
      </c>
      <c r="XT71" s="74">
        <v>130</v>
      </c>
      <c r="XU71" s="74">
        <v>22</v>
      </c>
      <c r="XV71" s="75">
        <v>0.91</v>
      </c>
      <c r="XW71" s="48" t="str">
        <f t="shared" si="231"/>
        <v>OK</v>
      </c>
      <c r="XY71" s="74" t="s">
        <v>72</v>
      </c>
      <c r="XZ71" s="74">
        <v>1637</v>
      </c>
      <c r="YA71" s="74">
        <v>1485</v>
      </c>
      <c r="YB71" s="74">
        <v>130</v>
      </c>
      <c r="YC71" s="74">
        <v>22</v>
      </c>
      <c r="YD71" s="75">
        <v>0.91</v>
      </c>
      <c r="YE71" s="48" t="str">
        <f t="shared" si="232"/>
        <v>OK</v>
      </c>
      <c r="YF71" s="50"/>
      <c r="YG71" s="74" t="s">
        <v>72</v>
      </c>
      <c r="YH71" s="74">
        <v>1637</v>
      </c>
      <c r="YI71" s="74">
        <v>1485</v>
      </c>
      <c r="YJ71" s="74">
        <v>130</v>
      </c>
      <c r="YK71" s="74">
        <v>22</v>
      </c>
      <c r="YL71" s="75">
        <v>0.91</v>
      </c>
      <c r="YM71" s="48" t="str">
        <f t="shared" si="233"/>
        <v>OK</v>
      </c>
      <c r="YO71" s="74" t="s">
        <v>72</v>
      </c>
      <c r="YP71" s="74">
        <v>1637</v>
      </c>
      <c r="YQ71" s="74">
        <v>1485</v>
      </c>
      <c r="YR71" s="74">
        <v>130</v>
      </c>
      <c r="YS71" s="74">
        <v>22</v>
      </c>
      <c r="YT71" s="75">
        <v>0.91</v>
      </c>
      <c r="YU71" s="48" t="str">
        <f t="shared" si="234"/>
        <v>OK</v>
      </c>
      <c r="YV71" s="50"/>
      <c r="YW71" s="74" t="s">
        <v>72</v>
      </c>
      <c r="YX71" s="74">
        <v>1637</v>
      </c>
      <c r="YY71" s="74">
        <v>1485</v>
      </c>
      <c r="YZ71" s="74">
        <v>130</v>
      </c>
      <c r="ZA71" s="74">
        <v>22</v>
      </c>
      <c r="ZB71" s="75">
        <v>0.91</v>
      </c>
      <c r="ZC71" s="48" t="str">
        <f t="shared" si="235"/>
        <v>OK</v>
      </c>
      <c r="ZE71" s="74" t="s">
        <v>72</v>
      </c>
      <c r="ZF71" s="74">
        <v>1637</v>
      </c>
      <c r="ZG71" s="74">
        <v>1485</v>
      </c>
      <c r="ZH71" s="74">
        <v>130</v>
      </c>
      <c r="ZI71" s="74">
        <v>22</v>
      </c>
      <c r="ZJ71" s="75">
        <v>0.91</v>
      </c>
      <c r="ZK71" s="48" t="str">
        <f t="shared" si="236"/>
        <v>OK</v>
      </c>
      <c r="ZL71" s="50"/>
      <c r="ZM71" s="74" t="s">
        <v>72</v>
      </c>
      <c r="ZN71" s="74">
        <v>1637</v>
      </c>
      <c r="ZO71" s="74">
        <v>1485</v>
      </c>
      <c r="ZP71" s="74">
        <v>130</v>
      </c>
      <c r="ZQ71" s="74">
        <v>22</v>
      </c>
      <c r="ZR71" s="75">
        <v>0.91</v>
      </c>
      <c r="ZS71" s="48" t="str">
        <f t="shared" si="237"/>
        <v>OK</v>
      </c>
      <c r="ZU71" s="74" t="s">
        <v>72</v>
      </c>
      <c r="ZV71" s="74">
        <v>1637</v>
      </c>
      <c r="ZW71" s="74">
        <v>1485</v>
      </c>
      <c r="ZX71" s="74">
        <v>130</v>
      </c>
      <c r="ZY71" s="74">
        <v>22</v>
      </c>
      <c r="ZZ71" s="75">
        <v>0.91</v>
      </c>
      <c r="AAA71" s="48" t="str">
        <f t="shared" si="238"/>
        <v>OK</v>
      </c>
      <c r="AAB71" s="50"/>
      <c r="AAC71" s="74" t="s">
        <v>72</v>
      </c>
      <c r="AAD71" s="74">
        <v>1637</v>
      </c>
      <c r="AAE71" s="74">
        <v>1485</v>
      </c>
      <c r="AAF71" s="74">
        <v>130</v>
      </c>
      <c r="AAG71" s="74">
        <v>22</v>
      </c>
      <c r="AAH71" s="75">
        <v>0.91</v>
      </c>
      <c r="AAI71" s="48" t="str">
        <f t="shared" si="239"/>
        <v>OK</v>
      </c>
    </row>
    <row r="72" spans="1:711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133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141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142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143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44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45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46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47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48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49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50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51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52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53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54"/>
        <v>0.95454545454545459</v>
      </c>
      <c r="FZ72" s="4">
        <f t="shared" si="155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56"/>
        <v>0.95454545454545459</v>
      </c>
      <c r="GH72" s="4">
        <f t="shared" si="157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58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59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60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61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62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63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64"/>
        <v>0.95454545454545459</v>
      </c>
      <c r="IL72" s="4">
        <f t="shared" si="165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66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240"/>
        <v>0.95454545454545459</v>
      </c>
      <c r="JR72" s="67">
        <f t="shared" si="167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68"/>
        <v>0.95454545454545459</v>
      </c>
      <c r="JZ72" s="75">
        <f t="shared" si="169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70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71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72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73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74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75"/>
        <v>0.95454545454545459</v>
      </c>
      <c r="LW72" s="75">
        <f t="shared" si="176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77"/>
        <v>0.95454545454545459</v>
      </c>
      <c r="ME72" s="75">
        <f t="shared" si="178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79"/>
        <v>0.95454545454545459</v>
      </c>
      <c r="MM72" s="75">
        <f t="shared" si="180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81"/>
        <v>0.95454545454545459</v>
      </c>
      <c r="MU72" s="75">
        <f t="shared" si="182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83"/>
        <v>0.95454545454545459</v>
      </c>
      <c r="NC72" s="75">
        <f t="shared" si="184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85"/>
        <v>0.95454545454545459</v>
      </c>
      <c r="NK72" s="75">
        <f t="shared" si="186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87"/>
        <v>0.95454545454545459</v>
      </c>
      <c r="NS72" s="75">
        <f t="shared" si="188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89"/>
        <v>0.95454545454545459</v>
      </c>
      <c r="OA72" s="75">
        <f t="shared" si="190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91"/>
        <v>0.95454545454545459</v>
      </c>
      <c r="OI72" s="75">
        <f t="shared" si="192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93"/>
        <v>0.95454545454545459</v>
      </c>
      <c r="OQ72" s="75">
        <f t="shared" si="194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95"/>
        <v>0.95454545454545459</v>
      </c>
      <c r="OY72" s="75">
        <f t="shared" si="196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97"/>
        <v>0.95454545454545459</v>
      </c>
      <c r="PG72" s="75">
        <f t="shared" si="198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99"/>
        <v>0.95454545454545459</v>
      </c>
      <c r="PO72" s="75">
        <f t="shared" si="200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201"/>
        <v>0.95454545454545459</v>
      </c>
      <c r="PW72" s="75">
        <f t="shared" si="202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203"/>
        <v>0.95454545454545459</v>
      </c>
      <c r="QE72" s="75">
        <f t="shared" si="204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205"/>
        <v>0.95454545454545459</v>
      </c>
      <c r="QM72" s="75">
        <f t="shared" si="206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207"/>
        <v>0.95454545454545459</v>
      </c>
      <c r="QU72" s="75">
        <f t="shared" si="208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209"/>
        <v>0.95454545454545459</v>
      </c>
      <c r="RC72" s="75">
        <f t="shared" si="210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211"/>
        <v>0.95454545454545459</v>
      </c>
      <c r="RK72" s="75">
        <f t="shared" si="212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213"/>
        <v>0.95454545454545459</v>
      </c>
      <c r="RS72" s="75">
        <f t="shared" si="214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215"/>
        <v>0.95454545454545459</v>
      </c>
      <c r="SA72" s="75">
        <f t="shared" si="216"/>
        <v>0</v>
      </c>
      <c r="SC72" s="74" t="s">
        <v>69</v>
      </c>
      <c r="SD72" s="74">
        <v>22</v>
      </c>
      <c r="SE72" s="74">
        <v>21</v>
      </c>
      <c r="SF72" s="74">
        <v>1</v>
      </c>
      <c r="SG72" s="74">
        <v>0</v>
      </c>
      <c r="SH72" s="75">
        <f t="shared" si="217"/>
        <v>0.95454545454545459</v>
      </c>
      <c r="SI72" s="75">
        <f t="shared" si="218"/>
        <v>0</v>
      </c>
      <c r="SK72" s="74" t="s">
        <v>69</v>
      </c>
      <c r="SL72" s="74">
        <v>22</v>
      </c>
      <c r="SM72" s="74">
        <v>21</v>
      </c>
      <c r="SN72" s="74">
        <v>1</v>
      </c>
      <c r="SO72" s="74">
        <v>0</v>
      </c>
      <c r="SP72" s="75">
        <f t="shared" si="219"/>
        <v>0.95454545454545459</v>
      </c>
      <c r="SQ72" s="75" t="str">
        <f t="shared" si="220"/>
        <v>OK</v>
      </c>
      <c r="SS72" s="74" t="s">
        <v>69</v>
      </c>
      <c r="ST72" s="74">
        <v>22</v>
      </c>
      <c r="SU72" s="74">
        <v>21</v>
      </c>
      <c r="SV72" s="74">
        <v>1</v>
      </c>
      <c r="SW72" s="74">
        <v>0</v>
      </c>
      <c r="SX72" s="75">
        <f t="shared" si="221"/>
        <v>0.95454545454545459</v>
      </c>
      <c r="SY72" s="75" t="str">
        <f t="shared" si="130"/>
        <v>Fail:5%</v>
      </c>
      <c r="TA72" s="74" t="s">
        <v>69</v>
      </c>
      <c r="TB72" s="74">
        <v>22</v>
      </c>
      <c r="TC72" s="74">
        <v>21</v>
      </c>
      <c r="TD72" s="74">
        <v>1</v>
      </c>
      <c r="TE72" s="74">
        <v>0</v>
      </c>
      <c r="TF72" s="75">
        <f t="shared" si="222"/>
        <v>0.95454545454545459</v>
      </c>
      <c r="TG72" s="75" t="str">
        <f t="shared" si="223"/>
        <v>OK</v>
      </c>
      <c r="TI72" s="74" t="s">
        <v>69</v>
      </c>
      <c r="TJ72" s="74">
        <v>22</v>
      </c>
      <c r="TK72" s="74">
        <v>21</v>
      </c>
      <c r="TL72" s="74">
        <v>1</v>
      </c>
      <c r="TM72" s="74">
        <v>0</v>
      </c>
      <c r="TN72" s="75">
        <v>0.95</v>
      </c>
      <c r="TO72" s="48" t="str">
        <f t="shared" si="224"/>
        <v>OK</v>
      </c>
      <c r="TP72" s="48" t="str">
        <f>IF(EXACT(TB72,TJ72),IF(EXACT(TC72,TK72),IF(EXACT(TD72,TL72),IF(EXACT(TE72,TM72),"OK",CONCATENATE("Fail:",ROUND(TN72-TF72,2)*100,"%")),CONCATENATE("Fail:",ROUND(TN72-TF72,2)*100,"%")),CONCATENATE("Fail:",ROUND(TN72-TF72,2)*100,"%")),CONCATENATE("Fail:",ROUND(TN72-TF72,2)*100,"%"))</f>
        <v>OK</v>
      </c>
      <c r="TQ72" s="74" t="s">
        <v>69</v>
      </c>
      <c r="TR72" s="74">
        <v>22</v>
      </c>
      <c r="TS72" s="74">
        <v>21</v>
      </c>
      <c r="TT72" s="74">
        <v>1</v>
      </c>
      <c r="TU72" s="74">
        <v>0</v>
      </c>
      <c r="TV72" s="75">
        <v>0.95</v>
      </c>
      <c r="TW72" s="48" t="str">
        <f t="shared" si="225"/>
        <v>OK</v>
      </c>
      <c r="TX72" s="48" t="str">
        <f>IF(EXACT(TJ72,TR72),IF(EXACT(TK72,TS72),IF(EXACT(TL72,TT72),IF(EXACT(TM72,TU72),"OK",CONCATENATE("Fail:",ROUND(TV72-TN72,2)*100,"%")),CONCATENATE("Fail:",ROUND(TV72-TN72,2)*100,"%")),CONCATENATE("Fail:",ROUND(TV72-TN72,2)*100,"%")),CONCATENATE("Fail:",ROUND(TV72-TN72,2)*100,"%"))</f>
        <v>OK</v>
      </c>
      <c r="TY72" s="74" t="s">
        <v>69</v>
      </c>
      <c r="TZ72" s="74">
        <v>22</v>
      </c>
      <c r="UA72" s="74">
        <v>21</v>
      </c>
      <c r="UB72" s="74">
        <v>1</v>
      </c>
      <c r="UC72" s="74">
        <v>0</v>
      </c>
      <c r="UD72" s="75">
        <v>0.95</v>
      </c>
      <c r="UE72" s="48" t="str">
        <f t="shared" si="125"/>
        <v>OK</v>
      </c>
      <c r="UF72" s="48" t="str">
        <f t="shared" si="123"/>
        <v>OK</v>
      </c>
      <c r="UG72" s="74" t="s">
        <v>69</v>
      </c>
      <c r="UH72" s="74">
        <v>22</v>
      </c>
      <c r="UI72" s="74">
        <v>21</v>
      </c>
      <c r="UJ72" s="74">
        <v>1</v>
      </c>
      <c r="UK72" s="74">
        <v>0</v>
      </c>
      <c r="UL72" s="75">
        <v>0.95</v>
      </c>
      <c r="UM72" s="48" t="str">
        <f t="shared" si="126"/>
        <v>OK</v>
      </c>
      <c r="UN72" s="48" t="str">
        <f t="shared" si="124"/>
        <v>OK</v>
      </c>
      <c r="UO72" s="74" t="s">
        <v>69</v>
      </c>
      <c r="UP72" s="74">
        <v>22</v>
      </c>
      <c r="UQ72" s="74">
        <v>21</v>
      </c>
      <c r="UR72" s="74">
        <v>1</v>
      </c>
      <c r="US72" s="74">
        <v>0</v>
      </c>
      <c r="UT72" s="75">
        <v>0.95</v>
      </c>
      <c r="UU72" s="48" t="str">
        <f t="shared" si="132"/>
        <v>Fail:-95%</v>
      </c>
      <c r="UV72" s="48" t="str">
        <f t="shared" si="134"/>
        <v>OK</v>
      </c>
      <c r="UW72" s="74" t="s">
        <v>69</v>
      </c>
      <c r="UX72" s="74">
        <v>22</v>
      </c>
      <c r="UY72" s="74">
        <v>21</v>
      </c>
      <c r="UZ72" s="74">
        <v>1</v>
      </c>
      <c r="VA72" s="74">
        <v>0</v>
      </c>
      <c r="VB72" s="75">
        <v>0.95</v>
      </c>
      <c r="VC72" s="48" t="str">
        <f t="shared" si="135"/>
        <v>OK</v>
      </c>
      <c r="VD72" s="48" t="str">
        <f t="shared" si="136"/>
        <v>OK</v>
      </c>
      <c r="VE72" s="74" t="s">
        <v>69</v>
      </c>
      <c r="VF72" s="74">
        <v>22</v>
      </c>
      <c r="VG72" s="74">
        <v>21</v>
      </c>
      <c r="VH72" s="74">
        <v>1</v>
      </c>
      <c r="VI72" s="74">
        <v>0</v>
      </c>
      <c r="VJ72" s="75">
        <v>0.95</v>
      </c>
      <c r="VK72" s="48" t="str">
        <f t="shared" si="226"/>
        <v>OK</v>
      </c>
      <c r="VL72" s="48" t="str">
        <f t="shared" si="137"/>
        <v>Fail:95%</v>
      </c>
      <c r="VM72" s="74" t="s">
        <v>69</v>
      </c>
      <c r="VN72" s="74">
        <v>22</v>
      </c>
      <c r="VO72" s="74">
        <v>21</v>
      </c>
      <c r="VP72" s="74">
        <v>1</v>
      </c>
      <c r="VQ72" s="74">
        <v>0</v>
      </c>
      <c r="VR72" s="75">
        <v>0.95</v>
      </c>
      <c r="VS72" s="48" t="str">
        <f t="shared" si="138"/>
        <v>OK</v>
      </c>
      <c r="VT72" s="48"/>
      <c r="VU72" s="74" t="s">
        <v>69</v>
      </c>
      <c r="VV72" s="74">
        <v>22</v>
      </c>
      <c r="VW72" s="74">
        <v>21</v>
      </c>
      <c r="VX72" s="74">
        <v>1</v>
      </c>
      <c r="VY72" s="74">
        <v>0</v>
      </c>
      <c r="VZ72" s="75">
        <v>0.95</v>
      </c>
      <c r="WA72" s="48" t="str">
        <f t="shared" si="227"/>
        <v>OK</v>
      </c>
      <c r="WB72" s="48"/>
      <c r="WC72" s="74" t="s">
        <v>69</v>
      </c>
      <c r="WD72" s="74">
        <v>22</v>
      </c>
      <c r="WE72" s="74">
        <v>21</v>
      </c>
      <c r="WF72" s="74">
        <v>1</v>
      </c>
      <c r="WG72" s="74">
        <v>0</v>
      </c>
      <c r="WH72" s="75">
        <v>0.95</v>
      </c>
      <c r="WI72" s="48" t="str">
        <f t="shared" si="139"/>
        <v>OK</v>
      </c>
      <c r="WJ72" s="48"/>
      <c r="WK72" s="74" t="s">
        <v>69</v>
      </c>
      <c r="WL72" s="74">
        <v>22</v>
      </c>
      <c r="WM72" s="74">
        <v>21</v>
      </c>
      <c r="WN72" s="74">
        <v>1</v>
      </c>
      <c r="WO72" s="74">
        <v>0</v>
      </c>
      <c r="WP72" s="75">
        <v>0.95</v>
      </c>
      <c r="WQ72" s="48" t="str">
        <f t="shared" si="140"/>
        <v>OK</v>
      </c>
      <c r="WR72" s="48"/>
      <c r="WS72" s="74" t="s">
        <v>69</v>
      </c>
      <c r="WT72" s="74">
        <v>22</v>
      </c>
      <c r="WU72" s="74">
        <v>21</v>
      </c>
      <c r="WV72" s="74">
        <v>1</v>
      </c>
      <c r="WW72" s="74">
        <v>0</v>
      </c>
      <c r="WX72" s="75">
        <v>0.95</v>
      </c>
      <c r="WY72" s="48" t="str">
        <f t="shared" si="228"/>
        <v>OK</v>
      </c>
      <c r="WZ72" s="48"/>
      <c r="XA72" s="74" t="s">
        <v>69</v>
      </c>
      <c r="XB72" s="74">
        <v>22</v>
      </c>
      <c r="XC72" s="74">
        <v>21</v>
      </c>
      <c r="XD72" s="74">
        <v>1</v>
      </c>
      <c r="XE72" s="74">
        <v>0</v>
      </c>
      <c r="XF72" s="75">
        <v>0.95</v>
      </c>
      <c r="XG72" s="48" t="str">
        <f t="shared" si="229"/>
        <v>OK</v>
      </c>
      <c r="XI72" s="74" t="s">
        <v>69</v>
      </c>
      <c r="XJ72" s="74">
        <v>22</v>
      </c>
      <c r="XK72" s="74">
        <v>21</v>
      </c>
      <c r="XL72" s="74">
        <v>1</v>
      </c>
      <c r="XM72" s="74">
        <v>0</v>
      </c>
      <c r="XN72" s="75">
        <v>0.95</v>
      </c>
      <c r="XO72" s="48" t="str">
        <f t="shared" si="230"/>
        <v>OK</v>
      </c>
      <c r="XP72" s="48"/>
      <c r="XQ72" s="74" t="s">
        <v>69</v>
      </c>
      <c r="XR72" s="74">
        <v>22</v>
      </c>
      <c r="XS72" s="74">
        <v>21</v>
      </c>
      <c r="XT72" s="74">
        <v>1</v>
      </c>
      <c r="XU72" s="74">
        <v>0</v>
      </c>
      <c r="XV72" s="75">
        <v>0.95</v>
      </c>
      <c r="XW72" s="48" t="str">
        <f t="shared" si="231"/>
        <v>OK</v>
      </c>
      <c r="XY72" s="74" t="s">
        <v>69</v>
      </c>
      <c r="XZ72" s="74">
        <v>22</v>
      </c>
      <c r="YA72" s="74">
        <v>21</v>
      </c>
      <c r="YB72" s="74">
        <v>1</v>
      </c>
      <c r="YC72" s="74">
        <v>0</v>
      </c>
      <c r="YD72" s="75">
        <v>0.95</v>
      </c>
      <c r="YE72" s="48" t="str">
        <f t="shared" si="232"/>
        <v>OK</v>
      </c>
      <c r="YF72" s="48"/>
      <c r="YG72" s="74" t="s">
        <v>69</v>
      </c>
      <c r="YH72" s="74">
        <v>22</v>
      </c>
      <c r="YI72" s="74">
        <v>21</v>
      </c>
      <c r="YJ72" s="74">
        <v>1</v>
      </c>
      <c r="YK72" s="74">
        <v>0</v>
      </c>
      <c r="YL72" s="75">
        <v>0.95</v>
      </c>
      <c r="YM72" s="48" t="str">
        <f t="shared" si="233"/>
        <v>OK</v>
      </c>
      <c r="YO72" s="74" t="s">
        <v>69</v>
      </c>
      <c r="YP72" s="74">
        <v>22</v>
      </c>
      <c r="YQ72" s="74">
        <v>21</v>
      </c>
      <c r="YR72" s="74">
        <v>1</v>
      </c>
      <c r="YS72" s="74">
        <v>0</v>
      </c>
      <c r="YT72" s="75">
        <v>0.95</v>
      </c>
      <c r="YU72" s="48" t="str">
        <f t="shared" si="234"/>
        <v>OK</v>
      </c>
      <c r="YV72" s="48"/>
      <c r="YW72" s="74" t="s">
        <v>69</v>
      </c>
      <c r="YX72" s="74">
        <v>22</v>
      </c>
      <c r="YY72" s="74">
        <v>21</v>
      </c>
      <c r="YZ72" s="74">
        <v>1</v>
      </c>
      <c r="ZA72" s="74">
        <v>0</v>
      </c>
      <c r="ZB72" s="75">
        <v>0.95</v>
      </c>
      <c r="ZC72" s="48" t="str">
        <f t="shared" si="235"/>
        <v>OK</v>
      </c>
      <c r="ZE72" s="74" t="s">
        <v>69</v>
      </c>
      <c r="ZF72" s="74">
        <v>22</v>
      </c>
      <c r="ZG72" s="74">
        <v>21</v>
      </c>
      <c r="ZH72" s="74">
        <v>1</v>
      </c>
      <c r="ZI72" s="74">
        <v>0</v>
      </c>
      <c r="ZJ72" s="75">
        <v>0.95</v>
      </c>
      <c r="ZK72" s="48" t="str">
        <f t="shared" si="236"/>
        <v>OK</v>
      </c>
      <c r="ZL72" s="48"/>
      <c r="ZM72" s="74" t="s">
        <v>69</v>
      </c>
      <c r="ZN72" s="74">
        <v>22</v>
      </c>
      <c r="ZO72" s="74">
        <v>21</v>
      </c>
      <c r="ZP72" s="74">
        <v>1</v>
      </c>
      <c r="ZQ72" s="74">
        <v>0</v>
      </c>
      <c r="ZR72" s="75">
        <v>0.95</v>
      </c>
      <c r="ZS72" s="48" t="str">
        <f t="shared" si="237"/>
        <v>OK</v>
      </c>
      <c r="ZU72" s="74" t="s">
        <v>69</v>
      </c>
      <c r="ZV72" s="74">
        <v>22</v>
      </c>
      <c r="ZW72" s="74">
        <v>21</v>
      </c>
      <c r="ZX72" s="74">
        <v>1</v>
      </c>
      <c r="ZY72" s="74">
        <v>0</v>
      </c>
      <c r="ZZ72" s="75">
        <v>0.95</v>
      </c>
      <c r="AAA72" s="48" t="str">
        <f t="shared" si="238"/>
        <v>OK</v>
      </c>
      <c r="AAB72" s="48"/>
      <c r="AAC72" s="74" t="s">
        <v>69</v>
      </c>
      <c r="AAD72" s="74">
        <v>22</v>
      </c>
      <c r="AAE72" s="74">
        <v>21</v>
      </c>
      <c r="AAF72" s="74">
        <v>1</v>
      </c>
      <c r="AAG72" s="74">
        <v>0</v>
      </c>
      <c r="AAH72" s="75">
        <v>0.95</v>
      </c>
      <c r="AAI72" s="48" t="str">
        <f t="shared" si="239"/>
        <v>OK</v>
      </c>
    </row>
    <row r="73" spans="1:711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 t="shared" si="133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141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142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143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44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45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46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47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48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49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50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51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52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53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54"/>
        <v>0.84444444444444444</v>
      </c>
      <c r="FZ73" s="4">
        <f t="shared" si="155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56"/>
        <v>0.84444444444444444</v>
      </c>
      <c r="GH73" s="4">
        <f t="shared" si="157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>GL73/GK73</f>
        <v>0.84444444444444444</v>
      </c>
      <c r="GP73" s="4">
        <f t="shared" si="158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>GT73/GS73</f>
        <v>0.84444444444444444</v>
      </c>
      <c r="GX73" s="4">
        <f t="shared" si="159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60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61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62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63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64"/>
        <v>0.84444444444444444</v>
      </c>
      <c r="IL73" s="4">
        <f t="shared" si="165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66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240"/>
        <v>0.85074626865671643</v>
      </c>
      <c r="JR73" s="67">
        <f t="shared" si="167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68"/>
        <v>0.85074626865671643</v>
      </c>
      <c r="JZ73" s="75">
        <f t="shared" si="169"/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70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71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72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73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74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75"/>
        <v>0.83582089552238803</v>
      </c>
      <c r="LW73" s="75">
        <f t="shared" si="176"/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77"/>
        <v>0.83582089552238803</v>
      </c>
      <c r="ME73" s="75">
        <f t="shared" si="178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79"/>
        <v>0.83582089552238803</v>
      </c>
      <c r="MM73" s="75">
        <f t="shared" si="180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81"/>
        <v>0.83582089552238803</v>
      </c>
      <c r="MU73" s="75">
        <f t="shared" si="182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83"/>
        <v>0.83582089552238803</v>
      </c>
      <c r="NC73" s="75">
        <f t="shared" si="184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85"/>
        <v>0.83582089552238803</v>
      </c>
      <c r="NK73" s="75">
        <f t="shared" si="186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87"/>
        <v>0.83582089552238803</v>
      </c>
      <c r="NS73" s="75">
        <f t="shared" si="188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89"/>
        <v>0.83582089552238803</v>
      </c>
      <c r="OA73" s="75">
        <f t="shared" si="190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91"/>
        <v>0.83582089552238803</v>
      </c>
      <c r="OI73" s="75">
        <f t="shared" si="192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93"/>
        <v>0.83582089552238803</v>
      </c>
      <c r="OQ73" s="75">
        <f t="shared" si="194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95"/>
        <v>0.83582089552238803</v>
      </c>
      <c r="OY73" s="75">
        <f t="shared" si="196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97"/>
        <v>0.83582089552238803</v>
      </c>
      <c r="PG73" s="75">
        <f t="shared" si="198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99"/>
        <v>0.83582089552238803</v>
      </c>
      <c r="PO73" s="75">
        <f t="shared" si="200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201"/>
        <v>0.83582089552238803</v>
      </c>
      <c r="PW73" s="75">
        <f t="shared" si="202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203"/>
        <v>0.83582089552238803</v>
      </c>
      <c r="QE73" s="75">
        <f t="shared" si="204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205"/>
        <v>0.83582089552238803</v>
      </c>
      <c r="QM73" s="75">
        <f t="shared" si="206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207"/>
        <v>0.83582089552238803</v>
      </c>
      <c r="QU73" s="75">
        <f t="shared" si="208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209"/>
        <v>0.83582089552238803</v>
      </c>
      <c r="RC73" s="75">
        <f t="shared" si="210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211"/>
        <v>0.83582089552238803</v>
      </c>
      <c r="RK73" s="75">
        <f t="shared" si="212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213"/>
        <v>0.83582089552238803</v>
      </c>
      <c r="RS73" s="75">
        <f t="shared" si="214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215"/>
        <v>0.83582089552238803</v>
      </c>
      <c r="SA73" s="75">
        <f t="shared" si="216"/>
        <v>0</v>
      </c>
      <c r="SB73" s="49" t="s">
        <v>89</v>
      </c>
      <c r="SC73" s="74" t="s">
        <v>70</v>
      </c>
      <c r="SD73" s="73">
        <v>134</v>
      </c>
      <c r="SE73" s="73">
        <v>112</v>
      </c>
      <c r="SF73" s="73">
        <v>13</v>
      </c>
      <c r="SG73" s="73">
        <v>9</v>
      </c>
      <c r="SH73" s="75">
        <f t="shared" si="217"/>
        <v>0.83582089552238803</v>
      </c>
      <c r="SI73" s="75">
        <f t="shared" si="218"/>
        <v>0</v>
      </c>
      <c r="SK73" s="74" t="s">
        <v>70</v>
      </c>
      <c r="SL73" s="73">
        <v>134</v>
      </c>
      <c r="SM73" s="73">
        <v>112</v>
      </c>
      <c r="SN73" s="73">
        <v>13</v>
      </c>
      <c r="SO73" s="73">
        <v>9</v>
      </c>
      <c r="SP73" s="75">
        <f t="shared" si="219"/>
        <v>0.83582089552238803</v>
      </c>
      <c r="SQ73" s="75" t="str">
        <f t="shared" si="220"/>
        <v>OK</v>
      </c>
      <c r="SS73" s="74" t="s">
        <v>70</v>
      </c>
      <c r="ST73" s="74">
        <v>134</v>
      </c>
      <c r="SU73" s="74">
        <v>112</v>
      </c>
      <c r="SV73" s="74">
        <v>13</v>
      </c>
      <c r="SW73" s="74">
        <v>9</v>
      </c>
      <c r="SX73" s="75">
        <f t="shared" si="221"/>
        <v>0.83582089552238803</v>
      </c>
      <c r="SY73" s="75" t="str">
        <f t="shared" si="130"/>
        <v>Fail:-12%</v>
      </c>
      <c r="TA73" s="74" t="s">
        <v>70</v>
      </c>
      <c r="TB73" s="73">
        <v>134</v>
      </c>
      <c r="TC73" s="73">
        <v>112</v>
      </c>
      <c r="TD73" s="73">
        <v>13</v>
      </c>
      <c r="TE73" s="73">
        <v>9</v>
      </c>
      <c r="TF73" s="75">
        <f t="shared" si="222"/>
        <v>0.83582089552238803</v>
      </c>
      <c r="TG73" s="75" t="str">
        <f t="shared" si="223"/>
        <v>OK</v>
      </c>
      <c r="TI73" s="74" t="s">
        <v>70</v>
      </c>
      <c r="TJ73" s="73">
        <v>134</v>
      </c>
      <c r="TK73" s="73">
        <v>112</v>
      </c>
      <c r="TL73" s="73">
        <v>13</v>
      </c>
      <c r="TM73" s="73">
        <v>9</v>
      </c>
      <c r="TN73" s="75">
        <v>0.84</v>
      </c>
      <c r="TO73" s="48" t="str">
        <f t="shared" si="224"/>
        <v>OK</v>
      </c>
      <c r="TP73" s="48" t="str">
        <f>IF(EXACT(TB73,TJ73),IF(EXACT(TC73,TK73),IF(EXACT(TD73,TL73),IF(EXACT(TE73,TM73),"OK",CONCATENATE("Fail:",ROUND(TN73-TF73,2)*100,"%")),CONCATENATE("Fail:",ROUND(TN73-TF73,2)*100,"%")),CONCATENATE("Fail:",ROUND(TN73-TF73,2)*100,"%")),CONCATENATE("Fail:",ROUND(TN73-TF73,2)*100,"%"))</f>
        <v>OK</v>
      </c>
      <c r="TQ73" s="74" t="s">
        <v>70</v>
      </c>
      <c r="TR73" s="73">
        <v>134</v>
      </c>
      <c r="TS73" s="73">
        <v>112</v>
      </c>
      <c r="TT73" s="73">
        <v>13</v>
      </c>
      <c r="TU73" s="73">
        <v>9</v>
      </c>
      <c r="TV73" s="75">
        <v>0.84</v>
      </c>
      <c r="TW73" s="48" t="str">
        <f t="shared" si="225"/>
        <v>OK</v>
      </c>
      <c r="TX73" s="48" t="str">
        <f>IF(EXACT(TJ73,TR73),IF(EXACT(TK73,TS73),IF(EXACT(TL73,TT73),IF(EXACT(TM73,TU73),"OK",CONCATENATE("Fail:",ROUND(TV73-TN73,2)*100,"%")),CONCATENATE("Fail:",ROUND(TV73-TN73,2)*100,"%")),CONCATENATE("Fail:",ROUND(TV73-TN73,2)*100,"%")),CONCATENATE("Fail:",ROUND(TV73-TN73,2)*100,"%"))</f>
        <v>OK</v>
      </c>
      <c r="TY73" s="74" t="s">
        <v>70</v>
      </c>
      <c r="TZ73" s="73">
        <v>134</v>
      </c>
      <c r="UA73" s="73">
        <v>112</v>
      </c>
      <c r="UB73" s="73">
        <v>13</v>
      </c>
      <c r="UC73" s="73">
        <v>9</v>
      </c>
      <c r="UD73" s="75">
        <v>0.84</v>
      </c>
      <c r="UE73" s="48" t="str">
        <f t="shared" si="125"/>
        <v>OK</v>
      </c>
      <c r="UF73" s="48" t="str">
        <f t="shared" si="123"/>
        <v>OK</v>
      </c>
      <c r="UG73" s="74" t="s">
        <v>70</v>
      </c>
      <c r="UH73" s="73">
        <v>134</v>
      </c>
      <c r="UI73" s="73">
        <v>112</v>
      </c>
      <c r="UJ73" s="73">
        <v>13</v>
      </c>
      <c r="UK73" s="73">
        <v>9</v>
      </c>
      <c r="UL73" s="75">
        <v>0.84</v>
      </c>
      <c r="UM73" s="48" t="str">
        <f t="shared" si="126"/>
        <v>OK</v>
      </c>
      <c r="UN73" s="48" t="str">
        <f t="shared" si="124"/>
        <v>OK</v>
      </c>
      <c r="UO73" s="74" t="s">
        <v>70</v>
      </c>
      <c r="UP73" s="74">
        <v>134</v>
      </c>
      <c r="UQ73" s="74">
        <v>112</v>
      </c>
      <c r="UR73" s="74">
        <v>13</v>
      </c>
      <c r="US73" s="74">
        <v>9</v>
      </c>
      <c r="UT73" s="75">
        <v>0.84</v>
      </c>
      <c r="UU73" s="48" t="str">
        <f t="shared" si="132"/>
        <v>Fail:-84%</v>
      </c>
      <c r="UV73" s="48" t="str">
        <f t="shared" si="134"/>
        <v>OK</v>
      </c>
      <c r="UW73" s="74" t="s">
        <v>70</v>
      </c>
      <c r="UX73" s="73">
        <v>134</v>
      </c>
      <c r="UY73" s="73">
        <v>110</v>
      </c>
      <c r="UZ73" s="73">
        <v>13</v>
      </c>
      <c r="VA73" s="73">
        <v>11</v>
      </c>
      <c r="VB73" s="75">
        <v>0.82</v>
      </c>
      <c r="VC73" s="48" t="str">
        <f t="shared" si="135"/>
        <v>Fail:-2%</v>
      </c>
      <c r="VD73" s="48" t="str">
        <f t="shared" si="136"/>
        <v>Fail:-2%</v>
      </c>
      <c r="VE73" s="74" t="s">
        <v>70</v>
      </c>
      <c r="VF73" s="74">
        <v>134</v>
      </c>
      <c r="VG73" s="74">
        <v>111</v>
      </c>
      <c r="VH73" s="74">
        <v>13</v>
      </c>
      <c r="VI73" s="74">
        <v>10</v>
      </c>
      <c r="VJ73" s="75">
        <v>0.83</v>
      </c>
      <c r="VK73" s="48" t="str">
        <f t="shared" si="226"/>
        <v>Fail:-1%</v>
      </c>
      <c r="VL73" s="48" t="str">
        <f t="shared" si="137"/>
        <v>Fail:-817%</v>
      </c>
      <c r="VM73" s="74" t="s">
        <v>70</v>
      </c>
      <c r="VN73" s="73">
        <v>134</v>
      </c>
      <c r="VO73" s="73">
        <v>111</v>
      </c>
      <c r="VP73" s="73">
        <v>13</v>
      </c>
      <c r="VQ73" s="73">
        <v>10</v>
      </c>
      <c r="VR73" s="75">
        <v>0.83</v>
      </c>
      <c r="VS73" s="48" t="str">
        <f t="shared" si="138"/>
        <v>Fail:1%</v>
      </c>
      <c r="VT73" s="48"/>
      <c r="VU73" s="74" t="s">
        <v>70</v>
      </c>
      <c r="VV73" s="74">
        <v>134</v>
      </c>
      <c r="VW73" s="74">
        <v>111</v>
      </c>
      <c r="VX73" s="74">
        <v>13</v>
      </c>
      <c r="VY73" s="74">
        <v>10</v>
      </c>
      <c r="VZ73" s="75">
        <v>0.83</v>
      </c>
      <c r="WA73" s="48" t="str">
        <f t="shared" si="227"/>
        <v>OK</v>
      </c>
      <c r="WB73" s="48"/>
      <c r="WC73" s="74" t="s">
        <v>70</v>
      </c>
      <c r="WD73" s="73">
        <v>134</v>
      </c>
      <c r="WE73" s="73">
        <v>112</v>
      </c>
      <c r="WF73" s="73">
        <v>13</v>
      </c>
      <c r="WG73" s="73">
        <v>9</v>
      </c>
      <c r="WH73" s="75">
        <v>0.84</v>
      </c>
      <c r="WI73" s="48" t="str">
        <f t="shared" si="139"/>
        <v>Fail:1%</v>
      </c>
      <c r="WJ73" s="48"/>
      <c r="WK73" s="74" t="s">
        <v>70</v>
      </c>
      <c r="WL73" s="73">
        <v>134</v>
      </c>
      <c r="WM73" s="73">
        <v>112</v>
      </c>
      <c r="WN73" s="73">
        <v>13</v>
      </c>
      <c r="WO73" s="73">
        <v>9</v>
      </c>
      <c r="WP73" s="75">
        <v>0.84</v>
      </c>
      <c r="WQ73" s="48" t="str">
        <f t="shared" si="140"/>
        <v>Fail:1%</v>
      </c>
      <c r="WR73" s="48"/>
      <c r="WS73" s="74" t="s">
        <v>70</v>
      </c>
      <c r="WT73" s="73">
        <v>134</v>
      </c>
      <c r="WU73" s="73">
        <v>112</v>
      </c>
      <c r="WV73" s="73">
        <v>13</v>
      </c>
      <c r="WW73" s="73">
        <v>9</v>
      </c>
      <c r="WX73" s="75">
        <v>0.84</v>
      </c>
      <c r="WY73" s="48" t="str">
        <f t="shared" si="228"/>
        <v>OK</v>
      </c>
      <c r="WZ73" s="48"/>
      <c r="XA73" s="74" t="s">
        <v>70</v>
      </c>
      <c r="XB73" s="74">
        <v>134</v>
      </c>
      <c r="XC73" s="74">
        <v>112</v>
      </c>
      <c r="XD73" s="74">
        <v>13</v>
      </c>
      <c r="XE73" s="74">
        <v>9</v>
      </c>
      <c r="XF73" s="75">
        <v>0.84</v>
      </c>
      <c r="XG73" s="48" t="str">
        <f t="shared" si="229"/>
        <v>OK</v>
      </c>
      <c r="XI73" s="74" t="s">
        <v>70</v>
      </c>
      <c r="XJ73" s="73">
        <v>134</v>
      </c>
      <c r="XK73" s="73">
        <v>111</v>
      </c>
      <c r="XL73" s="73">
        <v>13</v>
      </c>
      <c r="XM73" s="73">
        <v>10</v>
      </c>
      <c r="XN73" s="75">
        <v>0.83</v>
      </c>
      <c r="XO73" s="48" t="str">
        <f t="shared" si="230"/>
        <v>Fail:-1%</v>
      </c>
      <c r="XP73" s="48"/>
      <c r="XQ73" s="74" t="s">
        <v>70</v>
      </c>
      <c r="XR73" s="74">
        <v>134</v>
      </c>
      <c r="XS73" s="74">
        <v>111</v>
      </c>
      <c r="XT73" s="74">
        <v>13</v>
      </c>
      <c r="XU73" s="74">
        <v>10</v>
      </c>
      <c r="XV73" s="75">
        <v>0.83</v>
      </c>
      <c r="XW73" s="48" t="str">
        <f t="shared" si="231"/>
        <v>Fail:-1%</v>
      </c>
      <c r="XY73" s="74" t="s">
        <v>70</v>
      </c>
      <c r="XZ73" s="73">
        <v>134</v>
      </c>
      <c r="YA73" s="73">
        <v>111</v>
      </c>
      <c r="YB73" s="73">
        <v>13</v>
      </c>
      <c r="YC73" s="73">
        <v>10</v>
      </c>
      <c r="YD73" s="75">
        <v>0.83</v>
      </c>
      <c r="YE73" s="48" t="str">
        <f t="shared" si="232"/>
        <v>OK</v>
      </c>
      <c r="YF73" s="48"/>
      <c r="YG73" s="74" t="s">
        <v>70</v>
      </c>
      <c r="YH73" s="74">
        <v>134</v>
      </c>
      <c r="YI73" s="74">
        <v>111</v>
      </c>
      <c r="YJ73" s="74">
        <v>13</v>
      </c>
      <c r="YK73" s="74">
        <v>10</v>
      </c>
      <c r="YL73" s="75">
        <v>0.83</v>
      </c>
      <c r="YM73" s="48" t="str">
        <f t="shared" si="233"/>
        <v>OK</v>
      </c>
      <c r="YO73" s="74" t="s">
        <v>70</v>
      </c>
      <c r="YP73" s="73">
        <v>134</v>
      </c>
      <c r="YQ73" s="73">
        <v>112</v>
      </c>
      <c r="YR73" s="73">
        <v>12</v>
      </c>
      <c r="YS73" s="73">
        <v>10</v>
      </c>
      <c r="YT73" s="75">
        <v>0.84</v>
      </c>
      <c r="YU73" s="48" t="str">
        <f t="shared" si="234"/>
        <v>Fail:1%</v>
      </c>
      <c r="YV73" s="48"/>
      <c r="YW73" s="74" t="s">
        <v>70</v>
      </c>
      <c r="YX73" s="74">
        <v>134</v>
      </c>
      <c r="YY73" s="74">
        <v>112</v>
      </c>
      <c r="YZ73" s="74">
        <v>12</v>
      </c>
      <c r="ZA73" s="74">
        <v>10</v>
      </c>
      <c r="ZB73" s="75">
        <v>0.84</v>
      </c>
      <c r="ZC73" s="48" t="str">
        <f t="shared" si="235"/>
        <v>Fail:1%</v>
      </c>
      <c r="ZE73" s="74" t="s">
        <v>70</v>
      </c>
      <c r="ZF73" s="73">
        <v>134</v>
      </c>
      <c r="ZG73" s="73">
        <v>112</v>
      </c>
      <c r="ZH73" s="73">
        <v>13</v>
      </c>
      <c r="ZI73" s="73">
        <v>9</v>
      </c>
      <c r="ZJ73" s="75">
        <v>0.84</v>
      </c>
      <c r="ZK73" s="48" t="str">
        <f t="shared" si="236"/>
        <v>Fail:0%</v>
      </c>
      <c r="ZL73" s="48"/>
      <c r="ZM73" s="74" t="s">
        <v>70</v>
      </c>
      <c r="ZN73" s="74">
        <v>134</v>
      </c>
      <c r="ZO73" s="74">
        <v>112</v>
      </c>
      <c r="ZP73" s="74">
        <v>13</v>
      </c>
      <c r="ZQ73" s="74">
        <v>9</v>
      </c>
      <c r="ZR73" s="75">
        <v>0.84</v>
      </c>
      <c r="ZS73" s="48" t="str">
        <f t="shared" si="237"/>
        <v>Fail:0%</v>
      </c>
      <c r="ZU73" s="74" t="s">
        <v>70</v>
      </c>
      <c r="ZV73" s="73">
        <v>134</v>
      </c>
      <c r="ZW73" s="73">
        <v>111</v>
      </c>
      <c r="ZX73" s="73">
        <v>13</v>
      </c>
      <c r="ZY73" s="73">
        <v>10</v>
      </c>
      <c r="ZZ73" s="75">
        <v>0.83</v>
      </c>
      <c r="AAA73" s="48" t="str">
        <f t="shared" si="238"/>
        <v>Fail:-1%</v>
      </c>
      <c r="AAB73" s="48"/>
      <c r="AAC73" s="74" t="s">
        <v>70</v>
      </c>
      <c r="AAD73" s="74">
        <v>134</v>
      </c>
      <c r="AAE73" s="74">
        <v>111</v>
      </c>
      <c r="AAF73" s="74">
        <v>13</v>
      </c>
      <c r="AAG73" s="74">
        <v>10</v>
      </c>
      <c r="AAH73" s="75">
        <v>0.83</v>
      </c>
      <c r="AAI73" s="48" t="str">
        <f t="shared" si="239"/>
        <v>Fail:-1%</v>
      </c>
    </row>
    <row r="74" spans="1:711" s="74" customFormat="1" ht="15">
      <c r="B74" s="28"/>
      <c r="C74" s="28"/>
      <c r="D74" s="28"/>
      <c r="E74" s="28"/>
      <c r="F74" s="28"/>
      <c r="M74" s="75"/>
      <c r="U74" s="75"/>
      <c r="AC74" s="75"/>
      <c r="AK74" s="75"/>
      <c r="AS74" s="75"/>
      <c r="BA74" s="75"/>
      <c r="BI74" s="75"/>
      <c r="BJ74" s="75"/>
      <c r="BQ74" s="75"/>
      <c r="BR74" s="75"/>
      <c r="BY74" s="75"/>
      <c r="BZ74" s="75"/>
      <c r="CG74" s="75"/>
      <c r="CH74" s="75"/>
      <c r="CO74" s="75"/>
      <c r="CP74" s="75"/>
      <c r="CW74" s="75"/>
      <c r="CX74" s="75"/>
      <c r="DE74" s="75"/>
      <c r="DF74" s="67"/>
      <c r="DM74" s="75"/>
      <c r="DN74" s="75"/>
      <c r="DU74" s="75"/>
      <c r="DV74" s="75"/>
      <c r="EC74" s="75"/>
      <c r="ED74" s="67"/>
      <c r="EK74" s="75"/>
      <c r="EL74" s="75"/>
      <c r="ES74" s="75"/>
      <c r="ET74" s="75"/>
      <c r="FA74" s="75"/>
      <c r="FB74" s="75"/>
      <c r="FI74" s="75"/>
      <c r="FJ74" s="75"/>
      <c r="FP74" s="6"/>
      <c r="FQ74" s="75"/>
      <c r="FR74" s="67"/>
      <c r="FX74" s="6"/>
      <c r="FY74" s="75"/>
      <c r="FZ74" s="75"/>
      <c r="GF74" s="6"/>
      <c r="GG74" s="75"/>
      <c r="GH74" s="75"/>
      <c r="GN74" s="6"/>
      <c r="GO74" s="75"/>
      <c r="GP74" s="75"/>
      <c r="GV74" s="6"/>
      <c r="GW74" s="75"/>
      <c r="GX74" s="75"/>
      <c r="HE74" s="75"/>
      <c r="HF74" s="75"/>
      <c r="HM74" s="75"/>
      <c r="HN74" s="75"/>
      <c r="HU74" s="75"/>
      <c r="HV74" s="75"/>
      <c r="IC74" s="75"/>
      <c r="ID74" s="75"/>
      <c r="IK74" s="75"/>
      <c r="IL74" s="75"/>
      <c r="IN74" s="55"/>
      <c r="IO74" s="55"/>
      <c r="IP74" s="55"/>
      <c r="IQ74" s="55"/>
      <c r="IR74" s="55"/>
      <c r="IS74" s="56"/>
      <c r="IT74" s="56"/>
      <c r="IU74" s="55"/>
      <c r="IV74" s="55"/>
      <c r="IW74" s="55"/>
      <c r="IX74" s="58"/>
      <c r="IY74" s="58"/>
      <c r="IZ74" s="58"/>
      <c r="JA74" s="56"/>
      <c r="JB74" s="56"/>
      <c r="JC74" s="55"/>
      <c r="JD74" s="73"/>
      <c r="JE74" s="73"/>
      <c r="JF74" s="73"/>
      <c r="JG74" s="73"/>
      <c r="JH74" s="73"/>
      <c r="JI74" s="77"/>
      <c r="JJ74" s="67"/>
      <c r="JK74" s="66"/>
      <c r="JL74" s="73"/>
      <c r="JM74" s="73"/>
      <c r="JN74" s="73"/>
      <c r="JO74" s="73"/>
      <c r="JP74" s="73"/>
      <c r="JQ74" s="77"/>
      <c r="JR74" s="67"/>
      <c r="JS74" s="66"/>
      <c r="JY74" s="75"/>
      <c r="JZ74" s="75"/>
      <c r="KB74" s="73"/>
      <c r="KC74" s="73"/>
      <c r="KD74" s="90"/>
      <c r="KE74" s="73"/>
      <c r="KF74" s="73"/>
      <c r="KG74" s="77"/>
      <c r="KH74" s="75"/>
      <c r="KJ74" s="73"/>
      <c r="KK74" s="73"/>
      <c r="KL74" s="90"/>
      <c r="KM74" s="73"/>
      <c r="KN74" s="73"/>
      <c r="KO74" s="77"/>
      <c r="KP74" s="75"/>
      <c r="KR74" s="73"/>
      <c r="KS74" s="73"/>
      <c r="KT74" s="73"/>
      <c r="KU74" s="73"/>
      <c r="KV74" s="73"/>
      <c r="KW74" s="77"/>
      <c r="KX74" s="75"/>
      <c r="KZ74" s="73"/>
      <c r="LA74" s="73"/>
      <c r="LB74" s="73"/>
      <c r="LC74" s="73"/>
      <c r="LD74" s="73"/>
      <c r="LE74" s="77"/>
      <c r="LF74" s="75"/>
      <c r="LI74" s="73"/>
      <c r="LJ74" s="73"/>
      <c r="LK74" s="73"/>
      <c r="LL74" s="73"/>
      <c r="LM74" s="73"/>
      <c r="LN74" s="77"/>
      <c r="LO74" s="75"/>
      <c r="LU74" s="6"/>
      <c r="LV74" s="75"/>
      <c r="LW74" s="75"/>
      <c r="MC74" s="6"/>
      <c r="MD74" s="75"/>
      <c r="ME74" s="75"/>
      <c r="MI74" s="6"/>
      <c r="MK74" s="6"/>
      <c r="ML74" s="75"/>
      <c r="MM74" s="75"/>
      <c r="MQ74" s="6"/>
      <c r="MS74" s="6"/>
      <c r="MT74" s="75"/>
      <c r="MU74" s="75"/>
      <c r="MY74" s="6"/>
      <c r="NA74" s="6"/>
      <c r="NB74" s="75"/>
      <c r="NC74" s="75"/>
      <c r="ND74" s="49"/>
      <c r="NG74" s="6"/>
      <c r="NI74" s="6"/>
      <c r="NJ74" s="75"/>
      <c r="NK74" s="75"/>
      <c r="NL74" s="49"/>
      <c r="NO74" s="6"/>
      <c r="NQ74" s="6"/>
      <c r="NR74" s="75"/>
      <c r="NS74" s="75"/>
      <c r="NT74" s="49"/>
      <c r="NW74" s="6"/>
      <c r="NY74" s="6"/>
      <c r="NZ74" s="75"/>
      <c r="OA74" s="75"/>
      <c r="OB74" s="49"/>
      <c r="OE74" s="6"/>
      <c r="OG74" s="6"/>
      <c r="OH74" s="75"/>
      <c r="OI74" s="75"/>
      <c r="OJ74" s="49"/>
      <c r="OM74" s="6"/>
      <c r="OO74" s="6"/>
      <c r="OP74" s="75"/>
      <c r="OQ74" s="75"/>
      <c r="OR74" s="49"/>
      <c r="OU74" s="6"/>
      <c r="OW74" s="6"/>
      <c r="OX74" s="75"/>
      <c r="OY74" s="75"/>
      <c r="OZ74" s="49"/>
      <c r="PC74" s="6"/>
      <c r="PE74" s="6"/>
      <c r="PF74" s="75"/>
      <c r="PG74" s="75"/>
      <c r="PH74" s="49"/>
      <c r="PK74" s="6"/>
      <c r="PM74" s="6"/>
      <c r="PN74" s="75"/>
      <c r="PO74" s="75"/>
      <c r="PP74" s="49"/>
      <c r="PS74" s="6"/>
      <c r="PU74" s="6"/>
      <c r="PV74" s="75"/>
      <c r="PW74" s="75"/>
      <c r="PX74" s="49"/>
      <c r="QA74" s="6"/>
      <c r="QC74" s="6"/>
      <c r="QD74" s="75"/>
      <c r="QE74" s="75"/>
      <c r="QF74" s="49"/>
      <c r="QI74" s="6"/>
      <c r="QK74" s="6"/>
      <c r="QL74" s="75"/>
      <c r="QM74" s="75"/>
      <c r="QN74" s="49"/>
      <c r="QQ74" s="6"/>
      <c r="QS74" s="6"/>
      <c r="QT74" s="75"/>
      <c r="QU74" s="75"/>
      <c r="QV74" s="49"/>
      <c r="QY74" s="6"/>
      <c r="RA74" s="6"/>
      <c r="RB74" s="75"/>
      <c r="RC74" s="75"/>
      <c r="RD74" s="49"/>
      <c r="RG74" s="6"/>
      <c r="RI74" s="6"/>
      <c r="RJ74" s="75"/>
      <c r="RK74" s="75"/>
      <c r="RL74" s="49"/>
      <c r="RO74" s="6"/>
      <c r="RQ74" s="6"/>
      <c r="RR74" s="75"/>
      <c r="RS74" s="75"/>
      <c r="RT74" s="49"/>
      <c r="RW74" s="6"/>
      <c r="RY74" s="6"/>
      <c r="RZ74" s="75"/>
      <c r="SA74" s="75"/>
      <c r="SB74" s="49"/>
      <c r="SD74" s="73"/>
      <c r="SE74" s="73"/>
      <c r="SF74" s="73"/>
      <c r="SG74" s="73"/>
      <c r="SH74" s="75"/>
      <c r="SI74" s="75"/>
      <c r="SL74" s="73"/>
      <c r="SM74" s="73"/>
      <c r="SN74" s="73"/>
      <c r="SO74" s="73"/>
      <c r="SP74" s="75"/>
      <c r="SQ74" s="75"/>
      <c r="SX74" s="75"/>
      <c r="SY74" s="75"/>
      <c r="TB74" s="73"/>
      <c r="TC74" s="73"/>
      <c r="TD74" s="73"/>
      <c r="TE74" s="73"/>
      <c r="TF74" s="75"/>
      <c r="TG74" s="75"/>
      <c r="TH74" s="66"/>
      <c r="TJ74" s="73"/>
      <c r="TK74" s="73"/>
      <c r="TL74" s="73"/>
      <c r="TM74" s="73"/>
      <c r="TN74" s="75"/>
      <c r="TO74" s="48"/>
      <c r="TP74" s="48"/>
      <c r="TR74" s="73"/>
      <c r="TS74" s="73"/>
      <c r="TT74" s="73"/>
      <c r="TU74" s="73"/>
      <c r="TV74" s="75"/>
      <c r="TW74" s="48"/>
      <c r="TX74" s="48"/>
      <c r="TZ74" s="73"/>
      <c r="UA74" s="73"/>
      <c r="UB74" s="73"/>
      <c r="UC74" s="73"/>
      <c r="UD74" s="75"/>
      <c r="UE74" s="48"/>
      <c r="UF74" s="48"/>
      <c r="UH74" s="73"/>
      <c r="UI74" s="73"/>
      <c r="UJ74" s="73"/>
      <c r="UK74" s="73"/>
      <c r="UL74" s="75"/>
      <c r="UM74" s="48"/>
      <c r="UN74" s="48"/>
      <c r="UT74" s="75"/>
      <c r="UU74" s="48"/>
      <c r="UV74" s="48"/>
      <c r="UW74" s="74" t="s">
        <v>315</v>
      </c>
      <c r="UX74" s="73">
        <v>210</v>
      </c>
      <c r="UY74" s="73">
        <v>159</v>
      </c>
      <c r="UZ74" s="73">
        <v>35</v>
      </c>
      <c r="VA74" s="73">
        <v>16</v>
      </c>
      <c r="VB74" s="75">
        <v>0.76</v>
      </c>
      <c r="VC74" s="48"/>
      <c r="VD74" s="48"/>
      <c r="VE74" s="74" t="s">
        <v>315</v>
      </c>
      <c r="VF74" s="74">
        <v>210</v>
      </c>
      <c r="VG74" s="74">
        <v>159</v>
      </c>
      <c r="VH74" s="74">
        <v>35</v>
      </c>
      <c r="VI74" s="74">
        <v>16</v>
      </c>
      <c r="VJ74" s="75">
        <v>0.76</v>
      </c>
      <c r="VK74" s="48" t="str">
        <f t="shared" si="226"/>
        <v>Fail:76%</v>
      </c>
      <c r="VL74" s="48"/>
      <c r="VM74" s="74" t="s">
        <v>315</v>
      </c>
      <c r="VN74" s="73">
        <v>210</v>
      </c>
      <c r="VO74" s="73">
        <v>159</v>
      </c>
      <c r="VP74" s="73">
        <v>35</v>
      </c>
      <c r="VQ74" s="73">
        <v>16</v>
      </c>
      <c r="VR74" s="75">
        <v>0.76</v>
      </c>
      <c r="VS74" s="48"/>
      <c r="VT74" s="48"/>
      <c r="VU74" s="74" t="s">
        <v>315</v>
      </c>
      <c r="VV74" s="74">
        <v>210</v>
      </c>
      <c r="VW74" s="74">
        <v>159</v>
      </c>
      <c r="VX74" s="74">
        <v>35</v>
      </c>
      <c r="VY74" s="74">
        <v>16</v>
      </c>
      <c r="VZ74" s="75">
        <v>0.76</v>
      </c>
      <c r="WA74" s="48" t="str">
        <f t="shared" si="227"/>
        <v>OK</v>
      </c>
      <c r="WB74" s="48"/>
      <c r="WD74" s="73"/>
      <c r="WE74" s="73"/>
      <c r="WF74" s="73"/>
      <c r="WG74" s="73"/>
      <c r="WH74" s="75"/>
      <c r="WI74" s="48"/>
      <c r="WJ74" s="48"/>
      <c r="WL74" s="73"/>
      <c r="WM74" s="73"/>
      <c r="WN74" s="73"/>
      <c r="WO74" s="73"/>
      <c r="WP74" s="75"/>
      <c r="WQ74" s="48"/>
      <c r="WR74" s="48"/>
      <c r="WS74" s="74" t="s">
        <v>315</v>
      </c>
      <c r="WT74" s="73">
        <v>210</v>
      </c>
      <c r="WU74" s="73">
        <v>159</v>
      </c>
      <c r="WV74" s="73">
        <v>35</v>
      </c>
      <c r="WW74" s="73">
        <v>16</v>
      </c>
      <c r="WX74" s="75">
        <v>0.76</v>
      </c>
      <c r="WY74" s="48" t="str">
        <f t="shared" si="228"/>
        <v>Fail:76%</v>
      </c>
      <c r="WZ74" s="48"/>
      <c r="XA74" s="74" t="s">
        <v>315</v>
      </c>
      <c r="XB74" s="74">
        <v>210</v>
      </c>
      <c r="XC74" s="74">
        <v>159</v>
      </c>
      <c r="XD74" s="74">
        <v>35</v>
      </c>
      <c r="XE74" s="74">
        <v>16</v>
      </c>
      <c r="XF74" s="75">
        <v>0.76</v>
      </c>
      <c r="XG74" s="48" t="str">
        <f t="shared" si="229"/>
        <v>Fail:76%</v>
      </c>
      <c r="XI74" s="74" t="s">
        <v>315</v>
      </c>
      <c r="XJ74" s="73">
        <v>210</v>
      </c>
      <c r="XK74" s="73">
        <v>159</v>
      </c>
      <c r="XL74" s="73">
        <v>35</v>
      </c>
      <c r="XM74" s="73">
        <v>16</v>
      </c>
      <c r="XN74" s="75">
        <v>0.76</v>
      </c>
      <c r="XO74" s="48" t="str">
        <f t="shared" si="230"/>
        <v>OK</v>
      </c>
      <c r="XP74" s="48"/>
      <c r="XQ74" s="74" t="s">
        <v>315</v>
      </c>
      <c r="XR74" s="74">
        <v>210</v>
      </c>
      <c r="XS74" s="74">
        <v>159</v>
      </c>
      <c r="XT74" s="74">
        <v>35</v>
      </c>
      <c r="XU74" s="74">
        <v>16</v>
      </c>
      <c r="XV74" s="75">
        <v>0.76</v>
      </c>
      <c r="XW74" s="48" t="str">
        <f t="shared" si="231"/>
        <v>OK</v>
      </c>
      <c r="XY74" s="74" t="s">
        <v>315</v>
      </c>
      <c r="XZ74" s="73">
        <v>210</v>
      </c>
      <c r="YA74" s="73">
        <v>159</v>
      </c>
      <c r="YB74" s="73">
        <v>35</v>
      </c>
      <c r="YC74" s="73">
        <v>16</v>
      </c>
      <c r="YD74" s="75">
        <v>0.76</v>
      </c>
      <c r="YE74" s="48" t="str">
        <f t="shared" si="232"/>
        <v>OK</v>
      </c>
      <c r="YF74" s="48"/>
      <c r="YG74" s="74" t="s">
        <v>315</v>
      </c>
      <c r="YH74" s="74">
        <v>210</v>
      </c>
      <c r="YI74" s="74">
        <v>159</v>
      </c>
      <c r="YJ74" s="74">
        <v>35</v>
      </c>
      <c r="YK74" s="74">
        <v>16</v>
      </c>
      <c r="YL74" s="75">
        <v>0.76</v>
      </c>
      <c r="YM74" s="48" t="str">
        <f t="shared" si="233"/>
        <v>OK</v>
      </c>
      <c r="YO74" s="74" t="s">
        <v>315</v>
      </c>
      <c r="YP74" s="73">
        <v>210</v>
      </c>
      <c r="YQ74" s="73">
        <v>159</v>
      </c>
      <c r="YR74" s="73">
        <v>35</v>
      </c>
      <c r="YS74" s="73">
        <v>16</v>
      </c>
      <c r="YT74" s="75">
        <v>0.76</v>
      </c>
      <c r="YU74" s="48" t="str">
        <f t="shared" si="234"/>
        <v>OK</v>
      </c>
      <c r="YV74" s="48"/>
      <c r="YW74" s="74" t="s">
        <v>315</v>
      </c>
      <c r="YX74" s="74">
        <v>210</v>
      </c>
      <c r="YY74" s="74">
        <v>159</v>
      </c>
      <c r="YZ74" s="74">
        <v>35</v>
      </c>
      <c r="ZA74" s="74">
        <v>16</v>
      </c>
      <c r="ZB74" s="75">
        <v>0.76</v>
      </c>
      <c r="ZC74" s="48" t="str">
        <f t="shared" si="235"/>
        <v>OK</v>
      </c>
      <c r="ZE74" s="74" t="s">
        <v>315</v>
      </c>
      <c r="ZF74" s="73">
        <v>210</v>
      </c>
      <c r="ZG74" s="73">
        <v>158</v>
      </c>
      <c r="ZH74" s="73">
        <v>35</v>
      </c>
      <c r="ZI74" s="73">
        <v>17</v>
      </c>
      <c r="ZJ74" s="75">
        <v>0.75</v>
      </c>
      <c r="ZK74" s="48" t="str">
        <f t="shared" si="236"/>
        <v>Fail:-1%</v>
      </c>
      <c r="ZL74" s="48"/>
      <c r="ZM74" s="74" t="s">
        <v>315</v>
      </c>
      <c r="ZN74" s="74">
        <v>210</v>
      </c>
      <c r="ZO74" s="74">
        <v>158</v>
      </c>
      <c r="ZP74" s="74">
        <v>35</v>
      </c>
      <c r="ZQ74" s="74">
        <v>17</v>
      </c>
      <c r="ZR74" s="75">
        <v>0.75</v>
      </c>
      <c r="ZS74" s="48" t="str">
        <f t="shared" si="237"/>
        <v>Fail:-1%</v>
      </c>
      <c r="ZU74" s="74" t="s">
        <v>315</v>
      </c>
      <c r="ZV74" s="73">
        <v>210</v>
      </c>
      <c r="ZW74" s="73">
        <v>159</v>
      </c>
      <c r="ZX74" s="73">
        <v>35</v>
      </c>
      <c r="ZY74" s="73">
        <v>16</v>
      </c>
      <c r="ZZ74" s="75">
        <v>0.76</v>
      </c>
      <c r="AAA74" s="48" t="str">
        <f t="shared" si="238"/>
        <v>Fail:1%</v>
      </c>
      <c r="AAB74" s="48"/>
      <c r="AAC74" s="74" t="s">
        <v>315</v>
      </c>
      <c r="AAD74" s="74">
        <v>210</v>
      </c>
      <c r="AAE74" s="74">
        <v>159</v>
      </c>
      <c r="AAF74" s="74">
        <v>35</v>
      </c>
      <c r="AAG74" s="74">
        <v>16</v>
      </c>
      <c r="AAH74" s="75">
        <v>0.76</v>
      </c>
      <c r="AAI74" s="48" t="str">
        <f t="shared" si="239"/>
        <v>Fail:1%</v>
      </c>
    </row>
    <row r="75" spans="1:711" s="74" customFormat="1" ht="15">
      <c r="B75" s="28"/>
      <c r="C75" s="28"/>
      <c r="D75" s="28"/>
      <c r="E75" s="28"/>
      <c r="F75" s="28"/>
      <c r="M75" s="75"/>
      <c r="U75" s="75"/>
      <c r="AC75" s="75"/>
      <c r="AK75" s="75"/>
      <c r="AS75" s="75"/>
      <c r="BA75" s="75"/>
      <c r="BI75" s="75"/>
      <c r="BJ75" s="75"/>
      <c r="BQ75" s="75"/>
      <c r="BR75" s="75"/>
      <c r="BY75" s="75"/>
      <c r="BZ75" s="75"/>
      <c r="CG75" s="75"/>
      <c r="CH75" s="75"/>
      <c r="CO75" s="75"/>
      <c r="CP75" s="75"/>
      <c r="CW75" s="75"/>
      <c r="CX75" s="75"/>
      <c r="DE75" s="75"/>
      <c r="DF75" s="67"/>
      <c r="DM75" s="75"/>
      <c r="DN75" s="75"/>
      <c r="DU75" s="75"/>
      <c r="DV75" s="75"/>
      <c r="EC75" s="75"/>
      <c r="ED75" s="67"/>
      <c r="EK75" s="75"/>
      <c r="EL75" s="75"/>
      <c r="ES75" s="75"/>
      <c r="ET75" s="75"/>
      <c r="FA75" s="75"/>
      <c r="FB75" s="75"/>
      <c r="FI75" s="75"/>
      <c r="FJ75" s="75"/>
      <c r="FP75" s="6"/>
      <c r="FQ75" s="75"/>
      <c r="FR75" s="67"/>
      <c r="FX75" s="6"/>
      <c r="FY75" s="75"/>
      <c r="FZ75" s="75"/>
      <c r="GF75" s="6"/>
      <c r="GG75" s="75"/>
      <c r="GH75" s="75"/>
      <c r="GN75" s="6"/>
      <c r="GO75" s="75"/>
      <c r="GP75" s="75"/>
      <c r="GV75" s="6"/>
      <c r="GW75" s="75"/>
      <c r="GX75" s="75"/>
      <c r="HE75" s="75"/>
      <c r="HF75" s="75"/>
      <c r="HM75" s="75"/>
      <c r="HN75" s="75"/>
      <c r="HU75" s="75"/>
      <c r="HV75" s="75"/>
      <c r="IC75" s="75"/>
      <c r="ID75" s="75"/>
      <c r="IK75" s="75"/>
      <c r="IL75" s="75"/>
      <c r="IN75" s="55"/>
      <c r="IO75" s="55"/>
      <c r="IP75" s="55"/>
      <c r="IQ75" s="55"/>
      <c r="IR75" s="55"/>
      <c r="IS75" s="56"/>
      <c r="IT75" s="56"/>
      <c r="IU75" s="55"/>
      <c r="IV75" s="55"/>
      <c r="IW75" s="55"/>
      <c r="IX75" s="58"/>
      <c r="IY75" s="58"/>
      <c r="IZ75" s="58"/>
      <c r="JA75" s="56"/>
      <c r="JB75" s="56"/>
      <c r="JC75" s="55"/>
      <c r="JD75" s="73"/>
      <c r="JE75" s="73"/>
      <c r="JF75" s="73"/>
      <c r="JG75" s="73"/>
      <c r="JH75" s="73"/>
      <c r="JI75" s="77"/>
      <c r="JJ75" s="67"/>
      <c r="JK75" s="66"/>
      <c r="JL75" s="73"/>
      <c r="JM75" s="73"/>
      <c r="JN75" s="73"/>
      <c r="JO75" s="73"/>
      <c r="JP75" s="73"/>
      <c r="JQ75" s="77"/>
      <c r="JR75" s="67"/>
      <c r="JS75" s="66"/>
      <c r="JY75" s="75"/>
      <c r="JZ75" s="75"/>
      <c r="KB75" s="73"/>
      <c r="KC75" s="73"/>
      <c r="KD75" s="90"/>
      <c r="KE75" s="73"/>
      <c r="KF75" s="73"/>
      <c r="KG75" s="77"/>
      <c r="KH75" s="75"/>
      <c r="KJ75" s="73"/>
      <c r="KK75" s="73"/>
      <c r="KL75" s="90"/>
      <c r="KM75" s="73"/>
      <c r="KN75" s="73"/>
      <c r="KO75" s="77"/>
      <c r="KP75" s="75"/>
      <c r="KR75" s="73"/>
      <c r="KS75" s="73"/>
      <c r="KT75" s="73"/>
      <c r="KU75" s="73"/>
      <c r="KV75" s="73"/>
      <c r="KW75" s="77"/>
      <c r="KX75" s="75"/>
      <c r="KZ75" s="73"/>
      <c r="LA75" s="73"/>
      <c r="LB75" s="73"/>
      <c r="LC75" s="73"/>
      <c r="LD75" s="73"/>
      <c r="LE75" s="77"/>
      <c r="LF75" s="75"/>
      <c r="LI75" s="73"/>
      <c r="LJ75" s="73"/>
      <c r="LK75" s="73"/>
      <c r="LL75" s="73"/>
      <c r="LM75" s="73"/>
      <c r="LN75" s="77"/>
      <c r="LO75" s="75"/>
      <c r="LU75" s="6"/>
      <c r="LV75" s="75"/>
      <c r="LW75" s="75"/>
      <c r="MC75" s="6"/>
      <c r="MD75" s="75"/>
      <c r="ME75" s="75"/>
      <c r="MI75" s="6"/>
      <c r="MK75" s="6"/>
      <c r="ML75" s="75"/>
      <c r="MM75" s="75"/>
      <c r="MQ75" s="6"/>
      <c r="MS75" s="6"/>
      <c r="MT75" s="75"/>
      <c r="MU75" s="75"/>
      <c r="MY75" s="6"/>
      <c r="NA75" s="6"/>
      <c r="NB75" s="75"/>
      <c r="NC75" s="75"/>
      <c r="ND75" s="49"/>
      <c r="NG75" s="6"/>
      <c r="NI75" s="6"/>
      <c r="NJ75" s="75"/>
      <c r="NK75" s="75"/>
      <c r="NL75" s="49"/>
      <c r="NO75" s="6"/>
      <c r="NQ75" s="6"/>
      <c r="NR75" s="75"/>
      <c r="NS75" s="75"/>
      <c r="NT75" s="49"/>
      <c r="NW75" s="6"/>
      <c r="NY75" s="6"/>
      <c r="NZ75" s="75"/>
      <c r="OA75" s="75"/>
      <c r="OB75" s="49"/>
      <c r="OE75" s="6"/>
      <c r="OG75" s="6"/>
      <c r="OH75" s="75"/>
      <c r="OI75" s="75"/>
      <c r="OJ75" s="49"/>
      <c r="OM75" s="6"/>
      <c r="OO75" s="6"/>
      <c r="OP75" s="75"/>
      <c r="OQ75" s="75"/>
      <c r="OR75" s="49"/>
      <c r="OU75" s="6"/>
      <c r="OW75" s="6"/>
      <c r="OX75" s="75"/>
      <c r="OY75" s="75"/>
      <c r="OZ75" s="49"/>
      <c r="PC75" s="6"/>
      <c r="PE75" s="6"/>
      <c r="PF75" s="75"/>
      <c r="PG75" s="75"/>
      <c r="PH75" s="49"/>
      <c r="PK75" s="6"/>
      <c r="PM75" s="6"/>
      <c r="PN75" s="75"/>
      <c r="PO75" s="75"/>
      <c r="PP75" s="49"/>
      <c r="PS75" s="6"/>
      <c r="PU75" s="6"/>
      <c r="PV75" s="75"/>
      <c r="PW75" s="75"/>
      <c r="PX75" s="49"/>
      <c r="QA75" s="6"/>
      <c r="QC75" s="6"/>
      <c r="QD75" s="75"/>
      <c r="QE75" s="75"/>
      <c r="QF75" s="49"/>
      <c r="QI75" s="6"/>
      <c r="QK75" s="6"/>
      <c r="QL75" s="75"/>
      <c r="QM75" s="75"/>
      <c r="QN75" s="49"/>
      <c r="QQ75" s="6"/>
      <c r="QS75" s="6"/>
      <c r="QT75" s="75"/>
      <c r="QU75" s="75"/>
      <c r="QV75" s="49"/>
      <c r="QY75" s="6"/>
      <c r="RA75" s="6"/>
      <c r="RB75" s="75"/>
      <c r="RC75" s="75"/>
      <c r="RD75" s="49"/>
      <c r="RG75" s="6"/>
      <c r="RI75" s="6"/>
      <c r="RJ75" s="75"/>
      <c r="RK75" s="75"/>
      <c r="RL75" s="49"/>
      <c r="RO75" s="6"/>
      <c r="RQ75" s="6"/>
      <c r="RR75" s="75"/>
      <c r="RS75" s="75"/>
      <c r="RT75" s="49"/>
      <c r="RW75" s="6"/>
      <c r="RY75" s="6"/>
      <c r="RZ75" s="75"/>
      <c r="SA75" s="75"/>
      <c r="SB75" s="49"/>
      <c r="SD75" s="73"/>
      <c r="SE75" s="73"/>
      <c r="SF75" s="73"/>
      <c r="SG75" s="73"/>
      <c r="SH75" s="75"/>
      <c r="SI75" s="75"/>
      <c r="SL75" s="73"/>
      <c r="SM75" s="73"/>
      <c r="SN75" s="73"/>
      <c r="SO75" s="73"/>
      <c r="SP75" s="75"/>
      <c r="SQ75" s="75"/>
      <c r="SX75" s="75"/>
      <c r="SY75" s="75"/>
      <c r="TB75" s="73"/>
      <c r="TC75" s="73"/>
      <c r="TD75" s="73"/>
      <c r="TE75" s="73"/>
      <c r="TF75" s="75"/>
      <c r="TG75" s="75"/>
      <c r="TH75" s="66"/>
      <c r="TJ75" s="73"/>
      <c r="TK75" s="73"/>
      <c r="TL75" s="73"/>
      <c r="TM75" s="73"/>
      <c r="TN75" s="75"/>
      <c r="TO75" s="48"/>
      <c r="TP75" s="48"/>
      <c r="TR75" s="73"/>
      <c r="TS75" s="73"/>
      <c r="TT75" s="73"/>
      <c r="TU75" s="73"/>
      <c r="TV75" s="75"/>
      <c r="TW75" s="48"/>
      <c r="TX75" s="48"/>
      <c r="TZ75" s="73"/>
      <c r="UA75" s="73"/>
      <c r="UB75" s="73"/>
      <c r="UC75" s="73"/>
      <c r="UD75" s="75"/>
      <c r="UE75" s="48"/>
      <c r="UF75" s="48"/>
      <c r="UH75" s="73"/>
      <c r="UI75" s="73"/>
      <c r="UJ75" s="73"/>
      <c r="UK75" s="73"/>
      <c r="UL75" s="75"/>
      <c r="UM75" s="48"/>
      <c r="UN75" s="48"/>
      <c r="UT75" s="75"/>
      <c r="UU75" s="48"/>
      <c r="UV75" s="48"/>
      <c r="UX75" s="73"/>
      <c r="UY75" s="73"/>
      <c r="UZ75" s="73"/>
      <c r="VA75" s="73"/>
      <c r="VB75" s="75"/>
      <c r="VC75" s="48"/>
      <c r="VD75" s="48"/>
      <c r="VJ75" s="75"/>
      <c r="VK75" s="48"/>
      <c r="VL75" s="48"/>
      <c r="VN75" s="73"/>
      <c r="VO75" s="73"/>
      <c r="VP75" s="73"/>
      <c r="VQ75" s="73"/>
      <c r="VR75" s="75"/>
      <c r="VS75" s="48"/>
      <c r="VT75" s="48"/>
      <c r="VZ75" s="75"/>
      <c r="WA75" s="48"/>
      <c r="WB75" s="48"/>
      <c r="WD75" s="73"/>
      <c r="WE75" s="73"/>
      <c r="WF75" s="73"/>
      <c r="WG75" s="73"/>
      <c r="WH75" s="75"/>
      <c r="WI75" s="48"/>
      <c r="WJ75" s="48"/>
      <c r="WL75" s="73"/>
      <c r="WM75" s="73"/>
      <c r="WN75" s="73"/>
      <c r="WO75" s="73"/>
      <c r="WP75" s="75"/>
      <c r="WQ75" s="48"/>
      <c r="WR75" s="48"/>
      <c r="WT75" s="73"/>
      <c r="WU75" s="73"/>
      <c r="WV75" s="73"/>
      <c r="WW75" s="73"/>
      <c r="WX75" s="75"/>
      <c r="WY75" s="48"/>
      <c r="WZ75" s="48"/>
      <c r="XF75" s="75"/>
      <c r="XG75" s="48"/>
      <c r="XJ75" s="73"/>
      <c r="XK75" s="73"/>
      <c r="XL75" s="73"/>
      <c r="XM75" s="73"/>
      <c r="XN75" s="75"/>
      <c r="XO75" s="48"/>
      <c r="XP75" s="48"/>
      <c r="XV75" s="75"/>
      <c r="XW75" s="48"/>
      <c r="XZ75" s="73"/>
      <c r="YA75" s="73"/>
      <c r="YB75" s="73"/>
      <c r="YC75" s="73"/>
      <c r="YD75" s="75"/>
      <c r="YE75" s="48"/>
      <c r="YF75" s="48"/>
      <c r="YL75" s="75"/>
      <c r="YM75" s="48"/>
      <c r="YP75" s="73"/>
      <c r="YQ75" s="73"/>
      <c r="YR75" s="73"/>
      <c r="YS75" s="73"/>
      <c r="YT75" s="75"/>
      <c r="YU75" s="48"/>
      <c r="YV75" s="48"/>
      <c r="ZB75" s="75"/>
      <c r="ZC75" s="48"/>
      <c r="ZF75" s="73"/>
      <c r="ZG75" s="73"/>
      <c r="ZH75" s="73"/>
      <c r="ZI75" s="73"/>
      <c r="ZJ75" s="75"/>
      <c r="ZK75" s="48"/>
      <c r="ZL75" s="48"/>
      <c r="ZR75" s="75"/>
      <c r="ZS75" s="48"/>
      <c r="ZV75" s="73"/>
      <c r="ZW75" s="73"/>
      <c r="ZX75" s="73"/>
      <c r="ZY75" s="73"/>
      <c r="ZZ75" s="75"/>
      <c r="AAA75" s="48"/>
      <c r="AAB75" s="48"/>
      <c r="AAH75" s="75"/>
      <c r="AAI75" s="48"/>
    </row>
    <row r="76" spans="1:711" s="74" customFormat="1" ht="15">
      <c r="B76" s="28"/>
      <c r="C76" s="28"/>
      <c r="D76" s="28"/>
      <c r="E76" s="28"/>
      <c r="F76" s="28"/>
      <c r="M76" s="75"/>
      <c r="U76" s="75"/>
      <c r="AC76" s="75"/>
      <c r="AK76" s="75"/>
      <c r="AS76" s="75"/>
      <c r="BA76" s="75"/>
      <c r="BI76" s="75"/>
      <c r="BJ76" s="75"/>
      <c r="BQ76" s="75"/>
      <c r="BR76" s="75"/>
      <c r="BY76" s="75"/>
      <c r="BZ76" s="75"/>
      <c r="CG76" s="75"/>
      <c r="CH76" s="75"/>
      <c r="CO76" s="75"/>
      <c r="CP76" s="75"/>
      <c r="CW76" s="75"/>
      <c r="CX76" s="75"/>
      <c r="DE76" s="75"/>
      <c r="DF76" s="67"/>
      <c r="DM76" s="75"/>
      <c r="DN76" s="75"/>
      <c r="DU76" s="75"/>
      <c r="DV76" s="75"/>
      <c r="EC76" s="75"/>
      <c r="ED76" s="67"/>
      <c r="EK76" s="75"/>
      <c r="EL76" s="75"/>
      <c r="ES76" s="75"/>
      <c r="ET76" s="75"/>
      <c r="FA76" s="75"/>
      <c r="FB76" s="75"/>
      <c r="FI76" s="75"/>
      <c r="FJ76" s="75"/>
      <c r="FP76" s="6"/>
      <c r="FQ76" s="75"/>
      <c r="FR76" s="67"/>
      <c r="FX76" s="6"/>
      <c r="FY76" s="75"/>
      <c r="FZ76" s="75"/>
      <c r="GF76" s="6"/>
      <c r="GG76" s="75"/>
      <c r="GH76" s="75"/>
      <c r="GN76" s="6"/>
      <c r="GO76" s="75"/>
      <c r="GP76" s="75"/>
      <c r="GV76" s="6"/>
      <c r="GW76" s="75"/>
      <c r="GX76" s="75"/>
      <c r="HE76" s="75"/>
      <c r="HF76" s="75"/>
      <c r="HM76" s="75"/>
      <c r="HN76" s="75"/>
      <c r="HU76" s="75"/>
      <c r="HV76" s="75"/>
      <c r="IC76" s="75"/>
      <c r="ID76" s="75"/>
      <c r="IK76" s="75"/>
      <c r="IL76" s="75"/>
      <c r="IN76" s="55"/>
      <c r="IO76" s="55"/>
      <c r="IP76" s="55"/>
      <c r="IQ76" s="55"/>
      <c r="IR76" s="55"/>
      <c r="IS76" s="56"/>
      <c r="IT76" s="56"/>
      <c r="IU76" s="55"/>
      <c r="IV76" s="55"/>
      <c r="IW76" s="55"/>
      <c r="IX76" s="58"/>
      <c r="IY76" s="58"/>
      <c r="IZ76" s="58"/>
      <c r="JA76" s="56"/>
      <c r="JB76" s="56"/>
      <c r="JC76" s="55"/>
      <c r="JD76" s="73"/>
      <c r="JE76" s="73"/>
      <c r="JF76" s="73"/>
      <c r="JG76" s="73"/>
      <c r="JH76" s="73"/>
      <c r="JI76" s="77"/>
      <c r="JJ76" s="67"/>
      <c r="JK76" s="66"/>
      <c r="JL76" s="73"/>
      <c r="JM76" s="73"/>
      <c r="JN76" s="73"/>
      <c r="JO76" s="73"/>
      <c r="JP76" s="73"/>
      <c r="JQ76" s="77"/>
      <c r="JR76" s="67"/>
      <c r="JS76" s="66"/>
      <c r="JY76" s="75"/>
      <c r="JZ76" s="75"/>
      <c r="KB76" s="73"/>
      <c r="KC76" s="73"/>
      <c r="KD76" s="90"/>
      <c r="KE76" s="73"/>
      <c r="KF76" s="73"/>
      <c r="KG76" s="77"/>
      <c r="KH76" s="75"/>
      <c r="KJ76" s="73"/>
      <c r="KK76" s="73"/>
      <c r="KL76" s="90"/>
      <c r="KM76" s="73"/>
      <c r="KN76" s="73"/>
      <c r="KO76" s="77"/>
      <c r="KP76" s="75"/>
      <c r="KR76" s="73"/>
      <c r="KS76" s="73"/>
      <c r="KT76" s="73"/>
      <c r="KU76" s="73"/>
      <c r="KV76" s="73"/>
      <c r="KW76" s="77"/>
      <c r="KX76" s="75"/>
      <c r="KZ76" s="73"/>
      <c r="LA76" s="73"/>
      <c r="LB76" s="73"/>
      <c r="LC76" s="73"/>
      <c r="LD76" s="73"/>
      <c r="LE76" s="77"/>
      <c r="LF76" s="75"/>
      <c r="LI76" s="73"/>
      <c r="LJ76" s="73"/>
      <c r="LK76" s="73"/>
      <c r="LL76" s="73"/>
      <c r="LM76" s="73"/>
      <c r="LN76" s="77"/>
      <c r="LO76" s="75"/>
      <c r="LU76" s="6"/>
      <c r="LV76" s="75"/>
      <c r="LW76" s="75"/>
      <c r="MC76" s="6"/>
      <c r="MD76" s="75"/>
      <c r="ME76" s="75"/>
      <c r="MI76" s="6"/>
      <c r="MK76" s="6"/>
      <c r="ML76" s="75"/>
      <c r="MM76" s="75"/>
      <c r="MQ76" s="6"/>
      <c r="MS76" s="6"/>
      <c r="MT76" s="75"/>
      <c r="MU76" s="75"/>
      <c r="MY76" s="6"/>
      <c r="NA76" s="6"/>
      <c r="NB76" s="75"/>
      <c r="NC76" s="75"/>
      <c r="ND76" s="49"/>
      <c r="NG76" s="6"/>
      <c r="NI76" s="6"/>
      <c r="NJ76" s="75"/>
      <c r="NK76" s="75"/>
      <c r="NL76" s="49"/>
      <c r="NO76" s="6"/>
      <c r="NQ76" s="6"/>
      <c r="NR76" s="75"/>
      <c r="NS76" s="75"/>
      <c r="NT76" s="49"/>
      <c r="NW76" s="6"/>
      <c r="NY76" s="6"/>
      <c r="NZ76" s="75"/>
      <c r="OA76" s="75"/>
      <c r="OB76" s="49"/>
      <c r="OE76" s="6"/>
      <c r="OG76" s="6"/>
      <c r="OH76" s="75"/>
      <c r="OI76" s="75"/>
      <c r="OJ76" s="49"/>
      <c r="OM76" s="6"/>
      <c r="OO76" s="6"/>
      <c r="OP76" s="75"/>
      <c r="OQ76" s="75"/>
      <c r="OR76" s="49"/>
      <c r="OU76" s="6"/>
      <c r="OW76" s="6"/>
      <c r="OX76" s="75"/>
      <c r="OY76" s="75"/>
      <c r="OZ76" s="49"/>
      <c r="PC76" s="6"/>
      <c r="PE76" s="6"/>
      <c r="PF76" s="75"/>
      <c r="PG76" s="75"/>
      <c r="PH76" s="49"/>
      <c r="PK76" s="6"/>
      <c r="PM76" s="6"/>
      <c r="PN76" s="75"/>
      <c r="PO76" s="75"/>
      <c r="PP76" s="49"/>
      <c r="PS76" s="6"/>
      <c r="PU76" s="6"/>
      <c r="PV76" s="75"/>
      <c r="PW76" s="75"/>
      <c r="PX76" s="49"/>
      <c r="QA76" s="6"/>
      <c r="QC76" s="6"/>
      <c r="QD76" s="75"/>
      <c r="QE76" s="75"/>
      <c r="QF76" s="49"/>
      <c r="QI76" s="6"/>
      <c r="QK76" s="6"/>
      <c r="QL76" s="75"/>
      <c r="QM76" s="75"/>
      <c r="QN76" s="49"/>
      <c r="QQ76" s="6"/>
      <c r="QS76" s="6"/>
      <c r="QT76" s="75"/>
      <c r="QU76" s="75"/>
      <c r="QV76" s="49"/>
      <c r="QY76" s="6"/>
      <c r="RA76" s="6"/>
      <c r="RB76" s="75"/>
      <c r="RC76" s="75"/>
      <c r="RD76" s="49"/>
      <c r="RG76" s="6"/>
      <c r="RI76" s="6"/>
      <c r="RJ76" s="75"/>
      <c r="RK76" s="75"/>
      <c r="RL76" s="49"/>
      <c r="RO76" s="6"/>
      <c r="RQ76" s="6"/>
      <c r="RR76" s="75"/>
      <c r="RS76" s="75"/>
      <c r="RT76" s="49"/>
      <c r="RW76" s="6"/>
      <c r="RY76" s="6"/>
      <c r="RZ76" s="75"/>
      <c r="SA76" s="75"/>
      <c r="SB76" s="49"/>
      <c r="SD76" s="73"/>
      <c r="SE76" s="73"/>
      <c r="SF76" s="73"/>
      <c r="SG76" s="73"/>
      <c r="SH76" s="75"/>
      <c r="SI76" s="75"/>
      <c r="SL76" s="73"/>
      <c r="SM76" s="73"/>
      <c r="SN76" s="73"/>
      <c r="SO76" s="73"/>
      <c r="SP76" s="75"/>
      <c r="SQ76" s="75"/>
      <c r="SX76" s="75"/>
      <c r="SY76" s="75"/>
      <c r="TB76" s="73"/>
      <c r="TC76" s="73"/>
      <c r="TD76" s="73"/>
      <c r="TE76" s="73"/>
      <c r="TF76" s="75"/>
      <c r="TG76" s="75"/>
      <c r="TH76" s="66"/>
      <c r="TJ76" s="73"/>
      <c r="TK76" s="73"/>
      <c r="TL76" s="73"/>
      <c r="TM76" s="73"/>
      <c r="TN76" s="75"/>
      <c r="TO76" s="48"/>
      <c r="TP76" s="48"/>
      <c r="TR76" s="73"/>
      <c r="TS76" s="73"/>
      <c r="TT76" s="73"/>
      <c r="TU76" s="73"/>
      <c r="TV76" s="75"/>
      <c r="TW76" s="48"/>
      <c r="TX76" s="48"/>
      <c r="TZ76" s="73"/>
      <c r="UA76" s="73"/>
      <c r="UB76" s="73"/>
      <c r="UC76" s="73"/>
      <c r="UD76" s="75"/>
      <c r="UE76" s="48"/>
      <c r="UF76" s="48"/>
      <c r="UH76" s="73"/>
      <c r="UI76" s="73"/>
      <c r="UJ76" s="73"/>
      <c r="UK76" s="73"/>
      <c r="UL76" s="75"/>
      <c r="UM76" s="48"/>
      <c r="UN76" s="48"/>
      <c r="UT76" s="75"/>
      <c r="UU76" s="48"/>
      <c r="UV76" s="48"/>
      <c r="UX76" s="73"/>
      <c r="UY76" s="73"/>
      <c r="UZ76" s="73"/>
      <c r="VA76" s="73"/>
      <c r="VB76" s="75"/>
      <c r="VC76" s="48"/>
      <c r="VD76" s="48"/>
      <c r="VJ76" s="75"/>
      <c r="VK76" s="48"/>
      <c r="VL76" s="48"/>
      <c r="VN76" s="73"/>
      <c r="VO76" s="73"/>
      <c r="VP76" s="73"/>
      <c r="VQ76" s="73"/>
      <c r="VR76" s="75"/>
      <c r="VS76" s="48"/>
      <c r="VT76" s="48"/>
      <c r="VZ76" s="75"/>
      <c r="WA76" s="48"/>
      <c r="WB76" s="48"/>
      <c r="WD76" s="73"/>
      <c r="WE76" s="73"/>
      <c r="WF76" s="73"/>
      <c r="WG76" s="73"/>
      <c r="WH76" s="75"/>
      <c r="WI76" s="48"/>
      <c r="WJ76" s="48"/>
      <c r="WL76" s="73"/>
      <c r="WM76" s="73"/>
      <c r="WN76" s="73"/>
      <c r="WO76" s="73"/>
      <c r="WP76" s="75"/>
      <c r="WQ76" s="48"/>
      <c r="WR76" s="48"/>
      <c r="WT76" s="73"/>
      <c r="WU76" s="73"/>
      <c r="WV76" s="73"/>
      <c r="WW76" s="73"/>
      <c r="WX76" s="75"/>
      <c r="WY76" s="48"/>
      <c r="WZ76" s="48"/>
      <c r="XF76" s="75"/>
      <c r="XG76" s="48"/>
      <c r="XJ76" s="73"/>
      <c r="XK76" s="73"/>
      <c r="XL76" s="73"/>
      <c r="XM76" s="73"/>
      <c r="XN76" s="75"/>
      <c r="XO76" s="48"/>
      <c r="XP76" s="48"/>
      <c r="XV76" s="75"/>
      <c r="XW76" s="48"/>
      <c r="XZ76" s="73"/>
      <c r="YA76" s="73"/>
      <c r="YB76" s="73"/>
      <c r="YC76" s="73"/>
      <c r="YD76" s="75"/>
      <c r="YE76" s="48"/>
      <c r="YF76" s="48"/>
      <c r="YL76" s="75"/>
      <c r="YM76" s="48"/>
      <c r="YP76" s="73"/>
      <c r="YQ76" s="73"/>
      <c r="YR76" s="73"/>
      <c r="YS76" s="73"/>
      <c r="YT76" s="75"/>
      <c r="YU76" s="48"/>
      <c r="YV76" s="48"/>
      <c r="ZB76" s="75"/>
      <c r="ZC76" s="48"/>
      <c r="ZF76" s="73"/>
      <c r="ZG76" s="73"/>
      <c r="ZH76" s="73"/>
      <c r="ZI76" s="73"/>
      <c r="ZJ76" s="75"/>
      <c r="ZK76" s="48"/>
      <c r="ZL76" s="48"/>
      <c r="ZR76" s="75"/>
      <c r="ZS76" s="48"/>
      <c r="ZV76" s="73"/>
      <c r="ZW76" s="73"/>
      <c r="ZX76" s="73"/>
      <c r="ZY76" s="73"/>
      <c r="ZZ76" s="75"/>
      <c r="AAA76" s="48"/>
      <c r="AAB76" s="48"/>
      <c r="AAH76" s="75"/>
      <c r="AAI76" s="48"/>
    </row>
    <row r="77" spans="1:711" ht="15">
      <c r="B77" s="2">
        <f>SUM(B3:B73)</f>
        <v>7467</v>
      </c>
      <c r="C77" s="2">
        <f>SUM(C3:C73)</f>
        <v>6913</v>
      </c>
      <c r="D77" s="2">
        <f>SUM(D3:D73)</f>
        <v>462</v>
      </c>
      <c r="E77" s="2">
        <f>SUM(E3:E73)</f>
        <v>92</v>
      </c>
      <c r="F77" s="4">
        <f>C77/B77</f>
        <v>0.92580688362126695</v>
      </c>
      <c r="I77" s="2">
        <f>SUM(I3:I73)</f>
        <v>7454</v>
      </c>
      <c r="J77" s="2">
        <f>SUM(J3:J73)</f>
        <v>6393</v>
      </c>
      <c r="M77" s="4">
        <f>J77/I77</f>
        <v>0.85766031660853237</v>
      </c>
      <c r="Q77" s="2">
        <f>SUM(Q3:Q73)</f>
        <v>7454</v>
      </c>
      <c r="R77" s="2">
        <f>SUM(R3:R73)</f>
        <v>6393</v>
      </c>
      <c r="U77" s="4">
        <f>R77/Q77</f>
        <v>0.85766031660853237</v>
      </c>
      <c r="Y77" s="2">
        <f>SUM(Y3:Y73)</f>
        <v>7454</v>
      </c>
      <c r="Z77" s="2">
        <f>SUM(Z3:Z73)</f>
        <v>6294</v>
      </c>
      <c r="AC77" s="4">
        <f>Z77/Y77</f>
        <v>0.84437885698953585</v>
      </c>
      <c r="AG77" s="2">
        <f>SUM(AG3:AG73)</f>
        <v>7454</v>
      </c>
      <c r="AH77" s="2">
        <f>SUM(AH3:AH73)</f>
        <v>6291</v>
      </c>
      <c r="AK77" s="4">
        <f>AH77/AG77</f>
        <v>0.84397638851623291</v>
      </c>
      <c r="AO77" s="2">
        <f>SUM(AO3:AO73)</f>
        <v>7454</v>
      </c>
      <c r="AP77" s="2">
        <f>SUM(AP3:AP73)</f>
        <v>6398</v>
      </c>
      <c r="AS77" s="4">
        <f>AP77/AO77</f>
        <v>0.85833109739737057</v>
      </c>
      <c r="AW77" s="2">
        <f>SUM(AW3:AW73)</f>
        <v>7454</v>
      </c>
      <c r="AX77" s="2">
        <f>SUM(AX3:AX73)</f>
        <v>6389</v>
      </c>
      <c r="BA77" s="4">
        <f>AX77/AW77</f>
        <v>0.85712369197746174</v>
      </c>
      <c r="BE77" s="2">
        <f>SUM(BE3:BE73)</f>
        <v>7653</v>
      </c>
      <c r="BF77" s="2">
        <f>SUM(BF3:BF73)</f>
        <v>7040</v>
      </c>
      <c r="BI77" s="4">
        <f>BF77/BE77</f>
        <v>0.91990069253887363</v>
      </c>
      <c r="BM77" s="2">
        <f>SUM(BM3:BM73)</f>
        <v>7653</v>
      </c>
      <c r="BN77" s="2">
        <f>SUM(BN3:BN73)</f>
        <v>7032</v>
      </c>
      <c r="BO77" s="2">
        <f>SUM(BO3:BO73)</f>
        <v>413</v>
      </c>
      <c r="BP77" s="2">
        <f>SUM(BP3:BP73)</f>
        <v>208</v>
      </c>
      <c r="BQ77" s="4">
        <f>BN77/BM77</f>
        <v>0.91885535084280678</v>
      </c>
      <c r="BU77" s="2">
        <f>SUM(BU3:BU73)</f>
        <v>7653</v>
      </c>
      <c r="BV77" s="2">
        <f>SUM(BV3:BV73)</f>
        <v>7032</v>
      </c>
      <c r="BY77" s="4">
        <f>BV77/BU77</f>
        <v>0.91885535084280678</v>
      </c>
      <c r="CC77" s="2">
        <f>SUM(CC3:CC73)</f>
        <v>7653</v>
      </c>
      <c r="CD77" s="2">
        <f>SUM(CD3:CD73)</f>
        <v>7035</v>
      </c>
      <c r="CE77" s="2">
        <f>SUM(CE3:CE73)</f>
        <v>410</v>
      </c>
      <c r="CF77" s="2">
        <f>SUM(CF3:CF73)</f>
        <v>208</v>
      </c>
      <c r="CG77" s="4">
        <f>CD77/CC77</f>
        <v>0.91924735397883184</v>
      </c>
      <c r="CK77" s="2">
        <f>SUM(CK3:CK73)</f>
        <v>7653</v>
      </c>
      <c r="CL77" s="2">
        <f>SUM(CL3:CL73)</f>
        <v>7045</v>
      </c>
      <c r="CM77" s="2">
        <f>SUM(CM3:CM73)</f>
        <v>329</v>
      </c>
      <c r="CN77" s="2">
        <f>SUM(CN3:CN73)</f>
        <v>279</v>
      </c>
      <c r="CO77" s="4">
        <f>CL77/CK77</f>
        <v>0.92055403109891543</v>
      </c>
      <c r="CS77" s="2">
        <f>SUM(CS3:CS73)</f>
        <v>7650</v>
      </c>
      <c r="CT77" s="2">
        <f>SUM(CT3:CT73)</f>
        <v>7043</v>
      </c>
      <c r="CU77" s="2">
        <f>SUM(CU3:CU73)</f>
        <v>321</v>
      </c>
      <c r="CV77" s="2">
        <f>SUM(CV3:CV73)</f>
        <v>286</v>
      </c>
      <c r="CW77" s="4">
        <f>CT77/CS77</f>
        <v>0.92065359477124187</v>
      </c>
      <c r="CZ77" s="7"/>
      <c r="DA77" s="7">
        <f>SUM(DA3:DA73)</f>
        <v>7650</v>
      </c>
      <c r="DB77" s="7">
        <f>SUM(DB3:DB73)</f>
        <v>7053</v>
      </c>
      <c r="DC77" s="7"/>
      <c r="DD77" s="7"/>
      <c r="DE77" s="8">
        <f>DB77/DA77</f>
        <v>0.92196078431372552</v>
      </c>
      <c r="DF77" s="7"/>
      <c r="DI77" s="2">
        <f>SUM(DI3:DI73)</f>
        <v>7650</v>
      </c>
      <c r="DJ77" s="2">
        <f>SUM(DJ3:DJ73)</f>
        <v>7052</v>
      </c>
      <c r="DM77" s="4">
        <f>DJ77/DI77</f>
        <v>0.92183006535947709</v>
      </c>
      <c r="DQ77" s="2">
        <f>SUM(DQ3:DQ73)</f>
        <v>7650</v>
      </c>
      <c r="DR77" s="2">
        <f>SUM(DR3:DR73)</f>
        <v>7052</v>
      </c>
      <c r="DU77" s="4">
        <f>DR77/DQ77</f>
        <v>0.92183006535947709</v>
      </c>
      <c r="DX77" s="7"/>
      <c r="DY77" s="7">
        <f>SUM(DY3:DY73)</f>
        <v>7650</v>
      </c>
      <c r="DZ77" s="7">
        <f>SUM(DZ3:DZ73)</f>
        <v>7053</v>
      </c>
      <c r="EA77" s="7"/>
      <c r="EB77" s="7"/>
      <c r="EC77" s="8">
        <f>DZ77/DY77</f>
        <v>0.92196078431372552</v>
      </c>
      <c r="ED77" s="7"/>
      <c r="EG77" s="2">
        <f>SUM(EG3:EG73)</f>
        <v>7981</v>
      </c>
      <c r="EH77" s="2">
        <f>SUM(EH3:EH73)</f>
        <v>7306</v>
      </c>
      <c r="EI77" s="2">
        <f>SUM(EI3:EI73)</f>
        <v>294</v>
      </c>
      <c r="EJ77" s="2">
        <f>SUM(EJ3:EJ73)</f>
        <v>381</v>
      </c>
      <c r="EK77" s="4">
        <f>EH77/EG77</f>
        <v>0.91542413231424635</v>
      </c>
      <c r="EO77" s="2">
        <f>SUM(EO3:EO73)</f>
        <v>7981</v>
      </c>
      <c r="EP77" s="2">
        <f>SUM(EP3:EP73)</f>
        <v>7394</v>
      </c>
      <c r="ES77" s="4">
        <f>EP77/EO77</f>
        <v>0.9264503195088335</v>
      </c>
      <c r="EW77" s="2">
        <f>SUM(EW3:EW73)</f>
        <v>7981</v>
      </c>
      <c r="EX77" s="2">
        <f>SUM(EX3:EX73)</f>
        <v>7393</v>
      </c>
      <c r="EY77" s="2">
        <f>SUM(EY3:EY73)</f>
        <v>295</v>
      </c>
      <c r="FA77" s="4">
        <f>EX77/EW77</f>
        <v>0.92632502192707677</v>
      </c>
      <c r="FE77" s="2">
        <f>SUM(FE3:FE73)</f>
        <v>7981</v>
      </c>
      <c r="FF77" s="2">
        <f>SUM(FF3:FF73)</f>
        <v>7404</v>
      </c>
      <c r="FG77" s="2">
        <f>SUM(FG3:FG73)</f>
        <v>283</v>
      </c>
      <c r="FH77" s="2">
        <f>SUM(FH3:FH73)</f>
        <v>294</v>
      </c>
      <c r="FI77" s="4">
        <f>FF77/FE77</f>
        <v>0.92770329532640017</v>
      </c>
      <c r="FL77" s="7"/>
      <c r="FM77" s="7">
        <f>SUM(FM3:FM73)</f>
        <v>9781</v>
      </c>
      <c r="FN77" s="7">
        <f>SUM(FN3:FN73)</f>
        <v>9147</v>
      </c>
      <c r="FO77" s="7"/>
      <c r="FP77" s="7"/>
      <c r="FQ77" s="8"/>
      <c r="FR77" s="7"/>
      <c r="FU77" s="2">
        <f>SUM(FU3:FU73)</f>
        <v>9766</v>
      </c>
      <c r="FV77" s="2">
        <f>SUM(FV3:FV73)</f>
        <v>9152</v>
      </c>
      <c r="FW77" s="2">
        <f>SUM(FW3:FW73)</f>
        <v>322</v>
      </c>
      <c r="FX77" s="2">
        <f>SUM(FX3:FX73)</f>
        <v>292</v>
      </c>
      <c r="FY77" s="4">
        <f>FV77/FU77</f>
        <v>0.93712881425353267</v>
      </c>
      <c r="GC77" s="2">
        <f>SUM(GC3:GC73)</f>
        <v>9766</v>
      </c>
      <c r="GD77" s="2">
        <f>SUM(GD3:GD73)</f>
        <v>9152</v>
      </c>
      <c r="GE77" s="2">
        <f>SUM(GE3:GE73)</f>
        <v>322</v>
      </c>
      <c r="GF77" s="2">
        <f>SUM(GF3:GF73)</f>
        <v>292</v>
      </c>
      <c r="GG77" s="38">
        <f>GD77/GC77</f>
        <v>0.93712881425353267</v>
      </c>
      <c r="GK77" s="2">
        <f>SUM(GK3:GK73)</f>
        <v>9766</v>
      </c>
      <c r="GL77" s="2">
        <f>SUM(GL3:GL73)</f>
        <v>9152</v>
      </c>
      <c r="GM77" s="2">
        <f>SUM(GM3:GM73)</f>
        <v>322</v>
      </c>
      <c r="GN77" s="2">
        <f>SUM(GN3:GN73)</f>
        <v>292</v>
      </c>
      <c r="GO77" s="4">
        <f>GL77/GK77</f>
        <v>0.93712881425353267</v>
      </c>
      <c r="GP77" s="2">
        <f t="shared" si="158"/>
        <v>0</v>
      </c>
      <c r="GS77" s="2">
        <f>SUM(GS3:GS73)</f>
        <v>9766</v>
      </c>
      <c r="GT77" s="2">
        <f>SUM(GT3:GT73)</f>
        <v>9152</v>
      </c>
      <c r="GV77" s="2">
        <f>SUM(GV3:GV73)</f>
        <v>292</v>
      </c>
      <c r="GW77" s="4">
        <f>GT77/GS77</f>
        <v>0.93712881425353267</v>
      </c>
      <c r="HA77" s="2">
        <f>SUM(HA3:HA73)</f>
        <v>9766</v>
      </c>
      <c r="HB77" s="2">
        <f>SUM(HB3:HB73)</f>
        <v>9150</v>
      </c>
      <c r="HC77" s="2">
        <f>SUM(HC3:HC73)</f>
        <v>322</v>
      </c>
      <c r="HD77" s="2">
        <f>SUM(HD3:HD73)</f>
        <v>294</v>
      </c>
      <c r="HE77" s="4">
        <f>HB77/HA77</f>
        <v>0.93692402211755066</v>
      </c>
      <c r="HI77" s="2">
        <f>SUM(HI3:HI73)</f>
        <v>9788</v>
      </c>
      <c r="HJ77" s="2">
        <f>SUM(HJ3:HJ73)</f>
        <v>9162</v>
      </c>
      <c r="HM77" s="4">
        <f>HJ77/HI77</f>
        <v>0.93604413567633837</v>
      </c>
      <c r="HQ77" s="2">
        <f>SUM(HQ3:HQ73)</f>
        <v>9788</v>
      </c>
      <c r="HR77" s="2">
        <f>SUM(HR3:HR73)</f>
        <v>9162</v>
      </c>
      <c r="HU77" s="4">
        <f>HR77/HQ77</f>
        <v>0.93604413567633837</v>
      </c>
      <c r="HY77" s="2">
        <f>SUM(HY3:HY73)</f>
        <v>9788</v>
      </c>
      <c r="HZ77" s="2">
        <f>SUM(HZ3:HZ73)</f>
        <v>9162</v>
      </c>
      <c r="IC77" s="4">
        <f>HZ77/HY77</f>
        <v>0.93604413567633837</v>
      </c>
      <c r="IG77" s="2">
        <f>SUM(IG3:IG73)</f>
        <v>9788</v>
      </c>
      <c r="IH77" s="2">
        <f>SUM(IH3:IH73)</f>
        <v>9164</v>
      </c>
      <c r="IK77" s="4">
        <f>IH77/IG77</f>
        <v>0.93624846751123825</v>
      </c>
      <c r="IN77" s="52"/>
      <c r="IO77" s="55">
        <v>9788</v>
      </c>
      <c r="IP77" s="55">
        <v>9162</v>
      </c>
      <c r="IQ77" s="55"/>
      <c r="IR77" s="55"/>
      <c r="IS77" s="77">
        <f>IP77/IO77</f>
        <v>0.93604413567633837</v>
      </c>
      <c r="IT77" s="52"/>
      <c r="IU77" s="52"/>
      <c r="IV77" s="52"/>
      <c r="IW77" s="55">
        <v>9788</v>
      </c>
      <c r="IX77" s="55">
        <v>9164</v>
      </c>
      <c r="IY77" s="55"/>
      <c r="IZ77" s="55"/>
      <c r="JA77" s="77">
        <f>IX77/IW77</f>
        <v>0.93624846751123825</v>
      </c>
      <c r="JB77" s="52"/>
      <c r="JC77" s="52"/>
      <c r="JE77" s="2">
        <f>SUM(JE3:JE73)</f>
        <v>9788</v>
      </c>
      <c r="JF77" s="2">
        <f>SUM(JF3:JF73)</f>
        <v>9139</v>
      </c>
      <c r="JI77" s="75">
        <f>JF77/JE77</f>
        <v>0.93369431957498983</v>
      </c>
      <c r="JM77" s="2">
        <f>SUM(JM3:JM73)</f>
        <v>9737</v>
      </c>
      <c r="JN77" s="2">
        <f>SUM(JN3:JN73)</f>
        <v>8786</v>
      </c>
      <c r="JO77" s="2">
        <f>SUM(JO3:JO73)</f>
        <v>420</v>
      </c>
      <c r="JP77" s="2">
        <f>SUM(JP3:JP73)</f>
        <v>532</v>
      </c>
      <c r="JQ77" s="75">
        <f t="shared" si="240"/>
        <v>0.90233131354626683</v>
      </c>
      <c r="JR77" s="2">
        <f t="shared" si="167"/>
        <v>-3.1363006028722995E-2</v>
      </c>
      <c r="JU77" s="2">
        <f>SUM(JU3:JU73)</f>
        <v>10057</v>
      </c>
      <c r="JV77" s="2">
        <f>SUM(JV3:JV73)</f>
        <v>8775</v>
      </c>
      <c r="JY77" s="75">
        <f t="shared" si="168"/>
        <v>0.87252659838918167</v>
      </c>
      <c r="KB77" s="74"/>
      <c r="KC77" s="74">
        <f>SUM(KC3:KC73)</f>
        <v>10057</v>
      </c>
      <c r="KD77" s="74">
        <f>SUM(KD3:KD73)</f>
        <v>8818</v>
      </c>
      <c r="KE77" s="74">
        <f>SUM(KE3:KE73)</f>
        <v>421</v>
      </c>
      <c r="KF77" s="74"/>
      <c r="KG77" s="75">
        <f>KD77/KC77</f>
        <v>0.87680222730436508</v>
      </c>
      <c r="KH77" s="74"/>
      <c r="KI77" s="74"/>
      <c r="KJ77" s="74"/>
      <c r="KK77" s="74">
        <f>SUM(KK3:KK73)</f>
        <v>9737</v>
      </c>
      <c r="KL77" s="74">
        <f>SUM(KL3:KL73)</f>
        <v>7307</v>
      </c>
      <c r="KM77" s="74">
        <f>SUM(KM3:KM73)</f>
        <v>410</v>
      </c>
      <c r="KN77" s="74"/>
      <c r="KO77" s="75"/>
      <c r="KP77" s="74"/>
      <c r="KQ77" s="74"/>
      <c r="KR77" s="74"/>
      <c r="KS77" s="74">
        <f>SUM(KS3:KS73)</f>
        <v>9737</v>
      </c>
      <c r="KT77" s="74">
        <f>SUM(KT3:KT73)</f>
        <v>8806</v>
      </c>
      <c r="KU77" s="74"/>
      <c r="KV77" s="74"/>
      <c r="KW77" s="75">
        <f>KT77/KS77</f>
        <v>0.9043853342918764</v>
      </c>
      <c r="KX77" s="74"/>
      <c r="KY77" s="74"/>
      <c r="KZ77" s="74"/>
      <c r="LA77" s="74">
        <f>SUM(LA3:LA73)</f>
        <v>10057</v>
      </c>
      <c r="LB77" s="74">
        <f>SUM(LB3:LB73)</f>
        <v>8810</v>
      </c>
      <c r="LC77" s="74">
        <f>SUM(LC3:LC73)</f>
        <v>425</v>
      </c>
      <c r="LD77" s="74">
        <f>SUM(LD3:LD73)</f>
        <v>822</v>
      </c>
      <c r="LE77" s="75">
        <f>LB77/LA77</f>
        <v>0.87600676145967982</v>
      </c>
      <c r="LF77" s="74"/>
      <c r="LG77" s="74"/>
      <c r="LH77" s="74">
        <f>SUM(LH3:LH73)</f>
        <v>-1</v>
      </c>
      <c r="LI77" s="73"/>
      <c r="LJ77" s="73">
        <f>SUM(LJ3:LJ73)</f>
        <v>10057</v>
      </c>
      <c r="LK77" s="73">
        <f>SUM(LK3:LK73)</f>
        <v>8807</v>
      </c>
      <c r="LL77" s="73">
        <f>SUM(LL3:LL73)</f>
        <v>425</v>
      </c>
      <c r="LM77" s="73"/>
      <c r="LN77" s="77"/>
      <c r="LO77" s="75">
        <f t="shared" si="174"/>
        <v>-0.87600676145967982</v>
      </c>
      <c r="LP77" s="74"/>
      <c r="LR77" s="2">
        <f>SUM(LR3:LR73)</f>
        <v>11064</v>
      </c>
      <c r="LS77" s="2">
        <f>SUM(LS3:LS73)</f>
        <v>10179</v>
      </c>
      <c r="LV77" s="75">
        <f t="shared" si="175"/>
        <v>0.92001084598698479</v>
      </c>
      <c r="LZ77" s="2">
        <f>SUM(LZ3:LZ73)</f>
        <v>11064</v>
      </c>
      <c r="MA77" s="2">
        <f>SUM(MA3:MA73)</f>
        <v>10180</v>
      </c>
      <c r="MD77" s="75">
        <f t="shared" si="177"/>
        <v>0.92010122921185833</v>
      </c>
      <c r="MH77" s="74">
        <f>SUM(MH3:MH73)</f>
        <v>11064</v>
      </c>
      <c r="MI77" s="74">
        <f>SUM(MI3:MI73)</f>
        <v>9992</v>
      </c>
      <c r="ML77" s="75">
        <f>MI77/MH77</f>
        <v>0.90310918293564713</v>
      </c>
      <c r="MP77" s="74">
        <f>SUM(MP3:MP73)</f>
        <v>11064</v>
      </c>
      <c r="MQ77" s="74">
        <f>SUM(MQ3:MQ73)</f>
        <v>10180</v>
      </c>
      <c r="MT77" s="75">
        <f>MQ77/MP77</f>
        <v>0.92010122921185833</v>
      </c>
      <c r="MX77" s="74">
        <f>SUM(MX3:MX73)</f>
        <v>11064</v>
      </c>
      <c r="MY77" s="74">
        <f>SUM(MY3:MY73)</f>
        <v>10179</v>
      </c>
      <c r="NB77" s="75">
        <f>MY77/MX77</f>
        <v>0.92001084598698479</v>
      </c>
      <c r="ND77" s="74"/>
      <c r="NF77" s="74">
        <f>SUM(NF3:NF73)</f>
        <v>11064</v>
      </c>
      <c r="NG77" s="74">
        <f>SUM(NG3:NG73)</f>
        <v>10182</v>
      </c>
      <c r="NJ77" s="75">
        <f>NG77/NF77</f>
        <v>0.92028199566160518</v>
      </c>
      <c r="NN77" s="74">
        <f>SUM(NN3:NN73)</f>
        <v>11064</v>
      </c>
      <c r="NO77" s="74">
        <f>SUM(NO3:NO73)</f>
        <v>10182</v>
      </c>
      <c r="NR77" s="75">
        <f>NO77/NN77</f>
        <v>0.92028199566160518</v>
      </c>
      <c r="NV77" s="74">
        <f>SUM(NV3:NV73)</f>
        <v>11064</v>
      </c>
      <c r="NW77" s="74">
        <f>SUM(NW3:NW73)</f>
        <v>10182</v>
      </c>
      <c r="NZ77" s="75">
        <f>NW77/NV77</f>
        <v>0.92028199566160518</v>
      </c>
      <c r="OD77" s="74">
        <f>SUM(OD3:OD73)</f>
        <v>11064</v>
      </c>
      <c r="OE77" s="74">
        <f>SUM(OE3:OE73)</f>
        <v>10183</v>
      </c>
      <c r="OH77" s="75">
        <f>OE77/OD77</f>
        <v>0.92037237888647871</v>
      </c>
      <c r="OL77" s="74">
        <f>SUM(OL3:OL73)</f>
        <v>11064</v>
      </c>
      <c r="OM77" s="74">
        <f>SUM(OM3:OM73)</f>
        <v>10182</v>
      </c>
      <c r="OP77" s="75">
        <f>OM77/OL77</f>
        <v>0.92028199566160518</v>
      </c>
      <c r="OT77" s="74">
        <f>SUM(OT3:OT73)</f>
        <v>11064</v>
      </c>
      <c r="OU77" s="74">
        <f>SUM(OU3:OU73)</f>
        <v>10183</v>
      </c>
      <c r="OX77" s="75">
        <f>OU77/OT77</f>
        <v>0.92037237888647871</v>
      </c>
      <c r="PB77" s="74">
        <f>SUM(PB3:PB73)</f>
        <v>11087</v>
      </c>
      <c r="PC77" s="74">
        <f>SUM(PC3:PC73)</f>
        <v>10192</v>
      </c>
      <c r="PF77" s="75">
        <f>PC77/PB77</f>
        <v>0.91927482637322988</v>
      </c>
      <c r="PJ77" s="74">
        <f>SUM(PJ3:PJ73)</f>
        <v>11087</v>
      </c>
      <c r="PK77" s="74">
        <f>SUM(PK3:PK73)</f>
        <v>10193</v>
      </c>
      <c r="PN77" s="75">
        <f>PK77/PJ77</f>
        <v>0.91936502209795257</v>
      </c>
      <c r="PR77" s="74">
        <f>SUM(PR3:PR73)</f>
        <v>11087</v>
      </c>
      <c r="PS77" s="74">
        <f>SUM(PS3:PS73)</f>
        <v>10193</v>
      </c>
      <c r="PV77" s="75">
        <f>PS77/PR77</f>
        <v>0.91936502209795257</v>
      </c>
      <c r="PZ77" s="74">
        <f>SUM(PZ3:PZ73)</f>
        <v>11087</v>
      </c>
      <c r="QA77" s="74">
        <f>SUM(QA3:QA73)</f>
        <v>10192</v>
      </c>
      <c r="QD77" s="75">
        <f>QA77/PZ77</f>
        <v>0.91927482637322988</v>
      </c>
      <c r="QH77" s="74">
        <f>SUM(QH3:QH73)</f>
        <v>11280</v>
      </c>
      <c r="QI77" s="74">
        <f>SUM(QI3:QI73)</f>
        <v>10225</v>
      </c>
      <c r="QL77" s="75">
        <f>QI77/QH77</f>
        <v>0.90647163120567376</v>
      </c>
      <c r="QP77" s="74">
        <f>SUM(QP3:QP73)</f>
        <v>11280</v>
      </c>
      <c r="QQ77" s="74">
        <f>SUM(QQ3:QQ73)</f>
        <v>10225</v>
      </c>
      <c r="QT77" s="75">
        <f>QQ77/QP77</f>
        <v>0.90647163120567376</v>
      </c>
      <c r="QX77" s="74">
        <f>SUM(QX3:QX73)</f>
        <v>11280</v>
      </c>
      <c r="QY77" s="74">
        <f>SUM(QY3:QY73)</f>
        <v>10225</v>
      </c>
      <c r="RB77" s="75">
        <f>QY77/QX77</f>
        <v>0.90647163120567376</v>
      </c>
      <c r="RF77" s="74">
        <f>SUM(RF3:RF73)</f>
        <v>11280</v>
      </c>
      <c r="RG77" s="74">
        <f>SUM(RG3:RG73)</f>
        <v>10136</v>
      </c>
      <c r="RJ77" s="75">
        <f>RG77/RF77</f>
        <v>0.89858156028368796</v>
      </c>
      <c r="RN77" s="74">
        <f>SUM(RN3:RN73)</f>
        <v>11280</v>
      </c>
      <c r="RO77" s="74">
        <f>SUM(RO3:RO73)</f>
        <v>10136</v>
      </c>
      <c r="RR77" s="75">
        <f>RO77/RN77</f>
        <v>0.89858156028368796</v>
      </c>
      <c r="RV77" s="74">
        <f>SUM(RV3:RV73)</f>
        <v>11283</v>
      </c>
      <c r="RW77" s="74">
        <f>SUM(RW3:RW73)</f>
        <v>10263</v>
      </c>
      <c r="RZ77" s="75">
        <f>RW77/RV77</f>
        <v>0.90959851103429934</v>
      </c>
      <c r="SD77" s="74">
        <f>SUM(SD3:SD73)</f>
        <v>11283</v>
      </c>
      <c r="SE77" s="74">
        <f>SUM(SE3:SE73)</f>
        <v>10345</v>
      </c>
      <c r="SF77" s="74"/>
      <c r="SG77" s="74"/>
      <c r="SH77" s="75">
        <f>SE77/SD77</f>
        <v>0.91686608171585571</v>
      </c>
      <c r="SL77" s="74">
        <f>SUM(SL3:SL73)</f>
        <v>11283</v>
      </c>
      <c r="SM77" s="74">
        <f>SUM(SM3:SM73)</f>
        <v>10347</v>
      </c>
      <c r="SP77" s="75">
        <f t="shared" si="219"/>
        <v>0.91704333953735706</v>
      </c>
      <c r="SS77" s="74" t="s">
        <v>70</v>
      </c>
      <c r="ST77" s="73">
        <v>134</v>
      </c>
      <c r="SU77" s="73">
        <v>112</v>
      </c>
      <c r="SV77" s="73">
        <v>13</v>
      </c>
      <c r="SW77" s="73">
        <v>9</v>
      </c>
      <c r="SX77" s="75">
        <f t="shared" si="221"/>
        <v>0.83582089552238803</v>
      </c>
      <c r="SY77" s="75" t="str">
        <f>IF(EXACT(SL73,ST77),IF(EXACT(SM73,SU77),IF(EXACT(SN73,SV77),IF(EXACT(SO73,SW77),"OK",CONCATENATE("Fail:",ROUND(SX77-SP73,2)*100,"%")),CONCATENATE("Fail:",ROUND(SX77-SP73,2)*100,"%")),CONCATENATE("Fail:",ROUND(SX77-SP73,2)*100,"%")),CONCATENATE("Fail:",ROUND(SX77-SP73,2)*100,"%"))</f>
        <v>OK</v>
      </c>
      <c r="TB77" s="74">
        <f>SUM(TB3:TB73)</f>
        <v>11625</v>
      </c>
      <c r="TC77" s="74">
        <f>SUM(TC3:TC73)</f>
        <v>10533</v>
      </c>
      <c r="TF77" s="75">
        <f>TC77/TB77</f>
        <v>0.90606451612903227</v>
      </c>
      <c r="TJ77" s="74">
        <f>SUM(TJ3:TJ73)</f>
        <v>11628</v>
      </c>
      <c r="TK77" s="74">
        <f>SUM(TK3:TK73)</f>
        <v>10632</v>
      </c>
      <c r="TN77" s="75">
        <f>TK77/TJ77</f>
        <v>0.91434468524251811</v>
      </c>
      <c r="TR77" s="74">
        <f>SUM(TR3:TR73)</f>
        <v>11628</v>
      </c>
      <c r="TS77" s="74">
        <f>SUM(TS3:TS73)</f>
        <v>10676</v>
      </c>
      <c r="TV77" s="75">
        <f>TS77/TR77</f>
        <v>0.91812865497076024</v>
      </c>
      <c r="TZ77" s="74">
        <f>SUM(TZ3:TZ73)</f>
        <v>11628</v>
      </c>
      <c r="UA77" s="74">
        <f>SUM(UA3:UA73)</f>
        <v>10632</v>
      </c>
      <c r="UD77" s="75">
        <f>UA77/TZ77</f>
        <v>0.91434468524251811</v>
      </c>
      <c r="UH77" s="74">
        <f>SUM(UH3:UH73)</f>
        <v>11625</v>
      </c>
      <c r="UI77" s="74">
        <f>SUM(UI3:UI73)</f>
        <v>10675</v>
      </c>
      <c r="UJ77" s="74">
        <f>UH77-UI77</f>
        <v>950</v>
      </c>
      <c r="UL77" s="75">
        <f>UI77/UH77</f>
        <v>0.91827956989247317</v>
      </c>
      <c r="UP77" s="74">
        <f>SUM(UP3:UP73)</f>
        <v>11613</v>
      </c>
      <c r="UQ77" s="74">
        <f>SUM(UQ3:UQ73)</f>
        <v>10678</v>
      </c>
      <c r="UR77" s="74">
        <f>UP77-UQ77</f>
        <v>935</v>
      </c>
      <c r="UT77" s="75">
        <f>UQ77/UP77</f>
        <v>0.919486782054594</v>
      </c>
      <c r="UX77" s="74">
        <f>SUM(UX3:UX74)</f>
        <v>11493</v>
      </c>
      <c r="UY77" s="74">
        <f t="shared" ref="UY77:UZ77" si="241">SUM(UY3:UY74)</f>
        <v>10535</v>
      </c>
      <c r="UZ77" s="74">
        <f t="shared" si="241"/>
        <v>582</v>
      </c>
      <c r="VB77" s="75">
        <f>UY77/UX77</f>
        <v>0.9166449142956582</v>
      </c>
      <c r="VF77" s="74">
        <f>SUM(VF3:VF73)</f>
        <v>11691</v>
      </c>
      <c r="VG77" s="74">
        <f>SUM(VG3:VG73)</f>
        <v>10664</v>
      </c>
      <c r="VH77" s="74">
        <f>VF77-VG77</f>
        <v>1027</v>
      </c>
      <c r="VJ77" s="75">
        <f>VG77/VF77</f>
        <v>0.91215464887520314</v>
      </c>
      <c r="VN77" s="74">
        <f>SUM(VN3:VN74)</f>
        <v>11493</v>
      </c>
      <c r="VO77" s="74">
        <f t="shared" ref="VO77:VP77" si="242">SUM(VO3:VO74)</f>
        <v>10503</v>
      </c>
      <c r="VP77" s="74">
        <f t="shared" si="242"/>
        <v>577</v>
      </c>
      <c r="VR77" s="75">
        <f>VO77/VN77</f>
        <v>0.91386061080657788</v>
      </c>
      <c r="VV77" s="74">
        <f>SUM(VV3:VV73)</f>
        <v>11675</v>
      </c>
      <c r="VW77" s="74">
        <f>SUM(VW3:VW73)</f>
        <v>10667</v>
      </c>
      <c r="VX77" s="74">
        <f>VV77-VW77</f>
        <v>1008</v>
      </c>
      <c r="VZ77" s="75">
        <f>VW77/VV77</f>
        <v>0.91366167023554601</v>
      </c>
      <c r="WD77" s="74">
        <f>SUM(WD3:WD73)</f>
        <v>11625</v>
      </c>
      <c r="WE77" s="74">
        <f>SUM(WE3:WE73)</f>
        <v>10675</v>
      </c>
      <c r="WF77" s="74">
        <f>WD77-WE77</f>
        <v>950</v>
      </c>
      <c r="WH77" s="75">
        <f>WE77/WD77</f>
        <v>0.91827956989247317</v>
      </c>
      <c r="WL77" s="74">
        <f>SUM(WL3:WL73)</f>
        <v>11625</v>
      </c>
      <c r="WM77" s="74">
        <f>SUM(WM3:WM73)</f>
        <v>10675</v>
      </c>
      <c r="WN77" s="74">
        <f>WL77-WM77</f>
        <v>950</v>
      </c>
      <c r="WP77" s="75">
        <f>WM77/WL77</f>
        <v>0.91827956989247317</v>
      </c>
      <c r="WS77" s="74" t="s">
        <v>322</v>
      </c>
      <c r="WT77" s="74">
        <f>SUM(WT3:WT74)</f>
        <v>11491</v>
      </c>
      <c r="WU77" s="109">
        <f t="shared" ref="WU77:WV77" si="243">SUM(WU3:WU74)</f>
        <v>10543</v>
      </c>
      <c r="WV77" s="109">
        <f t="shared" si="243"/>
        <v>574</v>
      </c>
      <c r="WW77" s="74" t="s">
        <v>323</v>
      </c>
      <c r="WX77" s="75">
        <f>WU77/WT77</f>
        <v>0.91750065268470982</v>
      </c>
      <c r="XA77" s="74" t="s">
        <v>322</v>
      </c>
      <c r="XB77" s="74">
        <f>SUM(XB3:XB74)</f>
        <v>11835</v>
      </c>
      <c r="XC77" s="109">
        <f t="shared" ref="XC77:XD77" si="244">SUM(XC3:XC74)</f>
        <v>10827</v>
      </c>
      <c r="XD77" s="109">
        <f t="shared" si="244"/>
        <v>743</v>
      </c>
      <c r="XE77" s="74" t="s">
        <v>323</v>
      </c>
      <c r="XF77" s="75">
        <f>XC77/XB77</f>
        <v>0.914828897338403</v>
      </c>
      <c r="XI77" s="74" t="s">
        <v>322</v>
      </c>
      <c r="XJ77" s="74">
        <f>SUM(XJ3:XJ74)</f>
        <v>11492</v>
      </c>
      <c r="XK77" s="109">
        <f t="shared" ref="XK77:XL77" si="245">SUM(XK3:XK74)</f>
        <v>10439</v>
      </c>
      <c r="XL77" s="109">
        <f t="shared" si="245"/>
        <v>576</v>
      </c>
      <c r="XM77" s="74" t="s">
        <v>323</v>
      </c>
      <c r="XN77" s="75">
        <f>XK77/XJ77</f>
        <v>0.90837104072398189</v>
      </c>
      <c r="XQ77" s="74" t="s">
        <v>322</v>
      </c>
      <c r="XR77" s="74">
        <f>SUM(XR3:XR74)</f>
        <v>11840</v>
      </c>
      <c r="XS77" s="109">
        <f t="shared" ref="XS77:XT77" si="246">SUM(XS3:XS74)</f>
        <v>10626</v>
      </c>
      <c r="XT77" s="109">
        <f t="shared" si="246"/>
        <v>737</v>
      </c>
      <c r="XU77" s="74" t="s">
        <v>323</v>
      </c>
      <c r="XV77" s="75">
        <f>XS77/XR77</f>
        <v>0.89746621621621625</v>
      </c>
      <c r="XY77" s="74" t="s">
        <v>322</v>
      </c>
      <c r="XZ77" s="74">
        <f>SUM(XZ3:XZ74)</f>
        <v>11490</v>
      </c>
      <c r="YA77" s="109">
        <f t="shared" ref="YA77:YB77" si="247">SUM(YA3:YA74)</f>
        <v>10616</v>
      </c>
      <c r="YB77" s="109">
        <f t="shared" si="247"/>
        <v>571</v>
      </c>
      <c r="YC77" s="74" t="s">
        <v>323</v>
      </c>
      <c r="YD77" s="75">
        <f>YA77/XZ77</f>
        <v>0.92393385552654483</v>
      </c>
      <c r="YG77" s="74" t="s">
        <v>322</v>
      </c>
      <c r="YH77" s="74">
        <f>SUM(YH3:YH74)</f>
        <v>11838</v>
      </c>
      <c r="YI77" s="109">
        <f t="shared" ref="YI77:YJ77" si="248">SUM(YI3:YI74)</f>
        <v>10627</v>
      </c>
      <c r="YJ77" s="109">
        <f t="shared" si="248"/>
        <v>732</v>
      </c>
      <c r="YK77" s="74" t="s">
        <v>323</v>
      </c>
      <c r="YL77" s="75">
        <f>YI77/YH77</f>
        <v>0.89770231458016558</v>
      </c>
      <c r="YO77" s="74" t="s">
        <v>322</v>
      </c>
      <c r="YP77" s="74">
        <f>SUM(YP3:YP74)</f>
        <v>11490</v>
      </c>
      <c r="YQ77" s="109">
        <f t="shared" ref="YQ77:YR77" si="249">SUM(YQ3:YQ74)</f>
        <v>10613</v>
      </c>
      <c r="YR77" s="109">
        <f t="shared" si="249"/>
        <v>570</v>
      </c>
      <c r="YS77" s="74" t="s">
        <v>323</v>
      </c>
      <c r="YT77" s="75">
        <f>YQ77/YP77</f>
        <v>0.9236727589208007</v>
      </c>
      <c r="YW77" s="74" t="s">
        <v>322</v>
      </c>
      <c r="YX77" s="74">
        <f>SUM(YX3:YX74)</f>
        <v>11838</v>
      </c>
      <c r="YY77" s="109">
        <f t="shared" ref="YY77:YZ77" si="250">SUM(YY3:YY74)</f>
        <v>10800</v>
      </c>
      <c r="YZ77" s="109">
        <f t="shared" si="250"/>
        <v>731</v>
      </c>
      <c r="ZA77" s="74" t="s">
        <v>323</v>
      </c>
      <c r="ZB77" s="75">
        <f>YY77/YX77</f>
        <v>0.9123162696401419</v>
      </c>
      <c r="ZE77" s="74" t="s">
        <v>322</v>
      </c>
      <c r="ZF77" s="74">
        <f>SUM(ZF3:ZF74)</f>
        <v>11490</v>
      </c>
      <c r="ZG77" s="109">
        <f t="shared" ref="ZG77:ZH77" si="251">SUM(ZG3:ZG74)</f>
        <v>10323</v>
      </c>
      <c r="ZH77" s="109">
        <f t="shared" si="251"/>
        <v>788</v>
      </c>
      <c r="ZI77" s="74" t="s">
        <v>323</v>
      </c>
      <c r="ZJ77" s="75">
        <f>ZG77/ZF77</f>
        <v>0.8984334203655352</v>
      </c>
      <c r="ZM77" s="74" t="s">
        <v>322</v>
      </c>
      <c r="ZN77" s="74">
        <f>SUM(ZN3:ZN74)</f>
        <v>11838</v>
      </c>
      <c r="ZO77" s="109">
        <f t="shared" ref="ZO77:ZP77" si="252">SUM(ZO3:ZO74)</f>
        <v>10510</v>
      </c>
      <c r="ZP77" s="109">
        <f t="shared" si="252"/>
        <v>949</v>
      </c>
      <c r="ZQ77" s="74" t="s">
        <v>323</v>
      </c>
      <c r="ZR77" s="75">
        <f>ZO77/ZN77</f>
        <v>0.88781888832573075</v>
      </c>
      <c r="ZU77" s="74" t="s">
        <v>322</v>
      </c>
      <c r="ZV77" s="74">
        <f>SUM(ZV3:ZV74)</f>
        <v>11490</v>
      </c>
      <c r="ZW77" s="109">
        <f t="shared" ref="ZW77:ZX77" si="253">SUM(ZW3:ZW74)</f>
        <v>10616</v>
      </c>
      <c r="ZX77" s="109">
        <f t="shared" si="253"/>
        <v>571</v>
      </c>
      <c r="ZY77" s="74" t="s">
        <v>323</v>
      </c>
      <c r="ZZ77" s="75">
        <f>ZW77/ZV77</f>
        <v>0.92393385552654483</v>
      </c>
      <c r="AAC77" s="74" t="s">
        <v>322</v>
      </c>
      <c r="AAD77" s="74">
        <f>SUM(AAD3:AAD74)</f>
        <v>11838</v>
      </c>
      <c r="AAE77" s="109">
        <f t="shared" ref="AAE77:AAF77" si="254">SUM(AAE3:AAE74)</f>
        <v>10627</v>
      </c>
      <c r="AAF77" s="109">
        <f t="shared" si="254"/>
        <v>732</v>
      </c>
      <c r="AAG77" s="74" t="s">
        <v>323</v>
      </c>
      <c r="AAH77" s="75">
        <f>AAE77/AAD77</f>
        <v>0.89770231458016558</v>
      </c>
    </row>
    <row r="78" spans="1:711" ht="15">
      <c r="CZ78" s="7"/>
      <c r="DA78" s="7"/>
      <c r="DB78" s="7"/>
      <c r="DC78" s="7"/>
      <c r="DD78" s="7"/>
      <c r="DE78" s="8"/>
      <c r="DF78" s="7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KB78" s="74"/>
      <c r="KC78" s="74"/>
      <c r="KD78" s="74"/>
      <c r="KE78" s="74"/>
      <c r="KF78" s="74"/>
      <c r="KG78" s="75"/>
      <c r="KH78" s="74"/>
      <c r="KI78" s="74"/>
      <c r="KJ78" s="74"/>
      <c r="KK78" s="74"/>
      <c r="KL78" s="74"/>
      <c r="KM78" s="74"/>
      <c r="KN78" s="74"/>
      <c r="KO78" s="75"/>
      <c r="KP78" s="74"/>
      <c r="KQ78" s="74"/>
      <c r="KR78" s="74"/>
      <c r="KS78" s="74"/>
      <c r="KT78" s="74"/>
      <c r="KU78" s="74"/>
      <c r="KV78" s="74"/>
      <c r="KW78" s="75"/>
      <c r="KX78" s="74"/>
      <c r="KY78" s="74"/>
      <c r="ST78" s="74">
        <f>SUM(ST3:ST77)</f>
        <v>11501</v>
      </c>
      <c r="SU78" s="74">
        <f>SUM(SU3:SU77)</f>
        <v>10545</v>
      </c>
      <c r="SX78" s="75">
        <f>SU78/ST78</f>
        <v>0.91687679332231975</v>
      </c>
      <c r="UT78" s="75"/>
      <c r="VJ78" s="75"/>
      <c r="VZ78" s="75"/>
      <c r="XF78" s="75"/>
      <c r="XV78" s="75"/>
      <c r="YL78" s="75"/>
      <c r="ZB78" s="75"/>
      <c r="ZR78" s="75"/>
      <c r="AAH78" s="75"/>
    </row>
    <row r="79" spans="1:711" ht="15">
      <c r="CZ79" s="7"/>
      <c r="DF79" s="7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KB79" s="74"/>
      <c r="KC79" s="74"/>
      <c r="KD79" s="74"/>
      <c r="KE79" s="74"/>
      <c r="KF79" s="74"/>
      <c r="KG79" s="75"/>
      <c r="KH79" s="74"/>
      <c r="KI79" s="74"/>
      <c r="KJ79" s="74"/>
      <c r="UT79" s="75"/>
      <c r="VJ79" s="75"/>
      <c r="VZ79" s="75"/>
      <c r="XF79" s="75"/>
      <c r="XV79" s="75"/>
      <c r="YL79" s="75"/>
      <c r="ZB79" s="75"/>
      <c r="ZR79" s="75"/>
      <c r="AAH79" s="75"/>
    </row>
    <row r="80" spans="1:711">
      <c r="KB80" s="74"/>
      <c r="KC80" s="74"/>
      <c r="KD80" s="74"/>
      <c r="KE80" s="74"/>
      <c r="KF80" s="74"/>
      <c r="KG80" s="75"/>
      <c r="KH80" s="74"/>
      <c r="KI80" s="74"/>
      <c r="KJ80" s="74"/>
      <c r="UT80" s="75"/>
      <c r="VJ80" s="75"/>
      <c r="VZ80" s="75"/>
      <c r="XF80" s="75"/>
      <c r="XV80" s="75"/>
      <c r="YL80" s="75"/>
      <c r="ZB80" s="75"/>
      <c r="ZR80" s="75"/>
      <c r="AAH80" s="75"/>
    </row>
    <row r="81" spans="16:710">
      <c r="KB81" s="74"/>
      <c r="KC81" s="74"/>
      <c r="KD81" s="74"/>
      <c r="KE81" s="74"/>
      <c r="KF81" s="74"/>
      <c r="KG81" s="75"/>
      <c r="KH81" s="74"/>
      <c r="KI81" s="74"/>
      <c r="KJ81" s="74"/>
      <c r="UT81" s="75"/>
      <c r="VJ81" s="75"/>
      <c r="VZ81" s="75"/>
      <c r="XF81" s="75"/>
      <c r="XV81" s="75"/>
      <c r="YL81" s="75"/>
      <c r="ZB81" s="75"/>
      <c r="ZR81" s="75"/>
      <c r="AAH81" s="75"/>
    </row>
    <row r="82" spans="16:710" ht="15">
      <c r="DX82" s="2" t="s">
        <v>58</v>
      </c>
      <c r="DY82" s="2">
        <v>192</v>
      </c>
      <c r="DZ82" s="2">
        <v>184</v>
      </c>
      <c r="EA82" s="2">
        <v>7</v>
      </c>
      <c r="EB82" s="6">
        <v>1</v>
      </c>
      <c r="EC82" s="4">
        <f>DZ82/DY82</f>
        <v>0.95833333333333337</v>
      </c>
      <c r="EN82" s="2" t="s">
        <v>14</v>
      </c>
      <c r="EO82" s="2">
        <v>838</v>
      </c>
      <c r="EP82" s="2">
        <v>0</v>
      </c>
      <c r="EQ82" s="2">
        <v>0</v>
      </c>
      <c r="ER82" s="2">
        <v>838</v>
      </c>
      <c r="ES82" s="4">
        <v>0</v>
      </c>
      <c r="EV82" s="2" t="s">
        <v>14</v>
      </c>
      <c r="EW82" s="2">
        <v>838</v>
      </c>
      <c r="EX82" s="2">
        <v>0</v>
      </c>
      <c r="EY82" s="2">
        <v>0</v>
      </c>
      <c r="EZ82" s="2">
        <v>838</v>
      </c>
      <c r="FA82" s="4">
        <v>0</v>
      </c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KB82" s="74"/>
      <c r="KC82" s="74"/>
      <c r="KD82" s="74"/>
      <c r="KE82" s="74"/>
      <c r="KF82" s="74"/>
      <c r="KG82" s="75"/>
      <c r="KH82" s="74"/>
      <c r="KI82" s="74"/>
      <c r="KJ82" s="74"/>
      <c r="OH82" s="74"/>
      <c r="OP82" s="74"/>
      <c r="OX82" s="74"/>
      <c r="PF82" s="74"/>
      <c r="PN82" s="74"/>
      <c r="PV82" s="74"/>
      <c r="QD82" s="74"/>
      <c r="QL82" s="74"/>
      <c r="QT82" s="74"/>
      <c r="RB82" s="74"/>
      <c r="RJ82" s="74"/>
      <c r="RR82" s="74"/>
      <c r="RZ82" s="74"/>
      <c r="UT82" s="75"/>
      <c r="VJ82" s="75"/>
      <c r="VZ82" s="75"/>
      <c r="XF82" s="75"/>
      <c r="XV82" s="75"/>
      <c r="YL82" s="75"/>
      <c r="ZB82" s="75"/>
      <c r="ZR82" s="75"/>
      <c r="AAH82" s="75"/>
    </row>
    <row r="83" spans="16:710" ht="15">
      <c r="BL83" s="2" t="s">
        <v>72</v>
      </c>
      <c r="BM83" s="2">
        <v>555</v>
      </c>
      <c r="BN83" s="2">
        <v>0</v>
      </c>
      <c r="BO83" s="2">
        <v>0</v>
      </c>
      <c r="BP83" s="2">
        <v>555</v>
      </c>
      <c r="BQ83" s="4">
        <v>0</v>
      </c>
      <c r="BT83" s="2" t="s">
        <v>72</v>
      </c>
      <c r="BU83" s="2">
        <v>555</v>
      </c>
      <c r="BV83" s="2">
        <v>0</v>
      </c>
      <c r="BW83" s="2">
        <v>0</v>
      </c>
      <c r="BX83" s="2">
        <v>555</v>
      </c>
      <c r="BY83" s="4">
        <v>0</v>
      </c>
      <c r="CI83" s="2">
        <f>CE77+CF77+CM77+CN77+CU77+CV77</f>
        <v>1833</v>
      </c>
      <c r="CJ83" s="2">
        <f>1833+2023</f>
        <v>3856</v>
      </c>
      <c r="EN83" s="2" t="s">
        <v>39</v>
      </c>
      <c r="EO83" s="2">
        <v>45</v>
      </c>
      <c r="EP83" s="2">
        <v>0</v>
      </c>
      <c r="EQ83" s="2">
        <v>0</v>
      </c>
      <c r="ER83" s="2">
        <v>45</v>
      </c>
      <c r="ES83" s="4">
        <v>0</v>
      </c>
      <c r="EV83" s="2" t="s">
        <v>39</v>
      </c>
      <c r="EW83" s="2">
        <v>45</v>
      </c>
      <c r="EX83" s="2">
        <v>0</v>
      </c>
      <c r="EY83" s="2">
        <v>0</v>
      </c>
      <c r="EZ83" s="2">
        <v>45</v>
      </c>
      <c r="FA83" s="4">
        <v>0</v>
      </c>
      <c r="GM83" s="6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KB83" s="74"/>
      <c r="KC83" s="74"/>
      <c r="KD83" s="74"/>
      <c r="KE83" s="74"/>
      <c r="KF83" s="74"/>
      <c r="KG83" s="75"/>
      <c r="KH83" s="74"/>
      <c r="KI83" s="74"/>
      <c r="KJ83" s="74"/>
      <c r="NR83" s="74"/>
      <c r="NZ83" s="74"/>
      <c r="OH83" s="74"/>
      <c r="OP83" s="74"/>
      <c r="UT83" s="75"/>
      <c r="VJ83" s="75"/>
      <c r="VZ83" s="75"/>
      <c r="XF83" s="75"/>
      <c r="XV83" s="75"/>
      <c r="YL83" s="75"/>
      <c r="ZB83" s="75"/>
      <c r="ZR83" s="75"/>
      <c r="AAH83" s="75"/>
    </row>
    <row r="84" spans="16:710" ht="15">
      <c r="EN84" s="2" t="s">
        <v>70</v>
      </c>
      <c r="EO84" s="2">
        <v>135</v>
      </c>
      <c r="EP84" s="2">
        <v>112</v>
      </c>
      <c r="EQ84" s="2">
        <v>9</v>
      </c>
      <c r="ER84" s="2">
        <v>12</v>
      </c>
      <c r="ES84" s="4">
        <v>0.83</v>
      </c>
      <c r="EV84" s="2" t="s">
        <v>44</v>
      </c>
      <c r="EW84" s="2">
        <v>56</v>
      </c>
      <c r="EX84" s="2">
        <v>0</v>
      </c>
      <c r="EY84" s="2">
        <v>0</v>
      </c>
      <c r="EZ84" s="2">
        <v>56</v>
      </c>
      <c r="FA84" s="4">
        <v>0</v>
      </c>
      <c r="FD84" s="2" t="s">
        <v>70</v>
      </c>
      <c r="FE84" s="2">
        <v>135</v>
      </c>
      <c r="FF84" s="2">
        <v>111</v>
      </c>
      <c r="FG84" s="6">
        <v>11</v>
      </c>
      <c r="FH84" s="6">
        <v>13</v>
      </c>
      <c r="FI84" s="4">
        <v>0.82</v>
      </c>
      <c r="GB84" t="s">
        <v>23</v>
      </c>
      <c r="GC84">
        <v>48</v>
      </c>
      <c r="GD84">
        <v>45</v>
      </c>
      <c r="GE84">
        <v>1</v>
      </c>
      <c r="GF84" s="40">
        <v>2</v>
      </c>
      <c r="GG84" s="38">
        <f>GD84/GC84</f>
        <v>0.9375</v>
      </c>
      <c r="GJ84" s="2" t="s">
        <v>18</v>
      </c>
      <c r="GK84" s="2">
        <v>36</v>
      </c>
      <c r="GL84" s="2">
        <v>27</v>
      </c>
      <c r="GM84" s="6">
        <v>9</v>
      </c>
      <c r="GN84" s="2">
        <v>0</v>
      </c>
      <c r="GO84" s="4">
        <v>0.75</v>
      </c>
      <c r="IN84" s="52"/>
      <c r="IO84" s="52"/>
      <c r="IP84" s="52"/>
      <c r="IQ84" s="52"/>
      <c r="IR84" s="52"/>
      <c r="IS84" s="52"/>
      <c r="IT84" s="52"/>
      <c r="IU84" s="52"/>
      <c r="IV84" s="52"/>
      <c r="IW84" s="52"/>
      <c r="IX84" s="52"/>
      <c r="IY84" s="52"/>
      <c r="IZ84" s="52"/>
      <c r="JA84" s="52"/>
      <c r="KB84" s="74"/>
      <c r="KC84" s="74"/>
      <c r="KD84" s="74"/>
      <c r="KE84" s="74"/>
      <c r="KF84" s="74"/>
      <c r="KG84" s="75"/>
      <c r="KH84" s="74"/>
      <c r="KI84" s="74"/>
      <c r="KJ84" s="74"/>
      <c r="LQ84" s="37" t="s">
        <v>58</v>
      </c>
      <c r="LR84" s="74">
        <v>192</v>
      </c>
      <c r="LS84" s="74">
        <v>183</v>
      </c>
      <c r="LT84" s="6">
        <v>7</v>
      </c>
      <c r="LU84" s="6">
        <v>2</v>
      </c>
      <c r="LV84" s="75" t="s">
        <v>173</v>
      </c>
      <c r="LW84" s="2" t="s">
        <v>174</v>
      </c>
      <c r="LY84" s="74" t="s">
        <v>23</v>
      </c>
      <c r="LZ84" s="74">
        <v>48</v>
      </c>
      <c r="MA84" s="74">
        <v>46</v>
      </c>
      <c r="MB84" s="74">
        <v>1</v>
      </c>
      <c r="MC84" s="6">
        <v>1</v>
      </c>
      <c r="MD84" s="75" t="s">
        <v>186</v>
      </c>
      <c r="MG84" s="74" t="s">
        <v>157</v>
      </c>
      <c r="MH84" s="74">
        <v>144</v>
      </c>
      <c r="MI84" s="6">
        <v>130</v>
      </c>
      <c r="MJ84" s="6">
        <v>6</v>
      </c>
      <c r="MK84" s="6">
        <v>8</v>
      </c>
      <c r="ML84" s="75" t="s">
        <v>175</v>
      </c>
      <c r="MM84" s="74"/>
      <c r="MN84" s="74"/>
      <c r="MO84" s="74" t="s">
        <v>157</v>
      </c>
      <c r="MP84" s="74">
        <v>144</v>
      </c>
      <c r="MQ84" s="6">
        <v>130</v>
      </c>
      <c r="MR84" s="74">
        <v>6</v>
      </c>
      <c r="MS84" s="6">
        <v>8</v>
      </c>
      <c r="MT84" s="75" t="s">
        <v>175</v>
      </c>
      <c r="MW84" s="74" t="s">
        <v>157</v>
      </c>
      <c r="MX84" s="74">
        <v>144</v>
      </c>
      <c r="MY84" s="6">
        <v>129</v>
      </c>
      <c r="MZ84" s="6">
        <v>7</v>
      </c>
      <c r="NA84" s="6">
        <v>8</v>
      </c>
      <c r="NE84" s="74" t="s">
        <v>23</v>
      </c>
      <c r="NF84" s="74">
        <v>48</v>
      </c>
      <c r="NG84" s="6">
        <v>45</v>
      </c>
      <c r="NH84" s="74">
        <v>1</v>
      </c>
      <c r="NI84" s="6">
        <v>2</v>
      </c>
      <c r="NJ84" s="97" t="s">
        <v>190</v>
      </c>
      <c r="NM84" s="74" t="s">
        <v>23</v>
      </c>
      <c r="NN84" s="74">
        <v>48</v>
      </c>
      <c r="NO84" s="6">
        <v>0</v>
      </c>
      <c r="NP84" s="6">
        <v>0</v>
      </c>
      <c r="NQ84" s="6">
        <v>48</v>
      </c>
      <c r="NR84" s="74"/>
      <c r="NU84" s="74" t="s">
        <v>22</v>
      </c>
      <c r="NV84" s="74">
        <v>203</v>
      </c>
      <c r="NW84" s="74">
        <v>199</v>
      </c>
      <c r="NX84" s="74">
        <v>2</v>
      </c>
      <c r="NY84" s="74">
        <v>2</v>
      </c>
      <c r="NZ84" s="74" t="s">
        <v>213</v>
      </c>
      <c r="OC84" s="74" t="s">
        <v>23</v>
      </c>
      <c r="OD84" s="74">
        <v>48</v>
      </c>
      <c r="OE84" s="6">
        <v>0</v>
      </c>
      <c r="OF84" s="74">
        <v>0</v>
      </c>
      <c r="OG84" s="74">
        <v>48</v>
      </c>
      <c r="OH84" s="74"/>
      <c r="OK84" s="74" t="s">
        <v>22</v>
      </c>
      <c r="OL84" s="74">
        <v>203</v>
      </c>
      <c r="OM84" s="73">
        <v>199</v>
      </c>
      <c r="ON84" s="74">
        <v>2</v>
      </c>
      <c r="OO84" s="74">
        <v>2</v>
      </c>
      <c r="OP84" s="74" t="s">
        <v>220</v>
      </c>
      <c r="OS84" s="74" t="s">
        <v>22</v>
      </c>
      <c r="OT84" s="74">
        <v>203</v>
      </c>
      <c r="OU84" s="74">
        <v>200</v>
      </c>
      <c r="OV84" s="74">
        <v>2</v>
      </c>
      <c r="OW84" s="74">
        <v>1</v>
      </c>
      <c r="PA84" s="74" t="s">
        <v>22</v>
      </c>
      <c r="PB84" s="74">
        <v>203</v>
      </c>
      <c r="PC84" s="6">
        <v>200</v>
      </c>
      <c r="PD84" s="74">
        <v>2</v>
      </c>
      <c r="PE84" s="6">
        <v>1</v>
      </c>
      <c r="PF84" s="75" t="s">
        <v>224</v>
      </c>
      <c r="PI84" s="74" t="s">
        <v>22</v>
      </c>
      <c r="PJ84" s="74">
        <v>203</v>
      </c>
      <c r="PK84" s="6">
        <v>200</v>
      </c>
      <c r="PL84" s="74">
        <v>2</v>
      </c>
      <c r="PM84" s="6">
        <v>1</v>
      </c>
      <c r="PN84" s="75" t="s">
        <v>228</v>
      </c>
      <c r="PQ84" s="74" t="s">
        <v>23</v>
      </c>
      <c r="PR84" s="74">
        <v>48</v>
      </c>
      <c r="PS84" s="6">
        <v>45</v>
      </c>
      <c r="PT84" s="74">
        <v>1</v>
      </c>
      <c r="PU84" s="6">
        <v>2</v>
      </c>
      <c r="PV84" s="75" t="s">
        <v>233</v>
      </c>
      <c r="PY84" s="74" t="s">
        <v>22</v>
      </c>
      <c r="PZ84" s="74">
        <v>203</v>
      </c>
      <c r="QA84" s="6">
        <v>200</v>
      </c>
      <c r="QB84" s="74">
        <v>2</v>
      </c>
      <c r="QC84" s="6">
        <v>1</v>
      </c>
      <c r="QG84" s="74" t="s">
        <v>22</v>
      </c>
      <c r="QH84" s="74">
        <v>203</v>
      </c>
      <c r="QI84" s="6">
        <v>199</v>
      </c>
      <c r="QJ84" s="74">
        <v>2</v>
      </c>
      <c r="QK84" s="6">
        <v>2</v>
      </c>
      <c r="QO84" s="74" t="s">
        <v>23</v>
      </c>
      <c r="QP84" s="74">
        <v>48</v>
      </c>
      <c r="QQ84" s="6">
        <v>45</v>
      </c>
      <c r="QR84" s="74">
        <v>1</v>
      </c>
      <c r="QS84" s="6">
        <v>2</v>
      </c>
      <c r="QW84" s="74" t="s">
        <v>22</v>
      </c>
      <c r="QX84" s="74">
        <v>203</v>
      </c>
      <c r="QY84" s="6">
        <v>199</v>
      </c>
      <c r="QZ84" s="74">
        <v>3</v>
      </c>
      <c r="RA84" s="6">
        <v>1</v>
      </c>
      <c r="RE84" s="37" t="s">
        <v>14</v>
      </c>
      <c r="RF84" s="74">
        <v>857</v>
      </c>
      <c r="RG84" s="74">
        <v>846</v>
      </c>
      <c r="RH84" s="74">
        <v>11</v>
      </c>
      <c r="RI84" s="74">
        <v>0</v>
      </c>
      <c r="RM84" s="74" t="s">
        <v>22</v>
      </c>
      <c r="RN84" s="74">
        <v>203</v>
      </c>
      <c r="RO84" s="6">
        <v>200</v>
      </c>
      <c r="RP84" s="74">
        <v>2</v>
      </c>
      <c r="RQ84" s="6">
        <v>1</v>
      </c>
      <c r="RU84" s="74" t="s">
        <v>22</v>
      </c>
      <c r="RV84" s="74">
        <v>203</v>
      </c>
      <c r="RW84" s="6">
        <v>200</v>
      </c>
      <c r="RX84" s="74">
        <v>2</v>
      </c>
      <c r="RY84" s="6">
        <v>1</v>
      </c>
      <c r="SC84" s="74" t="s">
        <v>22</v>
      </c>
      <c r="SD84" s="74">
        <v>203</v>
      </c>
      <c r="SE84" s="74">
        <v>199</v>
      </c>
      <c r="SF84" s="74">
        <v>2</v>
      </c>
      <c r="SG84" s="74">
        <v>2</v>
      </c>
      <c r="SK84" s="74" t="s">
        <v>22</v>
      </c>
      <c r="SL84" s="74">
        <v>203</v>
      </c>
      <c r="SM84" s="74">
        <v>199</v>
      </c>
      <c r="SN84" s="74">
        <v>2</v>
      </c>
      <c r="SO84" s="74">
        <v>2</v>
      </c>
      <c r="TA84" s="74" t="s">
        <v>22</v>
      </c>
      <c r="TB84" s="74">
        <v>203</v>
      </c>
      <c r="TC84" s="74">
        <v>199</v>
      </c>
      <c r="TD84" s="74">
        <v>2</v>
      </c>
      <c r="TE84" s="74">
        <v>2</v>
      </c>
      <c r="TI84" s="74" t="s">
        <v>22</v>
      </c>
      <c r="TJ84" s="74">
        <v>203</v>
      </c>
      <c r="TK84" s="74">
        <v>199</v>
      </c>
      <c r="TL84" s="74">
        <v>2</v>
      </c>
      <c r="TM84" s="74">
        <v>2</v>
      </c>
      <c r="TQ84" s="74" t="s">
        <v>22</v>
      </c>
      <c r="TR84" s="74">
        <v>203</v>
      </c>
      <c r="TS84" s="74">
        <v>199</v>
      </c>
      <c r="TT84" s="74">
        <v>2</v>
      </c>
      <c r="TU84" s="74">
        <v>2</v>
      </c>
      <c r="TY84" s="74" t="s">
        <v>22</v>
      </c>
      <c r="TZ84" s="74">
        <v>203</v>
      </c>
      <c r="UA84" s="74">
        <v>199</v>
      </c>
      <c r="UB84" s="74">
        <v>2</v>
      </c>
      <c r="UC84" s="74">
        <v>2</v>
      </c>
      <c r="UG84" s="74" t="s">
        <v>22</v>
      </c>
      <c r="UH84" s="74">
        <v>203</v>
      </c>
      <c r="UI84" s="74">
        <v>199</v>
      </c>
      <c r="UJ84" s="74">
        <v>2</v>
      </c>
      <c r="UK84" s="74">
        <v>2</v>
      </c>
      <c r="UT84" s="75"/>
      <c r="UW84" s="74" t="s">
        <v>22</v>
      </c>
      <c r="UX84" s="74">
        <v>203</v>
      </c>
      <c r="UY84" s="74">
        <v>199</v>
      </c>
      <c r="UZ84" s="74">
        <v>2</v>
      </c>
      <c r="VA84" s="74">
        <v>2</v>
      </c>
      <c r="VJ84" s="75"/>
      <c r="VM84" s="74" t="s">
        <v>22</v>
      </c>
      <c r="VN84" s="74">
        <v>203</v>
      </c>
      <c r="VO84" s="74">
        <v>199</v>
      </c>
      <c r="VP84" s="74">
        <v>2</v>
      </c>
      <c r="VQ84" s="74">
        <v>2</v>
      </c>
      <c r="VZ84" s="75"/>
      <c r="WC84" s="74" t="s">
        <v>22</v>
      </c>
      <c r="WD84" s="74">
        <v>203</v>
      </c>
      <c r="WE84" s="74">
        <v>199</v>
      </c>
      <c r="WF84" s="74">
        <v>2</v>
      </c>
      <c r="WG84" s="74">
        <v>2</v>
      </c>
      <c r="WK84" s="74" t="s">
        <v>22</v>
      </c>
      <c r="WL84" s="74">
        <v>203</v>
      </c>
      <c r="WM84" s="74">
        <v>199</v>
      </c>
      <c r="WN84" s="74">
        <v>2</v>
      </c>
      <c r="WO84" s="74">
        <v>2</v>
      </c>
      <c r="WS84" s="74" t="s">
        <v>22</v>
      </c>
      <c r="WT84" s="74">
        <v>203</v>
      </c>
      <c r="WU84" s="74">
        <v>199</v>
      </c>
      <c r="WV84" s="74">
        <v>2</v>
      </c>
      <c r="WW84" s="74">
        <v>2</v>
      </c>
      <c r="XF84" s="75"/>
      <c r="XI84" s="74" t="s">
        <v>22</v>
      </c>
      <c r="XJ84" s="74">
        <v>203</v>
      </c>
      <c r="XK84" s="74">
        <v>199</v>
      </c>
      <c r="XL84" s="74">
        <v>2</v>
      </c>
      <c r="XM84" s="74">
        <v>2</v>
      </c>
      <c r="XV84" s="75"/>
      <c r="XY84" s="74" t="s">
        <v>22</v>
      </c>
      <c r="XZ84" s="74">
        <v>203</v>
      </c>
      <c r="YA84" s="74">
        <v>199</v>
      </c>
      <c r="YB84" s="74">
        <v>2</v>
      </c>
      <c r="YC84" s="74">
        <v>2</v>
      </c>
      <c r="YL84" s="75"/>
      <c r="YO84" s="74" t="s">
        <v>22</v>
      </c>
      <c r="YP84" s="74">
        <v>203</v>
      </c>
      <c r="YQ84" s="74">
        <v>199</v>
      </c>
      <c r="YR84" s="74">
        <v>2</v>
      </c>
      <c r="YS84" s="74">
        <v>2</v>
      </c>
      <c r="ZB84" s="75"/>
      <c r="ZE84" s="74" t="s">
        <v>22</v>
      </c>
      <c r="ZF84" s="74">
        <v>203</v>
      </c>
      <c r="ZG84" s="74">
        <v>199</v>
      </c>
      <c r="ZH84" s="74">
        <v>2</v>
      </c>
      <c r="ZI84" s="74">
        <v>2</v>
      </c>
      <c r="ZR84" s="75"/>
      <c r="ZU84" s="74" t="s">
        <v>22</v>
      </c>
      <c r="ZV84" s="74">
        <v>203</v>
      </c>
      <c r="ZW84" s="74">
        <v>199</v>
      </c>
      <c r="ZX84" s="74">
        <v>2</v>
      </c>
      <c r="ZY84" s="74">
        <v>2</v>
      </c>
      <c r="AAH84" s="75"/>
    </row>
    <row r="85" spans="16:710" ht="15">
      <c r="EQ85" s="2">
        <f>SUM(EQ3:EQ84)</f>
        <v>304</v>
      </c>
      <c r="ER85" s="2">
        <f>SUM(ER3:ER84)</f>
        <v>1187</v>
      </c>
      <c r="GB85" s="39" t="s">
        <v>58</v>
      </c>
      <c r="GC85">
        <v>192</v>
      </c>
      <c r="GD85">
        <v>175</v>
      </c>
      <c r="GE85">
        <v>6</v>
      </c>
      <c r="GF85" s="40">
        <v>11</v>
      </c>
      <c r="GG85" s="38">
        <f>GD85/GC85</f>
        <v>0.91145833333333337</v>
      </c>
      <c r="GJ85" s="2" t="s">
        <v>23</v>
      </c>
      <c r="GK85" s="2">
        <v>48</v>
      </c>
      <c r="GL85" s="2">
        <v>45</v>
      </c>
      <c r="GM85" s="2">
        <v>1</v>
      </c>
      <c r="GN85" s="2">
        <v>2</v>
      </c>
      <c r="GO85" s="4">
        <v>0.94</v>
      </c>
      <c r="GR85" s="37" t="s">
        <v>58</v>
      </c>
      <c r="GS85" s="2">
        <v>192</v>
      </c>
      <c r="GT85" s="2">
        <v>175</v>
      </c>
      <c r="GU85" s="2">
        <v>6</v>
      </c>
      <c r="GV85" s="2">
        <v>12</v>
      </c>
      <c r="GW85" s="4">
        <v>0.91</v>
      </c>
      <c r="IN85" s="52"/>
      <c r="IO85" s="52"/>
      <c r="IP85" s="52"/>
      <c r="IQ85" s="52"/>
      <c r="IR85" s="52"/>
      <c r="IS85" s="52"/>
      <c r="IT85" s="52"/>
      <c r="IU85" s="52"/>
      <c r="IV85" s="52"/>
      <c r="IW85" s="52"/>
      <c r="IX85" s="52"/>
      <c r="IY85" s="52"/>
      <c r="IZ85" s="52"/>
      <c r="JA85" s="52"/>
      <c r="KB85" s="74"/>
      <c r="KC85" s="74"/>
      <c r="KD85" s="74"/>
      <c r="KE85" s="74"/>
      <c r="KF85" s="74"/>
      <c r="KG85" s="75"/>
      <c r="KH85" s="74"/>
      <c r="KI85" s="74"/>
      <c r="KJ85" s="74"/>
      <c r="LQ85" s="74" t="s">
        <v>157</v>
      </c>
      <c r="LR85" s="74">
        <v>144</v>
      </c>
      <c r="LS85" s="74">
        <v>130</v>
      </c>
      <c r="LT85" s="6">
        <v>6</v>
      </c>
      <c r="LU85" s="6">
        <v>8</v>
      </c>
      <c r="LV85" s="75" t="s">
        <v>175</v>
      </c>
      <c r="LW85" s="74" t="s">
        <v>176</v>
      </c>
      <c r="LY85" s="37" t="s">
        <v>58</v>
      </c>
      <c r="LZ85" s="74">
        <v>192</v>
      </c>
      <c r="MA85" s="74">
        <v>175</v>
      </c>
      <c r="MB85" s="74">
        <v>6</v>
      </c>
      <c r="MC85" s="6">
        <v>11</v>
      </c>
      <c r="ML85" s="75" t="s">
        <v>177</v>
      </c>
      <c r="MM85" s="74"/>
      <c r="MN85" s="74"/>
      <c r="MT85" s="75" t="s">
        <v>177</v>
      </c>
      <c r="NJ85" s="97" t="s">
        <v>191</v>
      </c>
      <c r="NR85" s="74"/>
      <c r="NU85" s="74" t="s">
        <v>23</v>
      </c>
      <c r="NV85" s="74">
        <v>48</v>
      </c>
      <c r="NW85" s="6">
        <v>45</v>
      </c>
      <c r="NX85" s="6">
        <v>1</v>
      </c>
      <c r="NY85" s="6">
        <v>2</v>
      </c>
      <c r="NZ85" s="97" t="s">
        <v>190</v>
      </c>
      <c r="OE85" s="6"/>
      <c r="OF85" s="6"/>
      <c r="OH85" s="74"/>
      <c r="OP85" s="74" t="s">
        <v>213</v>
      </c>
      <c r="OS85" s="37" t="s">
        <v>58</v>
      </c>
      <c r="OT85" s="74">
        <v>192</v>
      </c>
      <c r="OU85" s="74">
        <v>175</v>
      </c>
      <c r="OV85" s="74">
        <v>6</v>
      </c>
      <c r="OW85" s="74">
        <v>11</v>
      </c>
      <c r="PA85" s="74" t="s">
        <v>23</v>
      </c>
      <c r="PB85" s="74">
        <v>48</v>
      </c>
      <c r="PC85" s="74">
        <v>45</v>
      </c>
      <c r="PD85" s="74">
        <v>1</v>
      </c>
      <c r="PE85" s="74">
        <v>2</v>
      </c>
      <c r="PF85" s="75" t="s">
        <v>226</v>
      </c>
      <c r="PI85" s="74" t="s">
        <v>23</v>
      </c>
      <c r="PJ85" s="74">
        <v>48</v>
      </c>
      <c r="PK85" s="6">
        <v>45</v>
      </c>
      <c r="PL85" s="74">
        <v>1</v>
      </c>
      <c r="PM85" s="6">
        <v>2</v>
      </c>
      <c r="PN85" s="75" t="s">
        <v>229</v>
      </c>
      <c r="PV85" s="75" t="s">
        <v>234</v>
      </c>
      <c r="PY85" s="74" t="s">
        <v>23</v>
      </c>
      <c r="PZ85" s="74">
        <v>48</v>
      </c>
      <c r="QA85" s="6">
        <v>45</v>
      </c>
      <c r="QB85" s="74">
        <v>1</v>
      </c>
      <c r="QC85" s="6">
        <v>2</v>
      </c>
      <c r="QG85" s="74" t="s">
        <v>23</v>
      </c>
      <c r="QH85" s="74">
        <v>48</v>
      </c>
      <c r="QI85" s="6">
        <v>45</v>
      </c>
      <c r="QJ85" s="74">
        <v>1</v>
      </c>
      <c r="QK85" s="6">
        <v>2</v>
      </c>
      <c r="QO85" s="37" t="s">
        <v>58</v>
      </c>
      <c r="QP85" s="74">
        <v>194</v>
      </c>
      <c r="QQ85" s="6">
        <v>0</v>
      </c>
      <c r="QR85" s="6">
        <v>0</v>
      </c>
      <c r="QS85" s="74">
        <v>194</v>
      </c>
      <c r="QW85" s="74" t="s">
        <v>23</v>
      </c>
      <c r="QX85" s="74">
        <v>48</v>
      </c>
      <c r="QY85" s="6">
        <v>45</v>
      </c>
      <c r="QZ85" s="74">
        <v>1</v>
      </c>
      <c r="RA85" s="6">
        <v>2</v>
      </c>
      <c r="RE85" s="49" t="s">
        <v>22</v>
      </c>
      <c r="RF85" s="74">
        <v>203</v>
      </c>
      <c r="RG85" s="6">
        <v>200</v>
      </c>
      <c r="RH85" s="74">
        <v>2</v>
      </c>
      <c r="RI85" s="6">
        <v>1</v>
      </c>
      <c r="RJ85" s="75" t="s">
        <v>242</v>
      </c>
      <c r="RM85" s="74" t="s">
        <v>23</v>
      </c>
      <c r="RN85" s="74">
        <v>48</v>
      </c>
      <c r="RO85" s="6">
        <v>45</v>
      </c>
      <c r="RP85" s="74">
        <v>1</v>
      </c>
      <c r="RQ85" s="6">
        <v>2</v>
      </c>
      <c r="RU85" s="74" t="s">
        <v>23</v>
      </c>
      <c r="RV85" s="74">
        <v>48</v>
      </c>
      <c r="RW85" s="6">
        <v>45</v>
      </c>
      <c r="RX85" s="74">
        <v>1</v>
      </c>
      <c r="RY85" s="6">
        <v>2</v>
      </c>
      <c r="SC85" s="74" t="s">
        <v>23</v>
      </c>
      <c r="SD85" s="74">
        <v>48</v>
      </c>
      <c r="SE85" s="74">
        <v>45</v>
      </c>
      <c r="SF85" s="74">
        <v>1</v>
      </c>
      <c r="SG85" s="74">
        <v>2</v>
      </c>
      <c r="SK85" s="74" t="s">
        <v>23</v>
      </c>
      <c r="SL85" s="74">
        <v>48</v>
      </c>
      <c r="SM85" s="74">
        <v>45</v>
      </c>
      <c r="SN85" s="74">
        <v>1</v>
      </c>
      <c r="SO85" s="74">
        <v>2</v>
      </c>
      <c r="SS85" s="74" t="s">
        <v>22</v>
      </c>
      <c r="ST85" s="74">
        <v>203</v>
      </c>
      <c r="SU85" s="74">
        <v>199</v>
      </c>
      <c r="SV85" s="74">
        <v>2</v>
      </c>
      <c r="SW85" s="74">
        <v>2</v>
      </c>
      <c r="TA85" s="74" t="s">
        <v>23</v>
      </c>
      <c r="TB85" s="74">
        <v>48</v>
      </c>
      <c r="TC85" s="74">
        <v>45</v>
      </c>
      <c r="TD85" s="74">
        <v>1</v>
      </c>
      <c r="TE85" s="74">
        <v>2</v>
      </c>
      <c r="TI85" s="74" t="s">
        <v>23</v>
      </c>
      <c r="TJ85" s="74">
        <v>48</v>
      </c>
      <c r="TK85" s="74">
        <v>45</v>
      </c>
      <c r="TL85" s="74">
        <v>1</v>
      </c>
      <c r="TM85" s="74">
        <v>2</v>
      </c>
      <c r="TQ85" s="74" t="s">
        <v>23</v>
      </c>
      <c r="TR85" s="74">
        <v>48</v>
      </c>
      <c r="TS85" s="74">
        <v>45</v>
      </c>
      <c r="TT85" s="74">
        <v>1</v>
      </c>
      <c r="TU85" s="74">
        <v>2</v>
      </c>
      <c r="TY85" s="74" t="s">
        <v>23</v>
      </c>
      <c r="TZ85" s="74">
        <v>48</v>
      </c>
      <c r="UA85" s="74">
        <v>45</v>
      </c>
      <c r="UB85" s="74">
        <v>1</v>
      </c>
      <c r="UC85" s="74">
        <v>2</v>
      </c>
      <c r="UG85" s="74" t="s">
        <v>23</v>
      </c>
      <c r="UH85" s="74">
        <v>48</v>
      </c>
      <c r="UI85" s="74">
        <v>45</v>
      </c>
      <c r="UJ85" s="74">
        <v>1</v>
      </c>
      <c r="UK85" s="74">
        <v>2</v>
      </c>
      <c r="UT85" s="75"/>
      <c r="UW85" s="74" t="s">
        <v>23</v>
      </c>
      <c r="UX85" s="74">
        <v>48</v>
      </c>
      <c r="UY85" s="74">
        <v>45</v>
      </c>
      <c r="UZ85" s="74">
        <v>1</v>
      </c>
      <c r="VA85" s="74">
        <v>2</v>
      </c>
      <c r="VJ85" s="75"/>
      <c r="VM85" s="74" t="s">
        <v>23</v>
      </c>
      <c r="VN85" s="74">
        <v>48</v>
      </c>
      <c r="VO85" s="74">
        <v>45</v>
      </c>
      <c r="VP85" s="74">
        <v>1</v>
      </c>
      <c r="VQ85" s="74">
        <v>2</v>
      </c>
      <c r="VZ85" s="75"/>
      <c r="WC85" s="74" t="s">
        <v>23</v>
      </c>
      <c r="WD85" s="74">
        <v>48</v>
      </c>
      <c r="WE85" s="74">
        <v>45</v>
      </c>
      <c r="WF85" s="74">
        <v>1</v>
      </c>
      <c r="WG85" s="74">
        <v>2</v>
      </c>
      <c r="WK85" s="74" t="s">
        <v>23</v>
      </c>
      <c r="WL85" s="74">
        <v>48</v>
      </c>
      <c r="WM85" s="74">
        <v>45</v>
      </c>
      <c r="WN85" s="74">
        <v>1</v>
      </c>
      <c r="WO85" s="74">
        <v>2</v>
      </c>
      <c r="WS85" s="74" t="s">
        <v>23</v>
      </c>
      <c r="WT85" s="74">
        <v>48</v>
      </c>
      <c r="WU85" s="74">
        <v>45</v>
      </c>
      <c r="WV85" s="74">
        <v>1</v>
      </c>
      <c r="WW85" s="74">
        <v>2</v>
      </c>
      <c r="XF85" s="75"/>
      <c r="XI85" s="74" t="s">
        <v>23</v>
      </c>
      <c r="XJ85" s="74">
        <v>48</v>
      </c>
      <c r="XK85" s="74">
        <v>45</v>
      </c>
      <c r="XL85" s="74">
        <v>1</v>
      </c>
      <c r="XM85" s="74">
        <v>2</v>
      </c>
      <c r="XV85" s="75"/>
      <c r="XY85" s="74" t="s">
        <v>23</v>
      </c>
      <c r="XZ85" s="74">
        <v>48</v>
      </c>
      <c r="YA85" s="74">
        <v>45</v>
      </c>
      <c r="YB85" s="74">
        <v>1</v>
      </c>
      <c r="YC85" s="74">
        <v>2</v>
      </c>
      <c r="YL85" s="75"/>
      <c r="YO85" s="74" t="s">
        <v>23</v>
      </c>
      <c r="YP85" s="74">
        <v>48</v>
      </c>
      <c r="YQ85" s="74">
        <v>45</v>
      </c>
      <c r="YR85" s="74">
        <v>1</v>
      </c>
      <c r="YS85" s="74">
        <v>2</v>
      </c>
      <c r="ZB85" s="75"/>
      <c r="ZE85" s="74" t="s">
        <v>23</v>
      </c>
      <c r="ZF85" s="74">
        <v>48</v>
      </c>
      <c r="ZG85" s="74">
        <v>45</v>
      </c>
      <c r="ZH85" s="74">
        <v>1</v>
      </c>
      <c r="ZI85" s="74">
        <v>2</v>
      </c>
      <c r="ZR85" s="75"/>
      <c r="ZU85" s="74" t="s">
        <v>23</v>
      </c>
      <c r="ZV85" s="74">
        <v>48</v>
      </c>
      <c r="ZW85" s="74">
        <v>45</v>
      </c>
      <c r="ZX85" s="74">
        <v>1</v>
      </c>
      <c r="ZY85" s="74">
        <v>2</v>
      </c>
      <c r="AAH85" s="75"/>
    </row>
    <row r="86" spans="16:710" ht="15">
      <c r="GB86" t="s">
        <v>94</v>
      </c>
      <c r="GC86">
        <v>144</v>
      </c>
      <c r="GD86">
        <v>133</v>
      </c>
      <c r="GE86" s="40">
        <v>9</v>
      </c>
      <c r="GF86">
        <v>2</v>
      </c>
      <c r="GG86" s="38">
        <f>GD86/GC86</f>
        <v>0.92361111111111116</v>
      </c>
      <c r="GJ86" s="2" t="s">
        <v>55</v>
      </c>
      <c r="GK86" s="2">
        <v>1595</v>
      </c>
      <c r="GL86" s="2">
        <v>1188</v>
      </c>
      <c r="GM86" s="2">
        <v>11</v>
      </c>
      <c r="GN86" s="6">
        <v>396</v>
      </c>
      <c r="GO86" s="4">
        <v>0.74</v>
      </c>
      <c r="GR86" s="2" t="s">
        <v>70</v>
      </c>
      <c r="GS86" s="2">
        <v>135</v>
      </c>
      <c r="GT86" s="2">
        <v>111</v>
      </c>
      <c r="GU86" s="2">
        <v>9</v>
      </c>
      <c r="GV86" s="2">
        <v>15</v>
      </c>
      <c r="GW86" s="4">
        <v>0.82</v>
      </c>
      <c r="GX86" s="4">
        <f>GW86-GO86</f>
        <v>7.999999999999996E-2</v>
      </c>
      <c r="GZ86" s="2" t="s">
        <v>70</v>
      </c>
      <c r="HA86" s="2">
        <v>135</v>
      </c>
      <c r="HB86" s="2">
        <v>113</v>
      </c>
      <c r="HC86" s="2">
        <v>9</v>
      </c>
      <c r="HD86" s="2">
        <v>13</v>
      </c>
      <c r="HE86" s="4">
        <v>0.84</v>
      </c>
      <c r="IN86" s="52"/>
      <c r="IO86" s="52"/>
      <c r="IP86" s="52"/>
      <c r="IQ86" s="52"/>
      <c r="IR86" s="52"/>
      <c r="IS86" s="52"/>
      <c r="IT86" s="52"/>
      <c r="IU86" s="52"/>
      <c r="IV86" s="52"/>
      <c r="IW86" s="52"/>
      <c r="IX86" s="52"/>
      <c r="IY86" s="52"/>
      <c r="IZ86" s="52"/>
      <c r="JA86" s="52"/>
      <c r="KB86" s="74"/>
      <c r="KC86" s="74"/>
      <c r="KD86" s="74"/>
      <c r="KE86" s="74"/>
      <c r="KF86" s="74"/>
      <c r="KG86" s="75"/>
      <c r="KH86" s="74"/>
      <c r="KI86" s="74"/>
      <c r="KJ86" s="74"/>
      <c r="KR86" s="73" t="s">
        <v>11</v>
      </c>
      <c r="KS86" s="73">
        <v>348</v>
      </c>
      <c r="KT86" s="73">
        <v>257</v>
      </c>
      <c r="KU86" s="73">
        <v>58</v>
      </c>
      <c r="KV86" s="73">
        <v>33</v>
      </c>
      <c r="KW86" s="77">
        <v>0.74</v>
      </c>
      <c r="LQ86" s="74"/>
      <c r="LR86" s="74"/>
      <c r="LS86" s="74"/>
      <c r="LT86" s="74"/>
      <c r="LU86" s="74"/>
      <c r="LV86" s="75" t="s">
        <v>177</v>
      </c>
      <c r="LW86" s="74" t="s">
        <v>178</v>
      </c>
      <c r="LY86" s="74" t="s">
        <v>157</v>
      </c>
      <c r="LZ86" s="74">
        <v>144</v>
      </c>
      <c r="MA86" s="74">
        <v>130</v>
      </c>
      <c r="MB86" s="6">
        <v>6</v>
      </c>
      <c r="MC86" s="6">
        <v>8</v>
      </c>
      <c r="ML86" s="75" t="s">
        <v>180</v>
      </c>
      <c r="MM86" s="74"/>
      <c r="MN86" s="74"/>
      <c r="MT86" s="75" t="s">
        <v>180</v>
      </c>
      <c r="NA86" s="6"/>
      <c r="NE86" s="37" t="s">
        <v>58</v>
      </c>
      <c r="NF86" s="74">
        <v>192</v>
      </c>
      <c r="NG86" s="6">
        <v>185</v>
      </c>
      <c r="NH86" s="74">
        <v>7</v>
      </c>
      <c r="NI86" s="6">
        <v>0</v>
      </c>
      <c r="NM86" s="37" t="s">
        <v>58</v>
      </c>
      <c r="NN86" s="74">
        <v>192</v>
      </c>
      <c r="NO86" s="6">
        <v>175</v>
      </c>
      <c r="NP86" s="74">
        <v>6</v>
      </c>
      <c r="NQ86" s="6">
        <v>11</v>
      </c>
      <c r="NR86" s="74"/>
      <c r="NW86" s="6"/>
      <c r="NY86" s="6"/>
      <c r="NZ86" s="97" t="s">
        <v>191</v>
      </c>
      <c r="OE86" s="6"/>
      <c r="OH86" s="74"/>
      <c r="OK86" s="74" t="s">
        <v>23</v>
      </c>
      <c r="OL86" s="74">
        <v>48</v>
      </c>
      <c r="OM86" s="73">
        <v>45</v>
      </c>
      <c r="ON86" s="74">
        <v>1</v>
      </c>
      <c r="OO86" s="74">
        <v>2</v>
      </c>
      <c r="OP86" s="97" t="s">
        <v>190</v>
      </c>
      <c r="OS86" s="74" t="s">
        <v>59</v>
      </c>
      <c r="OT86" s="74">
        <v>85</v>
      </c>
      <c r="OU86" s="74">
        <v>53</v>
      </c>
      <c r="OV86" s="74">
        <v>2</v>
      </c>
      <c r="OW86" s="74">
        <v>30</v>
      </c>
      <c r="PF86" s="75" t="s">
        <v>225</v>
      </c>
      <c r="PN86" s="75" t="s">
        <v>230</v>
      </c>
      <c r="PQ86" s="37" t="s">
        <v>58</v>
      </c>
      <c r="PR86" s="74">
        <v>192</v>
      </c>
      <c r="PS86" s="6">
        <v>184</v>
      </c>
      <c r="PT86" s="6">
        <v>7</v>
      </c>
      <c r="PU86" s="6">
        <v>1</v>
      </c>
      <c r="PV86" s="75" t="s">
        <v>235</v>
      </c>
      <c r="PY86" s="37" t="s">
        <v>58</v>
      </c>
      <c r="PZ86" s="74">
        <v>192</v>
      </c>
      <c r="QA86" s="6">
        <v>0</v>
      </c>
      <c r="QB86" s="6">
        <v>0</v>
      </c>
      <c r="QC86" s="74">
        <v>192</v>
      </c>
      <c r="QG86" s="74" t="s">
        <v>57</v>
      </c>
      <c r="QH86" s="74">
        <v>270</v>
      </c>
      <c r="QI86" s="74">
        <v>260</v>
      </c>
      <c r="QJ86" s="74">
        <v>8</v>
      </c>
      <c r="QK86" s="74">
        <v>2</v>
      </c>
      <c r="QO86" s="49" t="s">
        <v>59</v>
      </c>
      <c r="QP86" s="74">
        <v>85</v>
      </c>
      <c r="QQ86" s="6">
        <v>53</v>
      </c>
      <c r="QR86" s="74">
        <v>2</v>
      </c>
      <c r="QS86" s="6">
        <v>30</v>
      </c>
      <c r="QT86" s="75" t="s">
        <v>240</v>
      </c>
      <c r="QW86" s="37" t="s">
        <v>58</v>
      </c>
      <c r="QX86" s="74">
        <v>194</v>
      </c>
      <c r="QY86" s="6">
        <v>0</v>
      </c>
      <c r="QZ86" s="6">
        <v>0</v>
      </c>
      <c r="RA86" s="74">
        <v>194</v>
      </c>
      <c r="RE86" s="49" t="s">
        <v>23</v>
      </c>
      <c r="RF86" s="74">
        <v>48</v>
      </c>
      <c r="RG86" s="6">
        <v>45</v>
      </c>
      <c r="RH86" s="74">
        <v>1</v>
      </c>
      <c r="RI86" s="6">
        <v>2</v>
      </c>
      <c r="RJ86" s="75" t="s">
        <v>230</v>
      </c>
      <c r="RM86" s="37" t="s">
        <v>58</v>
      </c>
      <c r="RN86" s="74">
        <v>194</v>
      </c>
      <c r="RO86" s="6">
        <v>186</v>
      </c>
      <c r="RP86" s="6">
        <v>7</v>
      </c>
      <c r="RQ86" s="6">
        <v>1</v>
      </c>
      <c r="RU86" s="74" t="s">
        <v>157</v>
      </c>
      <c r="RV86" s="74">
        <v>144</v>
      </c>
      <c r="RW86" s="6">
        <v>117</v>
      </c>
      <c r="RX86" s="6">
        <v>3</v>
      </c>
      <c r="RY86" s="6">
        <v>24</v>
      </c>
      <c r="SC86" s="74" t="s">
        <v>27</v>
      </c>
      <c r="SD86" s="74">
        <v>12</v>
      </c>
      <c r="SE86" s="74">
        <v>9</v>
      </c>
      <c r="SF86" s="74">
        <v>3</v>
      </c>
      <c r="SG86" s="74">
        <v>0</v>
      </c>
      <c r="SK86" s="74" t="s">
        <v>27</v>
      </c>
      <c r="SL86" s="74">
        <v>12</v>
      </c>
      <c r="SM86" s="74">
        <v>9</v>
      </c>
      <c r="SN86" s="74">
        <v>3</v>
      </c>
      <c r="SO86" s="74">
        <v>0</v>
      </c>
      <c r="SS86" s="74" t="s">
        <v>23</v>
      </c>
      <c r="ST86" s="74">
        <v>48</v>
      </c>
      <c r="SU86" s="74">
        <v>45</v>
      </c>
      <c r="SV86" s="74">
        <v>1</v>
      </c>
      <c r="SW86" s="74">
        <v>2</v>
      </c>
      <c r="TA86" s="74" t="s">
        <v>27</v>
      </c>
      <c r="TB86" s="74">
        <v>12</v>
      </c>
      <c r="TC86" s="74">
        <v>9</v>
      </c>
      <c r="TD86" s="74">
        <v>3</v>
      </c>
      <c r="TE86" s="74">
        <v>0</v>
      </c>
      <c r="TI86" s="74" t="s">
        <v>27</v>
      </c>
      <c r="TJ86" s="74">
        <v>12</v>
      </c>
      <c r="TK86" s="74">
        <v>9</v>
      </c>
      <c r="TL86" s="74">
        <v>3</v>
      </c>
      <c r="TM86" s="74">
        <v>0</v>
      </c>
      <c r="TQ86" s="74" t="s">
        <v>27</v>
      </c>
      <c r="TR86" s="74">
        <v>12</v>
      </c>
      <c r="TS86" s="74">
        <v>9</v>
      </c>
      <c r="TT86" s="74">
        <v>3</v>
      </c>
      <c r="TU86" s="74">
        <v>0</v>
      </c>
      <c r="TY86" s="74" t="s">
        <v>27</v>
      </c>
      <c r="TZ86" s="74">
        <v>12</v>
      </c>
      <c r="UA86" s="74">
        <v>9</v>
      </c>
      <c r="UB86" s="74">
        <v>3</v>
      </c>
      <c r="UC86" s="74">
        <v>0</v>
      </c>
      <c r="UG86" s="74" t="s">
        <v>27</v>
      </c>
      <c r="UH86" s="74">
        <v>12</v>
      </c>
      <c r="UI86" s="74">
        <v>9</v>
      </c>
      <c r="UJ86" s="74">
        <v>3</v>
      </c>
      <c r="UK86" s="74">
        <v>0</v>
      </c>
      <c r="UT86" s="75"/>
      <c r="UW86" s="74" t="s">
        <v>27</v>
      </c>
      <c r="UX86" s="74">
        <v>12</v>
      </c>
      <c r="UY86" s="74">
        <v>9</v>
      </c>
      <c r="UZ86" s="74">
        <v>3</v>
      </c>
      <c r="VA86" s="74">
        <v>0</v>
      </c>
      <c r="VJ86" s="75"/>
      <c r="VM86" s="74" t="s">
        <v>27</v>
      </c>
      <c r="VN86" s="74">
        <v>12</v>
      </c>
      <c r="VO86" s="74">
        <v>9</v>
      </c>
      <c r="VP86" s="74">
        <v>3</v>
      </c>
      <c r="VQ86" s="74">
        <v>0</v>
      </c>
      <c r="VZ86" s="75"/>
      <c r="WC86" s="74" t="s">
        <v>27</v>
      </c>
      <c r="WD86" s="74">
        <v>12</v>
      </c>
      <c r="WE86" s="74">
        <v>9</v>
      </c>
      <c r="WF86" s="74">
        <v>3</v>
      </c>
      <c r="WG86" s="74">
        <v>0</v>
      </c>
      <c r="WK86" s="74" t="s">
        <v>27</v>
      </c>
      <c r="WL86" s="74">
        <v>12</v>
      </c>
      <c r="WM86" s="74">
        <v>9</v>
      </c>
      <c r="WN86" s="74">
        <v>3</v>
      </c>
      <c r="WO86" s="74">
        <v>0</v>
      </c>
      <c r="WS86" s="74" t="s">
        <v>27</v>
      </c>
      <c r="WT86" s="74">
        <v>12</v>
      </c>
      <c r="WU86" s="74">
        <v>9</v>
      </c>
      <c r="WV86" s="74">
        <v>3</v>
      </c>
      <c r="WW86" s="74">
        <v>0</v>
      </c>
      <c r="XF86" s="75"/>
      <c r="XI86" s="74" t="s">
        <v>27</v>
      </c>
      <c r="XJ86" s="74">
        <v>12</v>
      </c>
      <c r="XK86" s="74">
        <v>9</v>
      </c>
      <c r="XL86" s="74">
        <v>3</v>
      </c>
      <c r="XM86" s="74">
        <v>0</v>
      </c>
      <c r="XV86" s="75"/>
      <c r="XY86" s="74" t="s">
        <v>27</v>
      </c>
      <c r="XZ86" s="74">
        <v>12</v>
      </c>
      <c r="YA86" s="74">
        <v>9</v>
      </c>
      <c r="YB86" s="74">
        <v>3</v>
      </c>
      <c r="YC86" s="74">
        <v>0</v>
      </c>
      <c r="YL86" s="75"/>
      <c r="YO86" s="74" t="s">
        <v>27</v>
      </c>
      <c r="YP86" s="74">
        <v>12</v>
      </c>
      <c r="YQ86" s="74">
        <v>9</v>
      </c>
      <c r="YR86" s="74">
        <v>3</v>
      </c>
      <c r="YS86" s="74">
        <v>0</v>
      </c>
      <c r="ZB86" s="75"/>
      <c r="ZE86" s="74" t="s">
        <v>27</v>
      </c>
      <c r="ZF86" s="74">
        <v>12</v>
      </c>
      <c r="ZG86" s="74">
        <v>9</v>
      </c>
      <c r="ZH86" s="74">
        <v>3</v>
      </c>
      <c r="ZI86" s="74">
        <v>0</v>
      </c>
      <c r="ZR86" s="75"/>
      <c r="ZU86" s="74" t="s">
        <v>27</v>
      </c>
      <c r="ZV86" s="74">
        <v>12</v>
      </c>
      <c r="ZW86" s="74">
        <v>9</v>
      </c>
      <c r="ZX86" s="74">
        <v>3</v>
      </c>
      <c r="ZY86" s="74">
        <v>0</v>
      </c>
      <c r="AAH86" s="75"/>
    </row>
    <row r="87" spans="16:710" ht="15">
      <c r="GB87" t="s">
        <v>70</v>
      </c>
      <c r="GC87">
        <v>135</v>
      </c>
      <c r="GD87">
        <v>113</v>
      </c>
      <c r="GE87">
        <v>9</v>
      </c>
      <c r="GF87">
        <v>13</v>
      </c>
      <c r="GG87" s="38">
        <f>GD87/GC87</f>
        <v>0.83703703703703702</v>
      </c>
      <c r="GJ87" s="37" t="s">
        <v>58</v>
      </c>
      <c r="GK87" s="2">
        <v>192</v>
      </c>
      <c r="GL87" s="2">
        <v>184</v>
      </c>
      <c r="GM87" s="2">
        <v>7</v>
      </c>
      <c r="GN87" s="6">
        <v>1</v>
      </c>
      <c r="GO87" s="4">
        <v>0.96</v>
      </c>
      <c r="GR87" s="2" t="s">
        <v>23</v>
      </c>
      <c r="GS87" s="2">
        <v>48</v>
      </c>
      <c r="GT87" s="2">
        <v>45</v>
      </c>
      <c r="GU87" s="2">
        <v>1</v>
      </c>
      <c r="GV87" s="2">
        <v>2</v>
      </c>
      <c r="GW87" s="4">
        <v>0.94</v>
      </c>
      <c r="GZ87" s="2" t="s">
        <v>94</v>
      </c>
      <c r="HA87" s="2">
        <v>144</v>
      </c>
      <c r="HB87" s="2">
        <v>133</v>
      </c>
      <c r="HC87" s="6">
        <v>9</v>
      </c>
      <c r="HD87" s="2">
        <v>2</v>
      </c>
      <c r="HE87" s="4">
        <v>0.92</v>
      </c>
      <c r="HP87" s="2" t="s">
        <v>70</v>
      </c>
      <c r="HQ87" s="2">
        <v>135</v>
      </c>
      <c r="HR87" s="2">
        <v>110</v>
      </c>
      <c r="HS87" s="2">
        <v>11</v>
      </c>
      <c r="HT87" s="2">
        <v>14</v>
      </c>
      <c r="HU87" s="4">
        <v>0.81</v>
      </c>
      <c r="HY87" s="37" t="s">
        <v>58</v>
      </c>
      <c r="HZ87" s="2">
        <v>192</v>
      </c>
      <c r="IA87" s="2">
        <v>181</v>
      </c>
      <c r="IB87" s="2">
        <v>7</v>
      </c>
      <c r="IC87" s="2">
        <v>4</v>
      </c>
      <c r="ID87" s="4">
        <v>0.94</v>
      </c>
      <c r="IF87" s="37" t="s">
        <v>58</v>
      </c>
      <c r="IG87" s="2">
        <v>192</v>
      </c>
      <c r="IH87" s="2">
        <v>184</v>
      </c>
      <c r="II87" s="2">
        <v>7</v>
      </c>
      <c r="IJ87" s="2">
        <v>1</v>
      </c>
      <c r="IK87" s="4">
        <f>IH87/IG87</f>
        <v>0.95833333333333337</v>
      </c>
      <c r="IN87" s="57" t="s">
        <v>58</v>
      </c>
      <c r="IO87" s="55">
        <v>192</v>
      </c>
      <c r="IP87" s="55">
        <v>181</v>
      </c>
      <c r="IQ87" s="55">
        <v>7</v>
      </c>
      <c r="IR87" s="55">
        <v>4</v>
      </c>
      <c r="IS87" s="56">
        <v>0.94</v>
      </c>
      <c r="IT87" s="52"/>
      <c r="IU87" s="52"/>
      <c r="IV87" s="52"/>
      <c r="IW87" s="52"/>
      <c r="IX87" s="52"/>
      <c r="IY87" s="52"/>
      <c r="IZ87" s="52"/>
      <c r="JA87" s="52"/>
      <c r="JD87" s="73" t="s">
        <v>70</v>
      </c>
      <c r="JE87" s="73">
        <v>135</v>
      </c>
      <c r="JF87" s="73">
        <v>112</v>
      </c>
      <c r="JG87" s="73">
        <v>9</v>
      </c>
      <c r="JH87" s="73">
        <v>14</v>
      </c>
      <c r="JI87" s="77">
        <v>0.83</v>
      </c>
      <c r="JL87" s="73" t="s">
        <v>68</v>
      </c>
      <c r="JM87" s="73">
        <v>71</v>
      </c>
      <c r="JN87" s="73">
        <v>33</v>
      </c>
      <c r="JO87" s="73">
        <v>10</v>
      </c>
      <c r="JP87" s="73">
        <v>28</v>
      </c>
      <c r="JQ87" s="77">
        <f>JN87/JM87</f>
        <v>0.46478873239436619</v>
      </c>
      <c r="JT87" s="74" t="s">
        <v>58</v>
      </c>
      <c r="JU87" s="74">
        <v>194</v>
      </c>
      <c r="JV87" s="74">
        <v>183</v>
      </c>
      <c r="JW87" s="74">
        <v>7</v>
      </c>
      <c r="JX87" s="74">
        <v>4</v>
      </c>
      <c r="JY87" s="75">
        <f>JV87/JU87</f>
        <v>0.94329896907216493</v>
      </c>
      <c r="KB87" s="74"/>
      <c r="KC87" s="74"/>
      <c r="KD87" s="74"/>
      <c r="KE87" s="74"/>
      <c r="KF87" s="74"/>
      <c r="KG87" s="75"/>
      <c r="KH87" s="74"/>
      <c r="KI87" s="74"/>
      <c r="KJ87" s="74"/>
      <c r="KR87" s="78" t="s">
        <v>17</v>
      </c>
      <c r="KS87" s="73">
        <v>163</v>
      </c>
      <c r="KT87" s="73">
        <v>128</v>
      </c>
      <c r="KU87" s="73">
        <v>0</v>
      </c>
      <c r="KV87" s="73">
        <v>35</v>
      </c>
      <c r="KW87" s="77">
        <f>KT87/KS87</f>
        <v>0.78527607361963192</v>
      </c>
      <c r="LQ87" s="74"/>
      <c r="LR87" s="74"/>
      <c r="LS87" s="74"/>
      <c r="LT87" s="74"/>
      <c r="LU87" s="74"/>
      <c r="LV87" s="75" t="s">
        <v>179</v>
      </c>
      <c r="LW87" s="74" t="s">
        <v>180</v>
      </c>
      <c r="LY87" s="74" t="s">
        <v>68</v>
      </c>
      <c r="LZ87" s="74">
        <v>71</v>
      </c>
      <c r="MA87" s="74">
        <v>45</v>
      </c>
      <c r="MB87" s="6">
        <v>8</v>
      </c>
      <c r="MC87" s="74">
        <v>18</v>
      </c>
      <c r="ML87" s="74" t="s">
        <v>176</v>
      </c>
      <c r="MM87" s="74"/>
      <c r="MN87" s="74"/>
      <c r="MT87" s="74" t="s">
        <v>176</v>
      </c>
      <c r="MY87" s="6"/>
      <c r="MZ87" s="6"/>
      <c r="NA87" s="6"/>
      <c r="NG87" s="6"/>
      <c r="NH87" s="6"/>
      <c r="NI87" s="6"/>
      <c r="NU87" s="37" t="s">
        <v>58</v>
      </c>
      <c r="NV87" s="74">
        <v>192</v>
      </c>
      <c r="NW87" s="6">
        <v>0</v>
      </c>
      <c r="NX87" s="74">
        <v>0</v>
      </c>
      <c r="NY87" s="6">
        <v>192</v>
      </c>
      <c r="OC87" s="37" t="s">
        <v>58</v>
      </c>
      <c r="OD87" s="74">
        <v>192</v>
      </c>
      <c r="OE87" s="6">
        <v>184</v>
      </c>
      <c r="OF87" s="74">
        <v>7</v>
      </c>
      <c r="OG87" s="6">
        <v>1</v>
      </c>
      <c r="OH87" s="74" t="s">
        <v>173</v>
      </c>
      <c r="OP87" s="97" t="s">
        <v>191</v>
      </c>
      <c r="OS87" s="74" t="s">
        <v>157</v>
      </c>
      <c r="OT87" s="74">
        <v>144</v>
      </c>
      <c r="OU87" s="74">
        <v>126</v>
      </c>
      <c r="OV87" s="74">
        <v>8</v>
      </c>
      <c r="OW87" s="74">
        <v>10</v>
      </c>
      <c r="PA87" s="37" t="s">
        <v>58</v>
      </c>
      <c r="PB87" s="74">
        <v>192</v>
      </c>
      <c r="PC87" s="6">
        <v>0</v>
      </c>
      <c r="PD87" s="6">
        <v>0</v>
      </c>
      <c r="PE87" s="74">
        <v>192</v>
      </c>
      <c r="PI87" s="37" t="s">
        <v>58</v>
      </c>
      <c r="PJ87" s="74">
        <v>192</v>
      </c>
      <c r="PK87" s="6">
        <v>0</v>
      </c>
      <c r="PL87" s="6">
        <v>0</v>
      </c>
      <c r="PM87" s="74">
        <v>192</v>
      </c>
      <c r="PQ87" s="74" t="s">
        <v>157</v>
      </c>
      <c r="PR87" s="74">
        <v>144</v>
      </c>
      <c r="PS87" s="6">
        <v>134</v>
      </c>
      <c r="PT87" s="6">
        <v>8</v>
      </c>
      <c r="PU87" s="6">
        <v>2</v>
      </c>
      <c r="PY87" s="74" t="s">
        <v>59</v>
      </c>
      <c r="PZ87" s="74">
        <v>85</v>
      </c>
      <c r="QA87" s="74">
        <v>53</v>
      </c>
      <c r="QB87" s="74">
        <v>2</v>
      </c>
      <c r="QC87" s="74">
        <v>30</v>
      </c>
      <c r="QG87" s="74" t="s">
        <v>157</v>
      </c>
      <c r="QH87" s="74">
        <v>144</v>
      </c>
      <c r="QI87" s="6">
        <v>119</v>
      </c>
      <c r="QJ87" s="6">
        <v>5</v>
      </c>
      <c r="QK87" s="6">
        <v>20</v>
      </c>
      <c r="QO87" s="74" t="s">
        <v>157</v>
      </c>
      <c r="QP87" s="74">
        <v>144</v>
      </c>
      <c r="QQ87" s="6">
        <v>120</v>
      </c>
      <c r="QR87" s="6">
        <v>4</v>
      </c>
      <c r="QS87" s="6">
        <v>20</v>
      </c>
      <c r="QW87" s="74" t="s">
        <v>157</v>
      </c>
      <c r="QX87" s="74">
        <v>144</v>
      </c>
      <c r="QY87" s="6">
        <v>118</v>
      </c>
      <c r="QZ87" s="6">
        <v>5</v>
      </c>
      <c r="RA87" s="6">
        <v>21</v>
      </c>
      <c r="RJ87" s="75" t="s">
        <v>229</v>
      </c>
      <c r="RM87" s="74" t="s">
        <v>59</v>
      </c>
      <c r="RN87" s="74">
        <v>85</v>
      </c>
      <c r="RO87" s="6">
        <v>53</v>
      </c>
      <c r="RP87" s="74">
        <v>2</v>
      </c>
      <c r="RQ87" s="6">
        <v>30</v>
      </c>
      <c r="RU87" s="74" t="s">
        <v>68</v>
      </c>
      <c r="RV87" s="74">
        <v>71</v>
      </c>
      <c r="RW87" s="6">
        <v>45</v>
      </c>
      <c r="RX87" s="6">
        <v>8</v>
      </c>
      <c r="RY87" s="74">
        <v>18</v>
      </c>
      <c r="SC87" s="37" t="s">
        <v>58</v>
      </c>
      <c r="SD87" s="74">
        <v>194</v>
      </c>
      <c r="SE87" s="73">
        <v>182</v>
      </c>
      <c r="SF87" s="74">
        <v>11</v>
      </c>
      <c r="SG87" s="74">
        <v>1</v>
      </c>
      <c r="SK87" s="37" t="s">
        <v>58</v>
      </c>
      <c r="SL87" s="74">
        <v>194</v>
      </c>
      <c r="SM87" s="73">
        <v>182</v>
      </c>
      <c r="SN87" s="74">
        <v>11</v>
      </c>
      <c r="SO87" s="74">
        <v>1</v>
      </c>
      <c r="SS87" s="74" t="s">
        <v>27</v>
      </c>
      <c r="ST87" s="74">
        <v>12</v>
      </c>
      <c r="SU87" s="74">
        <v>9</v>
      </c>
      <c r="SV87" s="74">
        <v>3</v>
      </c>
      <c r="SW87" s="74">
        <v>0</v>
      </c>
      <c r="TA87" s="37" t="s">
        <v>58</v>
      </c>
      <c r="TB87" s="74">
        <v>194</v>
      </c>
      <c r="TC87" s="73">
        <v>182</v>
      </c>
      <c r="TD87" s="74">
        <v>11</v>
      </c>
      <c r="TE87" s="74">
        <v>1</v>
      </c>
      <c r="TI87" s="37" t="s">
        <v>58</v>
      </c>
      <c r="TJ87" s="74">
        <v>194</v>
      </c>
      <c r="TK87" s="73">
        <v>182</v>
      </c>
      <c r="TL87" s="74">
        <v>11</v>
      </c>
      <c r="TM87" s="74">
        <v>1</v>
      </c>
      <c r="TQ87" s="37" t="s">
        <v>58</v>
      </c>
      <c r="TR87" s="74">
        <v>194</v>
      </c>
      <c r="TS87" s="73">
        <v>182</v>
      </c>
      <c r="TT87" s="74">
        <v>11</v>
      </c>
      <c r="TU87" s="74">
        <v>1</v>
      </c>
      <c r="TY87" s="37" t="s">
        <v>58</v>
      </c>
      <c r="TZ87" s="74">
        <v>194</v>
      </c>
      <c r="UA87" s="73">
        <v>182</v>
      </c>
      <c r="UB87" s="74">
        <v>11</v>
      </c>
      <c r="UC87" s="74">
        <v>1</v>
      </c>
      <c r="UG87" s="37" t="s">
        <v>58</v>
      </c>
      <c r="UH87" s="74">
        <v>194</v>
      </c>
      <c r="UI87" s="73">
        <v>182</v>
      </c>
      <c r="UJ87" s="74">
        <v>11</v>
      </c>
      <c r="UK87" s="74">
        <v>1</v>
      </c>
      <c r="UT87" s="75"/>
      <c r="UW87" s="37" t="s">
        <v>58</v>
      </c>
      <c r="UX87" s="74">
        <v>194</v>
      </c>
      <c r="UY87" s="73">
        <v>182</v>
      </c>
      <c r="UZ87" s="74">
        <v>11</v>
      </c>
      <c r="VA87" s="74">
        <v>1</v>
      </c>
      <c r="VJ87" s="75"/>
      <c r="VM87" s="37" t="s">
        <v>58</v>
      </c>
      <c r="VN87" s="74">
        <v>194</v>
      </c>
      <c r="VO87" s="73">
        <v>182</v>
      </c>
      <c r="VP87" s="74">
        <v>11</v>
      </c>
      <c r="VQ87" s="74">
        <v>1</v>
      </c>
      <c r="VZ87" s="75"/>
      <c r="WC87" s="37" t="s">
        <v>58</v>
      </c>
      <c r="WD87" s="74">
        <v>194</v>
      </c>
      <c r="WE87" s="73">
        <v>182</v>
      </c>
      <c r="WF87" s="74">
        <v>11</v>
      </c>
      <c r="WG87" s="74">
        <v>1</v>
      </c>
      <c r="WK87" s="37" t="s">
        <v>58</v>
      </c>
      <c r="WL87" s="74">
        <v>194</v>
      </c>
      <c r="WM87" s="73">
        <v>182</v>
      </c>
      <c r="WN87" s="74">
        <v>11</v>
      </c>
      <c r="WO87" s="74">
        <v>1</v>
      </c>
      <c r="WS87" s="37" t="s">
        <v>58</v>
      </c>
      <c r="WT87" s="74">
        <v>194</v>
      </c>
      <c r="WU87" s="73">
        <v>182</v>
      </c>
      <c r="WV87" s="74">
        <v>11</v>
      </c>
      <c r="WW87" s="74">
        <v>1</v>
      </c>
      <c r="XF87" s="75"/>
      <c r="XI87" s="37" t="s">
        <v>58</v>
      </c>
      <c r="XJ87" s="74">
        <v>194</v>
      </c>
      <c r="XK87" s="73">
        <v>182</v>
      </c>
      <c r="XL87" s="74">
        <v>11</v>
      </c>
      <c r="XM87" s="74">
        <v>1</v>
      </c>
      <c r="XV87" s="75"/>
      <c r="XY87" s="37" t="s">
        <v>58</v>
      </c>
      <c r="XZ87" s="74">
        <v>194</v>
      </c>
      <c r="YA87" s="73">
        <v>182</v>
      </c>
      <c r="YB87" s="74">
        <v>11</v>
      </c>
      <c r="YC87" s="74">
        <v>1</v>
      </c>
      <c r="YL87" s="75"/>
      <c r="YO87" s="37" t="s">
        <v>58</v>
      </c>
      <c r="YP87" s="74">
        <v>194</v>
      </c>
      <c r="YQ87" s="73">
        <v>182</v>
      </c>
      <c r="YR87" s="74">
        <v>11</v>
      </c>
      <c r="YS87" s="74">
        <v>1</v>
      </c>
      <c r="ZB87" s="75"/>
      <c r="ZE87" s="37" t="s">
        <v>58</v>
      </c>
      <c r="ZF87" s="74">
        <v>194</v>
      </c>
      <c r="ZG87" s="73">
        <v>182</v>
      </c>
      <c r="ZH87" s="74">
        <v>11</v>
      </c>
      <c r="ZI87" s="74">
        <v>1</v>
      </c>
      <c r="ZR87" s="75"/>
      <c r="ZU87" s="37" t="s">
        <v>58</v>
      </c>
      <c r="ZV87" s="74">
        <v>194</v>
      </c>
      <c r="ZW87" s="73">
        <v>182</v>
      </c>
      <c r="ZX87" s="74">
        <v>11</v>
      </c>
      <c r="ZY87" s="74">
        <v>1</v>
      </c>
      <c r="AAH87" s="75"/>
    </row>
    <row r="88" spans="16:710" ht="15">
      <c r="P88" s="32" t="s">
        <v>59</v>
      </c>
      <c r="Q88" s="2">
        <v>85</v>
      </c>
      <c r="R88" s="2">
        <v>0</v>
      </c>
      <c r="S88" s="2">
        <v>0</v>
      </c>
      <c r="T88" s="2">
        <v>85</v>
      </c>
      <c r="U88" s="4">
        <v>0</v>
      </c>
      <c r="GJ88" s="2" t="s">
        <v>59</v>
      </c>
      <c r="GK88" s="2">
        <v>85</v>
      </c>
      <c r="GL88" s="2">
        <v>53</v>
      </c>
      <c r="GM88" s="2">
        <v>2</v>
      </c>
      <c r="GN88" s="6">
        <v>30</v>
      </c>
      <c r="GO88" s="4">
        <v>0.62</v>
      </c>
      <c r="GP88" s="4"/>
      <c r="GZ88" s="37" t="s">
        <v>58</v>
      </c>
      <c r="HA88" s="2">
        <v>192</v>
      </c>
      <c r="HB88" s="2">
        <v>184</v>
      </c>
      <c r="HC88" s="2">
        <v>7</v>
      </c>
      <c r="HD88" s="6">
        <v>1</v>
      </c>
      <c r="HE88" s="4">
        <v>0.96</v>
      </c>
      <c r="HH88" s="37" t="s">
        <v>58</v>
      </c>
      <c r="HI88" s="2">
        <v>192</v>
      </c>
      <c r="HJ88" s="2">
        <v>184</v>
      </c>
      <c r="HK88" s="2">
        <v>7</v>
      </c>
      <c r="HL88" s="6">
        <v>1</v>
      </c>
      <c r="HM88" s="4">
        <v>0.96</v>
      </c>
      <c r="HP88" s="2" t="s">
        <v>71</v>
      </c>
      <c r="HQ88" s="2">
        <v>3</v>
      </c>
      <c r="HR88" s="2">
        <v>0</v>
      </c>
      <c r="HS88" s="2">
        <v>0</v>
      </c>
      <c r="HT88" s="2">
        <v>3</v>
      </c>
      <c r="HU88" s="4">
        <v>0</v>
      </c>
      <c r="HY88" s="2" t="s">
        <v>70</v>
      </c>
      <c r="HZ88" s="2">
        <v>135</v>
      </c>
      <c r="IA88" s="2">
        <v>113</v>
      </c>
      <c r="IB88" s="2">
        <v>9</v>
      </c>
      <c r="IC88" s="2">
        <v>13</v>
      </c>
      <c r="ID88" s="4">
        <v>0.84</v>
      </c>
      <c r="IF88" s="2" t="s">
        <v>68</v>
      </c>
      <c r="IG88" s="2">
        <v>71</v>
      </c>
      <c r="IH88" s="2">
        <v>33</v>
      </c>
      <c r="II88" s="2">
        <v>10</v>
      </c>
      <c r="IJ88" s="2">
        <v>28</v>
      </c>
      <c r="IK88" s="4">
        <f>IH88/IG88</f>
        <v>0.46478873239436619</v>
      </c>
      <c r="IN88" s="55" t="s">
        <v>70</v>
      </c>
      <c r="IO88" s="55">
        <v>135</v>
      </c>
      <c r="IP88" s="55">
        <v>113</v>
      </c>
      <c r="IQ88" s="55">
        <v>9</v>
      </c>
      <c r="IR88" s="55">
        <v>13</v>
      </c>
      <c r="IS88" s="56">
        <v>0.84</v>
      </c>
      <c r="IT88" s="52"/>
      <c r="IU88" s="52"/>
      <c r="IV88" s="55" t="s">
        <v>23</v>
      </c>
      <c r="IW88" s="55">
        <v>48</v>
      </c>
      <c r="IX88" s="55">
        <v>45</v>
      </c>
      <c r="IY88" s="55">
        <v>1</v>
      </c>
      <c r="IZ88" s="55">
        <v>2</v>
      </c>
      <c r="JA88" s="56">
        <v>0.94</v>
      </c>
      <c r="JD88" s="73" t="s">
        <v>71</v>
      </c>
      <c r="JE88" s="73">
        <v>3</v>
      </c>
      <c r="JF88" s="73">
        <v>0</v>
      </c>
      <c r="JG88" s="73">
        <v>0</v>
      </c>
      <c r="JH88" s="73">
        <v>3</v>
      </c>
      <c r="JI88" s="77">
        <v>0</v>
      </c>
      <c r="JL88" s="73" t="s">
        <v>23</v>
      </c>
      <c r="JM88" s="73">
        <v>48</v>
      </c>
      <c r="JN88" s="73">
        <v>45</v>
      </c>
      <c r="JO88" s="73">
        <v>1</v>
      </c>
      <c r="JP88" s="73">
        <v>2</v>
      </c>
      <c r="JQ88" s="77">
        <f>JN88/JM88</f>
        <v>0.9375</v>
      </c>
      <c r="JT88" s="74" t="s">
        <v>71</v>
      </c>
      <c r="JU88" s="74">
        <v>3</v>
      </c>
      <c r="JV88" s="74">
        <v>0</v>
      </c>
      <c r="JW88" s="74">
        <v>0</v>
      </c>
      <c r="JX88" s="74">
        <v>3</v>
      </c>
      <c r="JY88" s="75">
        <f>JV88/JU88</f>
        <v>0</v>
      </c>
      <c r="KB88" s="78" t="s">
        <v>58</v>
      </c>
      <c r="KC88" s="73">
        <v>192</v>
      </c>
      <c r="KD88" s="73">
        <v>185</v>
      </c>
      <c r="KE88" s="73">
        <v>6</v>
      </c>
      <c r="KF88" s="73">
        <v>1</v>
      </c>
      <c r="KG88" s="77">
        <v>0.96</v>
      </c>
      <c r="KH88" s="75">
        <f>KG88-JY88</f>
        <v>0.96</v>
      </c>
      <c r="KI88" s="74"/>
      <c r="KJ88" s="74"/>
      <c r="KR88" s="73" t="s">
        <v>22</v>
      </c>
      <c r="KS88" s="73">
        <v>203</v>
      </c>
      <c r="KT88" s="73">
        <v>199</v>
      </c>
      <c r="KU88" s="73">
        <v>2</v>
      </c>
      <c r="KV88" s="73">
        <v>2</v>
      </c>
      <c r="LQ88" s="74" t="s">
        <v>68</v>
      </c>
      <c r="LR88" s="74">
        <v>71</v>
      </c>
      <c r="LS88" s="74">
        <v>45</v>
      </c>
      <c r="LT88" s="6">
        <v>8</v>
      </c>
      <c r="LU88" s="74">
        <v>18</v>
      </c>
      <c r="LV88" s="75" t="s">
        <v>181</v>
      </c>
      <c r="LY88" s="74" t="s">
        <v>70</v>
      </c>
      <c r="LZ88" s="74">
        <v>134</v>
      </c>
      <c r="MA88" s="74">
        <v>110</v>
      </c>
      <c r="MB88" s="74">
        <v>13</v>
      </c>
      <c r="MC88" s="6">
        <v>11</v>
      </c>
      <c r="ML88" s="74" t="s">
        <v>178</v>
      </c>
      <c r="MM88" s="74"/>
      <c r="MN88" s="74"/>
      <c r="MT88" s="74" t="s">
        <v>178</v>
      </c>
      <c r="MY88" s="6"/>
      <c r="MZ88" s="6"/>
      <c r="NG88" s="6"/>
      <c r="NH88" s="6"/>
      <c r="NM88" s="74" t="s">
        <v>59</v>
      </c>
      <c r="NN88" s="74">
        <v>85</v>
      </c>
      <c r="NO88" s="74">
        <v>53</v>
      </c>
      <c r="NP88" s="74">
        <v>2</v>
      </c>
      <c r="NQ88" s="74">
        <v>30</v>
      </c>
      <c r="NR88" s="74"/>
      <c r="NU88" s="74" t="s">
        <v>157</v>
      </c>
      <c r="NV88" s="74">
        <v>144</v>
      </c>
      <c r="NW88" s="6">
        <v>130</v>
      </c>
      <c r="NX88" s="6">
        <v>6</v>
      </c>
      <c r="NY88" s="6">
        <v>8</v>
      </c>
      <c r="NZ88" s="74"/>
      <c r="OC88" s="74" t="s">
        <v>60</v>
      </c>
      <c r="OD88" s="74">
        <v>291</v>
      </c>
      <c r="OE88" s="6">
        <v>262</v>
      </c>
      <c r="OF88" s="74">
        <v>26</v>
      </c>
      <c r="OG88" s="6">
        <v>3</v>
      </c>
      <c r="OH88" s="74" t="s">
        <v>218</v>
      </c>
      <c r="OK88" s="37" t="s">
        <v>58</v>
      </c>
      <c r="OL88" s="74">
        <v>192</v>
      </c>
      <c r="OM88" s="73">
        <v>175</v>
      </c>
      <c r="ON88" s="74">
        <v>6</v>
      </c>
      <c r="OO88" s="74">
        <v>11</v>
      </c>
      <c r="OP88" s="74"/>
      <c r="OS88" s="74" t="s">
        <v>68</v>
      </c>
      <c r="OT88" s="74">
        <v>71</v>
      </c>
      <c r="OU88" s="74">
        <v>45</v>
      </c>
      <c r="OV88" s="74">
        <v>8</v>
      </c>
      <c r="OW88" s="74">
        <v>18</v>
      </c>
      <c r="PA88" s="74" t="s">
        <v>157</v>
      </c>
      <c r="PB88" s="74">
        <v>144</v>
      </c>
      <c r="PC88" s="6">
        <v>125</v>
      </c>
      <c r="PD88" s="6">
        <v>8</v>
      </c>
      <c r="PE88" s="6">
        <v>11</v>
      </c>
      <c r="PI88" s="74" t="s">
        <v>157</v>
      </c>
      <c r="PJ88" s="74">
        <v>144</v>
      </c>
      <c r="PK88" s="6">
        <v>133</v>
      </c>
      <c r="PL88" s="6">
        <v>9</v>
      </c>
      <c r="PM88" s="6">
        <v>2</v>
      </c>
      <c r="PN88" s="75" t="s">
        <v>231</v>
      </c>
      <c r="PQ88" s="74" t="s">
        <v>71</v>
      </c>
      <c r="PR88" s="6">
        <v>3</v>
      </c>
      <c r="PS88" s="6">
        <v>0</v>
      </c>
      <c r="PT88" s="6">
        <v>0</v>
      </c>
      <c r="PU88" s="6">
        <v>3</v>
      </c>
      <c r="PY88" s="74" t="s">
        <v>157</v>
      </c>
      <c r="PZ88" s="74">
        <v>144</v>
      </c>
      <c r="QA88" s="6">
        <v>121</v>
      </c>
      <c r="QB88" s="6">
        <v>6</v>
      </c>
      <c r="QC88" s="6">
        <v>17</v>
      </c>
      <c r="QG88" s="74" t="s">
        <v>71</v>
      </c>
      <c r="QH88" s="6">
        <v>3</v>
      </c>
      <c r="QI88" s="6">
        <v>0</v>
      </c>
      <c r="QJ88" s="6">
        <v>0</v>
      </c>
      <c r="QK88" s="6">
        <v>3</v>
      </c>
      <c r="QO88" s="74" t="s">
        <v>71</v>
      </c>
      <c r="QP88" s="6">
        <v>3</v>
      </c>
      <c r="QQ88" s="6">
        <v>0</v>
      </c>
      <c r="QR88" s="6">
        <v>0</v>
      </c>
      <c r="QS88" s="6">
        <v>3</v>
      </c>
      <c r="QW88" s="74" t="s">
        <v>71</v>
      </c>
      <c r="QX88" s="6">
        <v>3</v>
      </c>
      <c r="QY88" s="6">
        <v>0</v>
      </c>
      <c r="QZ88" s="6">
        <v>0</v>
      </c>
      <c r="RA88" s="6">
        <v>3</v>
      </c>
      <c r="RE88" s="49" t="s">
        <v>55</v>
      </c>
      <c r="RF88" s="74">
        <v>1597</v>
      </c>
      <c r="RG88" s="74">
        <v>1164</v>
      </c>
      <c r="RH88" s="74">
        <v>11</v>
      </c>
      <c r="RI88" s="74">
        <v>422</v>
      </c>
      <c r="RM88" s="74" t="s">
        <v>157</v>
      </c>
      <c r="RN88" s="74">
        <v>144</v>
      </c>
      <c r="RO88" s="6">
        <v>117</v>
      </c>
      <c r="RP88" s="6">
        <v>5</v>
      </c>
      <c r="RQ88" s="6">
        <v>22</v>
      </c>
      <c r="RU88" s="74" t="s">
        <v>70</v>
      </c>
      <c r="RV88" s="74">
        <v>134</v>
      </c>
      <c r="RW88" s="6">
        <v>111</v>
      </c>
      <c r="RX88" s="74">
        <v>13</v>
      </c>
      <c r="RY88" s="6">
        <v>10</v>
      </c>
      <c r="SC88" s="74" t="s">
        <v>59</v>
      </c>
      <c r="SD88" s="74">
        <v>85</v>
      </c>
      <c r="SE88" s="74">
        <v>53</v>
      </c>
      <c r="SF88" s="74">
        <v>2</v>
      </c>
      <c r="SG88" s="74">
        <v>30</v>
      </c>
      <c r="SK88" s="74" t="s">
        <v>59</v>
      </c>
      <c r="SL88" s="74">
        <v>85</v>
      </c>
      <c r="SM88" s="74">
        <v>53</v>
      </c>
      <c r="SN88" s="74">
        <v>2</v>
      </c>
      <c r="SO88" s="74">
        <v>30</v>
      </c>
      <c r="SS88" s="37" t="s">
        <v>58</v>
      </c>
      <c r="ST88" s="74">
        <v>194</v>
      </c>
      <c r="SU88" s="73">
        <v>182</v>
      </c>
      <c r="SV88" s="74">
        <v>11</v>
      </c>
      <c r="SW88" s="74">
        <v>1</v>
      </c>
      <c r="TA88" s="74" t="s">
        <v>59</v>
      </c>
      <c r="TB88" s="74">
        <v>85</v>
      </c>
      <c r="TC88" s="74">
        <v>53</v>
      </c>
      <c r="TD88" s="74">
        <v>2</v>
      </c>
      <c r="TE88" s="74">
        <v>30</v>
      </c>
      <c r="TI88" s="74" t="s">
        <v>59</v>
      </c>
      <c r="TJ88" s="74">
        <v>85</v>
      </c>
      <c r="TK88" s="74">
        <v>53</v>
      </c>
      <c r="TL88" s="74">
        <v>2</v>
      </c>
      <c r="TM88" s="74">
        <v>30</v>
      </c>
      <c r="TQ88" s="74" t="s">
        <v>59</v>
      </c>
      <c r="TR88" s="74">
        <v>85</v>
      </c>
      <c r="TS88" s="74">
        <v>53</v>
      </c>
      <c r="TT88" s="74">
        <v>2</v>
      </c>
      <c r="TU88" s="74">
        <v>30</v>
      </c>
      <c r="TY88" s="74" t="s">
        <v>59</v>
      </c>
      <c r="TZ88" s="74">
        <v>85</v>
      </c>
      <c r="UA88" s="74">
        <v>53</v>
      </c>
      <c r="UB88" s="74">
        <v>2</v>
      </c>
      <c r="UC88" s="74">
        <v>30</v>
      </c>
      <c r="UG88" s="74" t="s">
        <v>59</v>
      </c>
      <c r="UH88" s="74">
        <v>85</v>
      </c>
      <c r="UI88" s="74">
        <v>53</v>
      </c>
      <c r="UJ88" s="74">
        <v>2</v>
      </c>
      <c r="UK88" s="74">
        <v>30</v>
      </c>
      <c r="UP88" s="73"/>
      <c r="UQ88" s="73"/>
      <c r="UR88" s="73"/>
      <c r="US88" s="73"/>
      <c r="UT88" s="75"/>
      <c r="UW88" s="74" t="s">
        <v>59</v>
      </c>
      <c r="UX88" s="74">
        <v>85</v>
      </c>
      <c r="UY88" s="74">
        <v>53</v>
      </c>
      <c r="UZ88" s="74">
        <v>2</v>
      </c>
      <c r="VA88" s="74">
        <v>30</v>
      </c>
      <c r="VF88" s="73"/>
      <c r="VG88" s="73"/>
      <c r="VH88" s="73"/>
      <c r="VI88" s="73"/>
      <c r="VJ88" s="75"/>
      <c r="VM88" s="74" t="s">
        <v>59</v>
      </c>
      <c r="VN88" s="74">
        <v>85</v>
      </c>
      <c r="VO88" s="74">
        <v>53</v>
      </c>
      <c r="VP88" s="74">
        <v>2</v>
      </c>
      <c r="VQ88" s="74">
        <v>30</v>
      </c>
      <c r="VV88" s="73"/>
      <c r="VW88" s="73"/>
      <c r="VX88" s="73"/>
      <c r="VY88" s="73"/>
      <c r="VZ88" s="75"/>
      <c r="WC88" s="74" t="s">
        <v>59</v>
      </c>
      <c r="WD88" s="74">
        <v>85</v>
      </c>
      <c r="WE88" s="74">
        <v>53</v>
      </c>
      <c r="WF88" s="74">
        <v>2</v>
      </c>
      <c r="WG88" s="74">
        <v>30</v>
      </c>
      <c r="WK88" s="74" t="s">
        <v>59</v>
      </c>
      <c r="WL88" s="74">
        <v>85</v>
      </c>
      <c r="WM88" s="74">
        <v>53</v>
      </c>
      <c r="WN88" s="74">
        <v>2</v>
      </c>
      <c r="WO88" s="74">
        <v>30</v>
      </c>
      <c r="WS88" s="74" t="s">
        <v>59</v>
      </c>
      <c r="WT88" s="74">
        <v>85</v>
      </c>
      <c r="WU88" s="74">
        <v>53</v>
      </c>
      <c r="WV88" s="74">
        <v>2</v>
      </c>
      <c r="WW88" s="74">
        <v>30</v>
      </c>
      <c r="XB88" s="73"/>
      <c r="XC88" s="73"/>
      <c r="XD88" s="73"/>
      <c r="XE88" s="73"/>
      <c r="XF88" s="75"/>
      <c r="XI88" s="74" t="s">
        <v>59</v>
      </c>
      <c r="XJ88" s="74">
        <v>85</v>
      </c>
      <c r="XK88" s="74">
        <v>53</v>
      </c>
      <c r="XL88" s="74">
        <v>2</v>
      </c>
      <c r="XM88" s="74">
        <v>30</v>
      </c>
      <c r="XR88" s="73"/>
      <c r="XS88" s="73"/>
      <c r="XT88" s="73"/>
      <c r="XU88" s="73"/>
      <c r="XV88" s="75"/>
      <c r="XY88" s="74" t="s">
        <v>59</v>
      </c>
      <c r="XZ88" s="74">
        <v>85</v>
      </c>
      <c r="YA88" s="74">
        <v>53</v>
      </c>
      <c r="YB88" s="74">
        <v>2</v>
      </c>
      <c r="YC88" s="74">
        <v>30</v>
      </c>
      <c r="YH88" s="73"/>
      <c r="YI88" s="73"/>
      <c r="YJ88" s="73"/>
      <c r="YK88" s="73"/>
      <c r="YL88" s="75"/>
      <c r="YO88" s="74" t="s">
        <v>59</v>
      </c>
      <c r="YP88" s="74">
        <v>85</v>
      </c>
      <c r="YQ88" s="74">
        <v>53</v>
      </c>
      <c r="YR88" s="74">
        <v>2</v>
      </c>
      <c r="YS88" s="74">
        <v>30</v>
      </c>
      <c r="YX88" s="73"/>
      <c r="YY88" s="73"/>
      <c r="YZ88" s="73"/>
      <c r="ZA88" s="73"/>
      <c r="ZB88" s="75"/>
      <c r="ZE88" s="74" t="s">
        <v>59</v>
      </c>
      <c r="ZF88" s="74">
        <v>85</v>
      </c>
      <c r="ZG88" s="74">
        <v>53</v>
      </c>
      <c r="ZH88" s="74">
        <v>2</v>
      </c>
      <c r="ZI88" s="74">
        <v>30</v>
      </c>
      <c r="ZN88" s="73"/>
      <c r="ZO88" s="73"/>
      <c r="ZP88" s="73"/>
      <c r="ZQ88" s="73"/>
      <c r="ZR88" s="75"/>
      <c r="ZU88" s="74" t="s">
        <v>59</v>
      </c>
      <c r="ZV88" s="74">
        <v>85</v>
      </c>
      <c r="ZW88" s="74">
        <v>53</v>
      </c>
      <c r="ZX88" s="74">
        <v>2</v>
      </c>
      <c r="ZY88" s="74">
        <v>30</v>
      </c>
      <c r="AAD88" s="73"/>
      <c r="AAE88" s="73"/>
      <c r="AAF88" s="73"/>
      <c r="AAG88" s="73"/>
      <c r="AAH88" s="75"/>
    </row>
    <row r="89" spans="16:710" ht="15">
      <c r="GJ89" s="2" t="s">
        <v>56</v>
      </c>
      <c r="GK89" s="2">
        <v>176</v>
      </c>
      <c r="GL89" s="2">
        <v>172</v>
      </c>
      <c r="GM89" s="2">
        <v>3</v>
      </c>
      <c r="GN89" s="6">
        <v>1</v>
      </c>
      <c r="GO89" s="4">
        <v>0.98</v>
      </c>
      <c r="GP89" s="4"/>
      <c r="HH89" s="2" t="s">
        <v>70</v>
      </c>
      <c r="HI89" s="2">
        <v>135</v>
      </c>
      <c r="HJ89" s="2">
        <v>113</v>
      </c>
      <c r="HK89" s="2">
        <v>8</v>
      </c>
      <c r="HL89" s="2">
        <v>14</v>
      </c>
      <c r="HM89" s="4">
        <v>0.84</v>
      </c>
      <c r="HP89" s="37" t="s">
        <v>58</v>
      </c>
      <c r="HQ89" s="2">
        <v>192</v>
      </c>
      <c r="HR89" s="2">
        <v>175</v>
      </c>
      <c r="HS89" s="32">
        <v>6</v>
      </c>
      <c r="HT89" s="32">
        <v>11</v>
      </c>
      <c r="HU89" s="4">
        <v>0.9</v>
      </c>
      <c r="HY89" s="2" t="s">
        <v>71</v>
      </c>
      <c r="HZ89" s="2">
        <v>3</v>
      </c>
      <c r="IA89" s="2">
        <v>0</v>
      </c>
      <c r="IB89" s="2">
        <v>0</v>
      </c>
      <c r="IC89" s="2">
        <v>3</v>
      </c>
      <c r="ID89" s="4">
        <v>0</v>
      </c>
      <c r="IF89" s="2" t="s">
        <v>23</v>
      </c>
      <c r="IG89" s="2">
        <v>48</v>
      </c>
      <c r="IH89" s="2">
        <v>45</v>
      </c>
      <c r="II89" s="2">
        <v>1</v>
      </c>
      <c r="IJ89" s="2">
        <v>2</v>
      </c>
      <c r="IK89" s="4">
        <f>IH89/IG89</f>
        <v>0.9375</v>
      </c>
      <c r="IN89" s="55" t="s">
        <v>71</v>
      </c>
      <c r="IO89" s="55">
        <v>3</v>
      </c>
      <c r="IP89" s="55">
        <v>0</v>
      </c>
      <c r="IQ89" s="55">
        <v>0</v>
      </c>
      <c r="IR89" s="55">
        <v>3</v>
      </c>
      <c r="IS89" s="56">
        <v>0</v>
      </c>
      <c r="IT89" s="52"/>
      <c r="IU89" s="52"/>
      <c r="IV89" s="57" t="s">
        <v>58</v>
      </c>
      <c r="IW89" s="55">
        <v>192</v>
      </c>
      <c r="IX89" s="55">
        <v>183</v>
      </c>
      <c r="IY89" s="55">
        <v>7</v>
      </c>
      <c r="IZ89" s="55">
        <v>2</v>
      </c>
      <c r="JA89" s="56">
        <v>0.953125</v>
      </c>
      <c r="JD89" s="73" t="s">
        <v>94</v>
      </c>
      <c r="JE89" s="73">
        <v>144</v>
      </c>
      <c r="JF89" s="73">
        <v>132</v>
      </c>
      <c r="JG89" s="73">
        <v>8</v>
      </c>
      <c r="JH89" s="73">
        <v>4</v>
      </c>
      <c r="JI89" s="77">
        <v>0.92</v>
      </c>
      <c r="JL89" s="73" t="s">
        <v>71</v>
      </c>
      <c r="JM89" s="73">
        <v>3</v>
      </c>
      <c r="JN89" s="73">
        <v>0</v>
      </c>
      <c r="JO89" s="73">
        <v>0</v>
      </c>
      <c r="JP89" s="73">
        <v>3</v>
      </c>
      <c r="JQ89" s="77">
        <f>JN89/JM89</f>
        <v>0</v>
      </c>
      <c r="JT89" s="74" t="s">
        <v>68</v>
      </c>
      <c r="JU89" s="74">
        <v>71</v>
      </c>
      <c r="JV89" s="74">
        <v>33</v>
      </c>
      <c r="JW89" s="74">
        <v>10</v>
      </c>
      <c r="JX89" s="74">
        <v>28</v>
      </c>
      <c r="JY89" s="75">
        <f>JV89/JU89</f>
        <v>0.46478873239436619</v>
      </c>
      <c r="KB89" s="73" t="s">
        <v>70</v>
      </c>
      <c r="KC89" s="73">
        <v>134</v>
      </c>
      <c r="KD89" s="73">
        <v>114</v>
      </c>
      <c r="KE89" s="73">
        <v>9</v>
      </c>
      <c r="KF89" s="73">
        <v>11</v>
      </c>
      <c r="KG89" s="77">
        <v>0.85</v>
      </c>
      <c r="KH89" s="75">
        <f>KG89-JY89</f>
        <v>0.38521126760563379</v>
      </c>
      <c r="KI89" s="74"/>
      <c r="KJ89" s="74"/>
      <c r="KR89" s="73" t="s">
        <v>52</v>
      </c>
      <c r="KS89" s="73">
        <v>381</v>
      </c>
      <c r="KT89" s="73">
        <v>293</v>
      </c>
      <c r="KU89" s="40">
        <v>60</v>
      </c>
      <c r="KV89" s="73">
        <v>28</v>
      </c>
      <c r="KW89" s="77">
        <v>0.77</v>
      </c>
      <c r="LQ89" s="74" t="s">
        <v>70</v>
      </c>
      <c r="LR89" s="74">
        <v>134</v>
      </c>
      <c r="LS89" s="74">
        <v>111</v>
      </c>
      <c r="LT89" s="74">
        <v>13</v>
      </c>
      <c r="LU89" s="6">
        <v>10</v>
      </c>
      <c r="LV89" s="75" t="s">
        <v>182</v>
      </c>
      <c r="ML89" s="74" t="s">
        <v>179</v>
      </c>
      <c r="MM89" s="74"/>
      <c r="MN89" s="74"/>
      <c r="MT89" s="74" t="s">
        <v>179</v>
      </c>
      <c r="MY89" s="6"/>
      <c r="NA89" s="6"/>
      <c r="NG89" s="6"/>
      <c r="NI89" s="6"/>
      <c r="NM89" s="74" t="s">
        <v>157</v>
      </c>
      <c r="NN89" s="74">
        <v>144</v>
      </c>
      <c r="NO89" s="6">
        <v>129</v>
      </c>
      <c r="NP89" s="6">
        <v>6</v>
      </c>
      <c r="NQ89" s="6">
        <v>9</v>
      </c>
      <c r="NR89" s="74" t="s">
        <v>205</v>
      </c>
      <c r="NU89" s="74" t="s">
        <v>68</v>
      </c>
      <c r="NV89" s="74">
        <v>71</v>
      </c>
      <c r="NW89" s="6">
        <v>45</v>
      </c>
      <c r="NX89" s="6">
        <v>8</v>
      </c>
      <c r="NY89" s="74">
        <v>18</v>
      </c>
      <c r="NZ89" s="74" t="s">
        <v>181</v>
      </c>
      <c r="OC89" s="74" t="s">
        <v>157</v>
      </c>
      <c r="OD89" s="74">
        <v>144</v>
      </c>
      <c r="OE89" s="6">
        <v>127</v>
      </c>
      <c r="OF89" s="6">
        <v>6</v>
      </c>
      <c r="OG89" s="6">
        <v>11</v>
      </c>
      <c r="OH89" s="74"/>
      <c r="OK89" s="74" t="s">
        <v>59</v>
      </c>
      <c r="OL89" s="74">
        <v>85</v>
      </c>
      <c r="OM89" s="73">
        <v>53</v>
      </c>
      <c r="ON89" s="74">
        <v>2</v>
      </c>
      <c r="OO89" s="74">
        <v>30</v>
      </c>
      <c r="OP89" s="74"/>
      <c r="OS89" s="74" t="s">
        <v>70</v>
      </c>
      <c r="OT89" s="74">
        <v>134</v>
      </c>
      <c r="OU89" s="74">
        <v>110</v>
      </c>
      <c r="OV89" s="74">
        <v>13</v>
      </c>
      <c r="OW89" s="74">
        <v>11</v>
      </c>
      <c r="PA89" s="74" t="s">
        <v>71</v>
      </c>
      <c r="PB89" s="74">
        <v>3</v>
      </c>
      <c r="PC89" s="74">
        <v>0</v>
      </c>
      <c r="PD89" s="74">
        <v>0</v>
      </c>
      <c r="PE89" s="74">
        <v>3</v>
      </c>
      <c r="PI89" s="74" t="s">
        <v>71</v>
      </c>
      <c r="PJ89" s="6">
        <v>3</v>
      </c>
      <c r="PK89" s="6">
        <v>0</v>
      </c>
      <c r="PL89" s="6">
        <v>0</v>
      </c>
      <c r="PM89" s="6">
        <v>3</v>
      </c>
      <c r="PQ89" s="74" t="s">
        <v>68</v>
      </c>
      <c r="PR89" s="74">
        <v>71</v>
      </c>
      <c r="PS89" s="6">
        <v>45</v>
      </c>
      <c r="PT89" s="6">
        <v>8</v>
      </c>
      <c r="PU89" s="74">
        <v>18</v>
      </c>
      <c r="PY89" s="74" t="s">
        <v>71</v>
      </c>
      <c r="PZ89" s="6">
        <v>3</v>
      </c>
      <c r="QA89" s="6">
        <v>0</v>
      </c>
      <c r="QB89" s="6">
        <v>0</v>
      </c>
      <c r="QC89" s="6">
        <v>3</v>
      </c>
      <c r="QG89" s="74" t="s">
        <v>68</v>
      </c>
      <c r="QH89" s="74">
        <v>71</v>
      </c>
      <c r="QI89" s="6">
        <v>45</v>
      </c>
      <c r="QJ89" s="6">
        <v>8</v>
      </c>
      <c r="QK89" s="74">
        <v>18</v>
      </c>
      <c r="QO89" s="74" t="s">
        <v>68</v>
      </c>
      <c r="QP89" s="74">
        <v>71</v>
      </c>
      <c r="QQ89" s="6">
        <v>45</v>
      </c>
      <c r="QR89" s="6">
        <v>8</v>
      </c>
      <c r="QS89" s="74">
        <v>18</v>
      </c>
      <c r="QW89" s="74" t="s">
        <v>68</v>
      </c>
      <c r="QX89" s="74">
        <v>71</v>
      </c>
      <c r="QY89" s="6">
        <v>45</v>
      </c>
      <c r="QZ89" s="6">
        <v>8</v>
      </c>
      <c r="RA89" s="74">
        <v>18</v>
      </c>
      <c r="RE89" s="49" t="s">
        <v>56</v>
      </c>
      <c r="RF89" s="74">
        <v>176</v>
      </c>
      <c r="RG89" s="74">
        <v>168</v>
      </c>
      <c r="RH89" s="74">
        <v>2</v>
      </c>
      <c r="RI89" s="74">
        <v>6</v>
      </c>
      <c r="RM89" s="74" t="s">
        <v>66</v>
      </c>
      <c r="RN89" s="74">
        <v>20</v>
      </c>
      <c r="RO89" s="6">
        <v>19</v>
      </c>
      <c r="RP89" s="6">
        <v>1</v>
      </c>
      <c r="RQ89" s="74">
        <v>0</v>
      </c>
      <c r="RU89" s="49"/>
      <c r="SC89" s="74" t="s">
        <v>157</v>
      </c>
      <c r="SD89" s="74">
        <v>144</v>
      </c>
      <c r="SE89" s="74">
        <v>116</v>
      </c>
      <c r="SF89" s="74">
        <v>3</v>
      </c>
      <c r="SG89" s="74">
        <v>25</v>
      </c>
      <c r="SK89" s="74" t="s">
        <v>157</v>
      </c>
      <c r="SL89" s="74">
        <v>144</v>
      </c>
      <c r="SM89" s="74">
        <v>116</v>
      </c>
      <c r="SN89" s="74">
        <v>3</v>
      </c>
      <c r="SO89" s="74">
        <v>25</v>
      </c>
      <c r="SS89" s="74" t="s">
        <v>59</v>
      </c>
      <c r="ST89" s="74">
        <v>85</v>
      </c>
      <c r="SU89" s="74">
        <v>53</v>
      </c>
      <c r="SV89" s="74">
        <v>2</v>
      </c>
      <c r="SW89" s="74">
        <v>30</v>
      </c>
      <c r="TA89" s="74" t="s">
        <v>157</v>
      </c>
      <c r="TB89" s="74">
        <v>144</v>
      </c>
      <c r="TC89" s="74">
        <v>116</v>
      </c>
      <c r="TD89" s="74">
        <v>3</v>
      </c>
      <c r="TE89" s="74">
        <v>25</v>
      </c>
      <c r="TI89" s="74" t="s">
        <v>157</v>
      </c>
      <c r="TJ89" s="74">
        <v>144</v>
      </c>
      <c r="TK89" s="74">
        <v>116</v>
      </c>
      <c r="TL89" s="74">
        <v>3</v>
      </c>
      <c r="TM89" s="74">
        <v>25</v>
      </c>
      <c r="TQ89" s="74" t="s">
        <v>157</v>
      </c>
      <c r="TR89" s="74">
        <v>144</v>
      </c>
      <c r="TS89" s="74">
        <v>116</v>
      </c>
      <c r="TT89" s="74">
        <v>3</v>
      </c>
      <c r="TU89" s="74">
        <v>25</v>
      </c>
      <c r="TY89" s="74" t="s">
        <v>157</v>
      </c>
      <c r="TZ89" s="74">
        <v>144</v>
      </c>
      <c r="UA89" s="74">
        <v>116</v>
      </c>
      <c r="UB89" s="74">
        <v>3</v>
      </c>
      <c r="UC89" s="74">
        <v>25</v>
      </c>
      <c r="UG89" s="74" t="s">
        <v>157</v>
      </c>
      <c r="UH89" s="74">
        <v>144</v>
      </c>
      <c r="UI89" s="74">
        <v>116</v>
      </c>
      <c r="UJ89" s="74">
        <v>3</v>
      </c>
      <c r="UK89" s="74">
        <v>25</v>
      </c>
      <c r="UP89" s="74">
        <f>SUM(UP3:UP88)</f>
        <v>23226</v>
      </c>
      <c r="UQ89" s="74">
        <f>SUM(UQ3:UQ88)</f>
        <v>21356</v>
      </c>
      <c r="UT89" s="75">
        <f>UQ89/UP89</f>
        <v>0.919486782054594</v>
      </c>
      <c r="UW89" s="74" t="s">
        <v>157</v>
      </c>
      <c r="UX89" s="74">
        <v>144</v>
      </c>
      <c r="UY89" s="74">
        <v>116</v>
      </c>
      <c r="UZ89" s="74">
        <v>3</v>
      </c>
      <c r="VA89" s="74">
        <v>25</v>
      </c>
      <c r="VF89" s="74">
        <f>SUM(VF3:VF88)</f>
        <v>23592</v>
      </c>
      <c r="VG89" s="74">
        <f>SUM(VG3:VG88)</f>
        <v>21487</v>
      </c>
      <c r="VJ89" s="75">
        <f>VG89/VF89</f>
        <v>0.91077483892845035</v>
      </c>
      <c r="VM89" s="74" t="s">
        <v>157</v>
      </c>
      <c r="VN89" s="74">
        <v>144</v>
      </c>
      <c r="VO89" s="74">
        <v>116</v>
      </c>
      <c r="VP89" s="74">
        <v>3</v>
      </c>
      <c r="VQ89" s="74">
        <v>25</v>
      </c>
      <c r="VV89" s="74">
        <f>SUM(VV3:VV88)</f>
        <v>23560</v>
      </c>
      <c r="VW89" s="74">
        <f>SUM(VW3:VW88)</f>
        <v>21493</v>
      </c>
      <c r="VZ89" s="75">
        <f>VW89/VV89</f>
        <v>0.91226655348047536</v>
      </c>
      <c r="WC89" s="74" t="s">
        <v>157</v>
      </c>
      <c r="WD89" s="74">
        <v>144</v>
      </c>
      <c r="WE89" s="74">
        <v>116</v>
      </c>
      <c r="WF89" s="74">
        <v>3</v>
      </c>
      <c r="WG89" s="74">
        <v>25</v>
      </c>
      <c r="WK89" s="74" t="s">
        <v>157</v>
      </c>
      <c r="WL89" s="74">
        <v>144</v>
      </c>
      <c r="WM89" s="74">
        <v>116</v>
      </c>
      <c r="WN89" s="74">
        <v>3</v>
      </c>
      <c r="WO89" s="74">
        <v>25</v>
      </c>
      <c r="WS89" s="74" t="s">
        <v>157</v>
      </c>
      <c r="WT89" s="74">
        <v>144</v>
      </c>
      <c r="WU89" s="74">
        <v>116</v>
      </c>
      <c r="WV89" s="74">
        <v>3</v>
      </c>
      <c r="WW89" s="74">
        <v>25</v>
      </c>
      <c r="XB89" s="74">
        <f>SUM(XB3:XB88)</f>
        <v>23670</v>
      </c>
      <c r="XC89" s="74">
        <f>SUM(XC3:XC88)</f>
        <v>21654</v>
      </c>
      <c r="XF89" s="75">
        <f>XC89/XB89</f>
        <v>0.914828897338403</v>
      </c>
      <c r="XI89" s="74" t="s">
        <v>157</v>
      </c>
      <c r="XJ89" s="74">
        <v>144</v>
      </c>
      <c r="XK89" s="74">
        <v>116</v>
      </c>
      <c r="XL89" s="74">
        <v>3</v>
      </c>
      <c r="XM89" s="74">
        <v>25</v>
      </c>
      <c r="XR89" s="74">
        <f>SUM(XR3:XR88)</f>
        <v>23680</v>
      </c>
      <c r="XS89" s="74">
        <f>SUM(XS3:XS88)</f>
        <v>21252</v>
      </c>
      <c r="XV89" s="75">
        <f>XS89/XR89</f>
        <v>0.89746621621621625</v>
      </c>
      <c r="XY89" s="74" t="s">
        <v>157</v>
      </c>
      <c r="XZ89" s="74">
        <v>144</v>
      </c>
      <c r="YA89" s="74">
        <v>116</v>
      </c>
      <c r="YB89" s="74">
        <v>3</v>
      </c>
      <c r="YC89" s="74">
        <v>25</v>
      </c>
      <c r="YH89" s="74">
        <f>SUM(YH3:YH88)</f>
        <v>23676</v>
      </c>
      <c r="YI89" s="74">
        <f>SUM(YI3:YI88)</f>
        <v>21254</v>
      </c>
      <c r="YL89" s="75">
        <f>YI89/YH89</f>
        <v>0.89770231458016558</v>
      </c>
      <c r="YO89" s="74" t="s">
        <v>157</v>
      </c>
      <c r="YP89" s="74">
        <v>144</v>
      </c>
      <c r="YQ89" s="74">
        <v>116</v>
      </c>
      <c r="YR89" s="74">
        <v>3</v>
      </c>
      <c r="YS89" s="74">
        <v>25</v>
      </c>
      <c r="YX89" s="74">
        <f>SUM(YX3:YX88)</f>
        <v>23676</v>
      </c>
      <c r="YY89" s="74">
        <f>SUM(YY3:YY88)</f>
        <v>21600</v>
      </c>
      <c r="ZB89" s="75">
        <f>YY89/YX89</f>
        <v>0.9123162696401419</v>
      </c>
      <c r="ZE89" s="74" t="s">
        <v>157</v>
      </c>
      <c r="ZF89" s="74">
        <v>144</v>
      </c>
      <c r="ZG89" s="74">
        <v>116</v>
      </c>
      <c r="ZH89" s="74">
        <v>3</v>
      </c>
      <c r="ZI89" s="74">
        <v>25</v>
      </c>
      <c r="ZN89" s="74">
        <f>SUM(ZN3:ZN88)</f>
        <v>23676</v>
      </c>
      <c r="ZO89" s="74">
        <f>SUM(ZO3:ZO88)</f>
        <v>21020</v>
      </c>
      <c r="ZR89" s="75">
        <f>ZO89/ZN89</f>
        <v>0.88781888832573075</v>
      </c>
      <c r="ZU89" s="74" t="s">
        <v>157</v>
      </c>
      <c r="ZV89" s="74">
        <v>144</v>
      </c>
      <c r="ZW89" s="74">
        <v>116</v>
      </c>
      <c r="ZX89" s="74">
        <v>3</v>
      </c>
      <c r="ZY89" s="74">
        <v>25</v>
      </c>
      <c r="AAD89" s="74">
        <f>SUM(AAD3:AAD88)</f>
        <v>23676</v>
      </c>
      <c r="AAE89" s="74">
        <f>SUM(AAE3:AAE88)</f>
        <v>21254</v>
      </c>
      <c r="AAH89" s="75">
        <f>AAE89/AAD89</f>
        <v>0.89770231458016558</v>
      </c>
    </row>
    <row r="90" spans="16:710" ht="15">
      <c r="GJ90" s="2" t="s">
        <v>70</v>
      </c>
      <c r="GK90" s="2">
        <v>135</v>
      </c>
      <c r="GL90" s="2">
        <v>111</v>
      </c>
      <c r="GM90" s="6">
        <v>11</v>
      </c>
      <c r="GN90" s="2">
        <v>13</v>
      </c>
      <c r="GO90" s="4">
        <v>0.82</v>
      </c>
      <c r="GP90" s="4"/>
      <c r="HH90" s="2" t="s">
        <v>68</v>
      </c>
      <c r="HI90" s="2">
        <v>71</v>
      </c>
      <c r="HJ90" s="2">
        <v>33</v>
      </c>
      <c r="HK90" s="2">
        <v>10</v>
      </c>
      <c r="HL90" s="2">
        <v>28</v>
      </c>
      <c r="HM90" s="4">
        <v>0.46</v>
      </c>
      <c r="HP90" s="2" t="s">
        <v>68</v>
      </c>
      <c r="HQ90" s="2">
        <v>71</v>
      </c>
      <c r="HR90" s="2">
        <v>33</v>
      </c>
      <c r="HS90" s="2">
        <v>10</v>
      </c>
      <c r="HT90" s="2">
        <v>28</v>
      </c>
      <c r="HU90" s="4">
        <v>0.46</v>
      </c>
      <c r="HY90" s="2" t="s">
        <v>68</v>
      </c>
      <c r="HZ90" s="2">
        <v>71</v>
      </c>
      <c r="IA90" s="2">
        <v>33</v>
      </c>
      <c r="IB90" s="2">
        <v>10</v>
      </c>
      <c r="IC90" s="2">
        <v>28</v>
      </c>
      <c r="ID90" s="4">
        <v>0.46</v>
      </c>
      <c r="IF90" s="2" t="s">
        <v>70</v>
      </c>
      <c r="IG90" s="2">
        <v>135</v>
      </c>
      <c r="IH90" s="2">
        <v>112</v>
      </c>
      <c r="II90" s="2">
        <v>9</v>
      </c>
      <c r="IJ90" s="2">
        <v>14</v>
      </c>
      <c r="IK90" s="4">
        <f>IH90/IG90</f>
        <v>0.82962962962962961</v>
      </c>
      <c r="IN90" s="55" t="s">
        <v>68</v>
      </c>
      <c r="IO90" s="55">
        <v>71</v>
      </c>
      <c r="IP90" s="55">
        <v>33</v>
      </c>
      <c r="IQ90" s="55">
        <v>10</v>
      </c>
      <c r="IR90" s="55">
        <v>28</v>
      </c>
      <c r="IS90" s="56">
        <v>0.46</v>
      </c>
      <c r="IT90" s="52"/>
      <c r="IU90" s="52"/>
      <c r="IV90" s="55" t="s">
        <v>71</v>
      </c>
      <c r="IW90" s="58">
        <v>3</v>
      </c>
      <c r="IX90" s="58">
        <v>0</v>
      </c>
      <c r="IY90" s="58">
        <v>0</v>
      </c>
      <c r="IZ90" s="58">
        <v>3</v>
      </c>
      <c r="JA90" s="59">
        <v>0</v>
      </c>
      <c r="JD90" s="73" t="s">
        <v>56</v>
      </c>
      <c r="JE90" s="73">
        <v>176</v>
      </c>
      <c r="JF90" s="73">
        <v>173</v>
      </c>
      <c r="JG90" s="73">
        <v>2</v>
      </c>
      <c r="JH90" s="73">
        <v>1</v>
      </c>
      <c r="JI90" s="77">
        <v>0.98</v>
      </c>
      <c r="JL90" s="73" t="s">
        <v>157</v>
      </c>
      <c r="JM90" s="73">
        <v>144</v>
      </c>
      <c r="JN90" s="73">
        <v>131</v>
      </c>
      <c r="JO90" s="73">
        <v>9</v>
      </c>
      <c r="JP90" s="73">
        <v>4</v>
      </c>
      <c r="JQ90" s="77">
        <f>JN90/JM90</f>
        <v>0.90972222222222221</v>
      </c>
      <c r="JT90" s="74" t="s">
        <v>70</v>
      </c>
      <c r="JU90" s="74">
        <v>134</v>
      </c>
      <c r="JV90" s="74">
        <v>113</v>
      </c>
      <c r="JW90" s="74">
        <v>10</v>
      </c>
      <c r="JX90" s="74">
        <v>11</v>
      </c>
      <c r="KR90" s="78" t="s">
        <v>58</v>
      </c>
      <c r="KS90" s="73">
        <v>192</v>
      </c>
      <c r="KT90" s="73">
        <v>184</v>
      </c>
      <c r="KU90" s="73">
        <v>7</v>
      </c>
      <c r="KV90" s="73">
        <v>1</v>
      </c>
      <c r="KW90" s="77">
        <v>0.95</v>
      </c>
      <c r="LT90" s="2">
        <f>SUM(LT3:LT89)</f>
        <v>594</v>
      </c>
      <c r="LU90" s="2">
        <f>SUM(LU3:LU89)</f>
        <v>363</v>
      </c>
      <c r="MG90" s="74" t="s">
        <v>68</v>
      </c>
      <c r="MH90" s="74">
        <v>71</v>
      </c>
      <c r="MI90" s="6">
        <v>45</v>
      </c>
      <c r="MJ90" s="6">
        <v>8</v>
      </c>
      <c r="MK90" s="74">
        <v>18</v>
      </c>
      <c r="ML90" s="75" t="s">
        <v>192</v>
      </c>
      <c r="MM90" s="74"/>
      <c r="MN90" s="74"/>
      <c r="MO90" s="74" t="s">
        <v>68</v>
      </c>
      <c r="MP90" s="74">
        <v>71</v>
      </c>
      <c r="MQ90" s="6">
        <v>45</v>
      </c>
      <c r="MR90" s="6">
        <v>8</v>
      </c>
      <c r="MS90" s="74">
        <v>18</v>
      </c>
      <c r="MT90" s="75" t="s">
        <v>192</v>
      </c>
      <c r="MW90" s="74" t="s">
        <v>68</v>
      </c>
      <c r="MX90" s="74">
        <v>71</v>
      </c>
      <c r="MY90" s="6">
        <v>45</v>
      </c>
      <c r="MZ90" s="6">
        <v>8</v>
      </c>
      <c r="NA90" s="74">
        <v>18</v>
      </c>
      <c r="NG90" s="6"/>
      <c r="NH90" s="6"/>
      <c r="NO90" s="6"/>
      <c r="NQ90" s="6"/>
      <c r="NR90" s="74" t="s">
        <v>207</v>
      </c>
      <c r="NU90" s="74" t="s">
        <v>70</v>
      </c>
      <c r="NV90" s="74">
        <v>134</v>
      </c>
      <c r="NW90" s="6">
        <v>110</v>
      </c>
      <c r="NX90" s="74">
        <v>13</v>
      </c>
      <c r="NY90" s="6">
        <v>11</v>
      </c>
      <c r="NZ90" s="74"/>
      <c r="OE90" s="6"/>
      <c r="OG90" s="6"/>
      <c r="OH90" s="74"/>
      <c r="OK90" s="74" t="s">
        <v>157</v>
      </c>
      <c r="OL90" s="74">
        <v>144</v>
      </c>
      <c r="OM90" s="73">
        <v>128</v>
      </c>
      <c r="ON90" s="74">
        <v>7</v>
      </c>
      <c r="OO90" s="74">
        <v>9</v>
      </c>
      <c r="OP90" s="74"/>
      <c r="OU90" s="73"/>
      <c r="PA90" s="74" t="s">
        <v>68</v>
      </c>
      <c r="PB90" s="74">
        <v>71</v>
      </c>
      <c r="PC90" s="6">
        <v>45</v>
      </c>
      <c r="PD90" s="6">
        <v>8</v>
      </c>
      <c r="PE90" s="74">
        <v>18</v>
      </c>
      <c r="PI90" s="74" t="s">
        <v>68</v>
      </c>
      <c r="PJ90" s="74">
        <v>71</v>
      </c>
      <c r="PK90" s="6">
        <v>45</v>
      </c>
      <c r="PL90" s="6">
        <v>8</v>
      </c>
      <c r="PM90" s="74">
        <v>18</v>
      </c>
      <c r="PQ90" s="74" t="s">
        <v>70</v>
      </c>
      <c r="PR90" s="74">
        <v>134</v>
      </c>
      <c r="PS90" s="6">
        <v>110</v>
      </c>
      <c r="PT90" s="74">
        <v>13</v>
      </c>
      <c r="PU90" s="6">
        <v>11</v>
      </c>
      <c r="PY90" s="74" t="s">
        <v>68</v>
      </c>
      <c r="PZ90" s="74">
        <v>71</v>
      </c>
      <c r="QA90" s="6">
        <v>45</v>
      </c>
      <c r="QB90" s="6">
        <v>8</v>
      </c>
      <c r="QC90" s="74">
        <v>18</v>
      </c>
      <c r="QG90" s="74" t="s">
        <v>72</v>
      </c>
      <c r="QH90" s="74">
        <v>1649</v>
      </c>
      <c r="QI90" s="74">
        <v>1361</v>
      </c>
      <c r="QJ90" s="74">
        <v>137</v>
      </c>
      <c r="QK90" s="74">
        <v>151</v>
      </c>
      <c r="QO90" s="74" t="s">
        <v>70</v>
      </c>
      <c r="QP90" s="74">
        <v>134</v>
      </c>
      <c r="QQ90" s="6">
        <v>109</v>
      </c>
      <c r="QR90" s="74">
        <v>13</v>
      </c>
      <c r="QS90" s="6">
        <v>12</v>
      </c>
      <c r="QW90" s="74" t="s">
        <v>70</v>
      </c>
      <c r="QX90" s="74">
        <v>134</v>
      </c>
      <c r="QY90" s="6">
        <v>111</v>
      </c>
      <c r="QZ90" s="74">
        <v>13</v>
      </c>
      <c r="RA90" s="6">
        <v>10</v>
      </c>
      <c r="RE90" s="74" t="s">
        <v>59</v>
      </c>
      <c r="RF90" s="74">
        <v>85</v>
      </c>
      <c r="RG90" s="6">
        <v>53</v>
      </c>
      <c r="RH90" s="74">
        <v>2</v>
      </c>
      <c r="RI90" s="6">
        <v>30</v>
      </c>
      <c r="RM90" s="74" t="s">
        <v>68</v>
      </c>
      <c r="RN90" s="74">
        <v>71</v>
      </c>
      <c r="RO90" s="6">
        <v>45</v>
      </c>
      <c r="RP90" s="6">
        <v>8</v>
      </c>
      <c r="RQ90" s="74">
        <v>18</v>
      </c>
      <c r="RW90" s="6"/>
      <c r="RY90" s="6"/>
      <c r="SC90" s="74" t="s">
        <v>71</v>
      </c>
      <c r="SD90" s="74">
        <v>3</v>
      </c>
      <c r="SE90" s="74">
        <v>0</v>
      </c>
      <c r="SF90" s="74">
        <v>0</v>
      </c>
      <c r="SG90" s="74">
        <v>3</v>
      </c>
      <c r="SK90" s="74" t="s">
        <v>71</v>
      </c>
      <c r="SL90" s="74">
        <v>3</v>
      </c>
      <c r="SM90" s="74">
        <v>0</v>
      </c>
      <c r="SN90" s="74">
        <v>0</v>
      </c>
      <c r="SO90" s="74">
        <v>3</v>
      </c>
      <c r="SS90" s="74" t="s">
        <v>157</v>
      </c>
      <c r="ST90" s="74">
        <v>144</v>
      </c>
      <c r="SU90" s="74">
        <v>116</v>
      </c>
      <c r="SV90" s="74">
        <v>3</v>
      </c>
      <c r="SW90" s="74">
        <v>25</v>
      </c>
      <c r="TA90" s="74" t="s">
        <v>71</v>
      </c>
      <c r="TB90" s="74">
        <v>3</v>
      </c>
      <c r="TC90" s="74">
        <v>0</v>
      </c>
      <c r="TD90" s="74">
        <v>0</v>
      </c>
      <c r="TE90" s="74">
        <v>3</v>
      </c>
      <c r="TI90" s="74" t="s">
        <v>71</v>
      </c>
      <c r="TJ90" s="74">
        <v>3</v>
      </c>
      <c r="TK90" s="74">
        <v>0</v>
      </c>
      <c r="TL90" s="74">
        <v>0</v>
      </c>
      <c r="TM90" s="74">
        <v>3</v>
      </c>
      <c r="TQ90" s="74" t="s">
        <v>71</v>
      </c>
      <c r="TR90" s="74">
        <v>3</v>
      </c>
      <c r="TS90" s="74">
        <v>0</v>
      </c>
      <c r="TT90" s="74">
        <v>0</v>
      </c>
      <c r="TU90" s="74">
        <v>3</v>
      </c>
      <c r="TY90" s="74" t="s">
        <v>71</v>
      </c>
      <c r="TZ90" s="74">
        <v>3</v>
      </c>
      <c r="UA90" s="74">
        <v>0</v>
      </c>
      <c r="UB90" s="74">
        <v>0</v>
      </c>
      <c r="UC90" s="74">
        <v>3</v>
      </c>
      <c r="UG90" s="74" t="s">
        <v>71</v>
      </c>
      <c r="UH90" s="74">
        <v>3</v>
      </c>
      <c r="UI90" s="74">
        <v>0</v>
      </c>
      <c r="UJ90" s="74">
        <v>0</v>
      </c>
      <c r="UK90" s="74">
        <v>3</v>
      </c>
      <c r="UW90" s="74" t="s">
        <v>71</v>
      </c>
      <c r="UX90" s="74">
        <v>3</v>
      </c>
      <c r="UY90" s="74">
        <v>0</v>
      </c>
      <c r="UZ90" s="74">
        <v>0</v>
      </c>
      <c r="VA90" s="74">
        <v>3</v>
      </c>
      <c r="VM90" s="74" t="s">
        <v>71</v>
      </c>
      <c r="VN90" s="74">
        <v>3</v>
      </c>
      <c r="VO90" s="74">
        <v>0</v>
      </c>
      <c r="VP90" s="74">
        <v>0</v>
      </c>
      <c r="VQ90" s="74">
        <v>3</v>
      </c>
      <c r="WC90" s="74" t="s">
        <v>71</v>
      </c>
      <c r="WD90" s="74">
        <v>3</v>
      </c>
      <c r="WE90" s="74">
        <v>0</v>
      </c>
      <c r="WF90" s="74">
        <v>0</v>
      </c>
      <c r="WG90" s="74">
        <v>3</v>
      </c>
      <c r="WK90" s="74" t="s">
        <v>71</v>
      </c>
      <c r="WL90" s="74">
        <v>3</v>
      </c>
      <c r="WM90" s="74">
        <v>0</v>
      </c>
      <c r="WN90" s="74">
        <v>0</v>
      </c>
      <c r="WO90" s="74">
        <v>3</v>
      </c>
      <c r="WS90" s="74" t="s">
        <v>71</v>
      </c>
      <c r="WT90" s="74">
        <v>3</v>
      </c>
      <c r="WU90" s="74">
        <v>0</v>
      </c>
      <c r="WV90" s="74">
        <v>0</v>
      </c>
      <c r="WW90" s="74">
        <v>3</v>
      </c>
      <c r="XI90" s="74" t="s">
        <v>71</v>
      </c>
      <c r="XJ90" s="74">
        <v>3</v>
      </c>
      <c r="XK90" s="74">
        <v>0</v>
      </c>
      <c r="XL90" s="74">
        <v>0</v>
      </c>
      <c r="XM90" s="74">
        <v>3</v>
      </c>
      <c r="XY90" s="74" t="s">
        <v>71</v>
      </c>
      <c r="XZ90" s="74">
        <v>3</v>
      </c>
      <c r="YA90" s="74">
        <v>0</v>
      </c>
      <c r="YB90" s="74">
        <v>0</v>
      </c>
      <c r="YC90" s="74">
        <v>3</v>
      </c>
      <c r="YO90" s="74" t="s">
        <v>71</v>
      </c>
      <c r="YP90" s="74">
        <v>3</v>
      </c>
      <c r="YQ90" s="74">
        <v>0</v>
      </c>
      <c r="YR90" s="74">
        <v>0</v>
      </c>
      <c r="YS90" s="74">
        <v>3</v>
      </c>
      <c r="ZE90" s="74" t="s">
        <v>71</v>
      </c>
      <c r="ZF90" s="74">
        <v>3</v>
      </c>
      <c r="ZG90" s="74">
        <v>0</v>
      </c>
      <c r="ZH90" s="74">
        <v>0</v>
      </c>
      <c r="ZI90" s="74">
        <v>3</v>
      </c>
      <c r="ZU90" s="74" t="s">
        <v>71</v>
      </c>
      <c r="ZV90" s="74">
        <v>3</v>
      </c>
      <c r="ZW90" s="74">
        <v>0</v>
      </c>
      <c r="ZX90" s="74">
        <v>0</v>
      </c>
      <c r="ZY90" s="74">
        <v>3</v>
      </c>
    </row>
    <row r="91" spans="16:710" ht="15">
      <c r="HH91" s="2" t="s">
        <v>70</v>
      </c>
      <c r="HI91" s="2">
        <v>135</v>
      </c>
      <c r="HJ91" s="2">
        <v>115</v>
      </c>
      <c r="HK91" s="2">
        <v>8</v>
      </c>
      <c r="HL91" s="2">
        <v>12</v>
      </c>
      <c r="HM91" s="4">
        <v>0.84</v>
      </c>
      <c r="HP91" s="2" t="s">
        <v>71</v>
      </c>
      <c r="HQ91" s="2">
        <v>3</v>
      </c>
      <c r="HR91" s="2">
        <v>0</v>
      </c>
      <c r="HS91" s="2">
        <v>0</v>
      </c>
      <c r="HT91" s="2">
        <v>3</v>
      </c>
      <c r="HU91" s="4">
        <v>0</v>
      </c>
      <c r="IF91" s="2" t="s">
        <v>68</v>
      </c>
      <c r="IG91" s="2">
        <v>71</v>
      </c>
      <c r="IH91" s="2">
        <v>33</v>
      </c>
      <c r="II91" s="2">
        <v>10</v>
      </c>
      <c r="IJ91" s="2">
        <v>28</v>
      </c>
      <c r="IK91" s="4">
        <f>IH91/IG91</f>
        <v>0.46478873239436619</v>
      </c>
      <c r="IN91" s="52"/>
      <c r="IO91" s="52"/>
      <c r="IP91" s="52"/>
      <c r="IQ91" s="52"/>
      <c r="IR91" s="52"/>
      <c r="IS91" s="52"/>
      <c r="IT91" s="52"/>
      <c r="IU91" s="52"/>
      <c r="IV91" s="55" t="s">
        <v>70</v>
      </c>
      <c r="IW91" s="55">
        <v>135</v>
      </c>
      <c r="IX91" s="58">
        <v>113</v>
      </c>
      <c r="IY91" s="58">
        <v>9</v>
      </c>
      <c r="IZ91" s="58">
        <v>13</v>
      </c>
      <c r="JA91" s="56">
        <v>0.84</v>
      </c>
      <c r="JL91" s="73" t="s">
        <v>60</v>
      </c>
      <c r="JM91" s="73">
        <v>291</v>
      </c>
      <c r="JN91" s="73">
        <v>254</v>
      </c>
      <c r="JO91" s="73">
        <v>26</v>
      </c>
      <c r="JP91" s="73">
        <v>11</v>
      </c>
      <c r="JQ91" s="77">
        <f>JN91/JM91</f>
        <v>0.87285223367697595</v>
      </c>
      <c r="KR91" s="73" t="s">
        <v>59</v>
      </c>
      <c r="KS91" s="73">
        <v>85</v>
      </c>
      <c r="KT91" s="73">
        <v>53</v>
      </c>
      <c r="KU91" s="73">
        <v>2</v>
      </c>
      <c r="KV91" s="73">
        <v>30</v>
      </c>
      <c r="KW91" s="77">
        <v>0.62</v>
      </c>
      <c r="MG91" s="74" t="s">
        <v>70</v>
      </c>
      <c r="MH91" s="74">
        <v>134</v>
      </c>
      <c r="MI91" s="6">
        <v>110</v>
      </c>
      <c r="MJ91" s="74">
        <v>13</v>
      </c>
      <c r="MK91" s="6">
        <v>11</v>
      </c>
      <c r="ML91" s="75" t="s">
        <v>193</v>
      </c>
      <c r="MM91" s="74"/>
      <c r="MN91" s="74"/>
      <c r="MO91" s="74" t="s">
        <v>70</v>
      </c>
      <c r="MP91" s="74">
        <v>134</v>
      </c>
      <c r="MQ91" s="6">
        <v>110</v>
      </c>
      <c r="MR91" s="74">
        <v>13</v>
      </c>
      <c r="MS91" s="6">
        <v>11</v>
      </c>
      <c r="MT91" s="75" t="s">
        <v>193</v>
      </c>
      <c r="MW91" s="74" t="s">
        <v>70</v>
      </c>
      <c r="MX91" s="74">
        <v>134</v>
      </c>
      <c r="MY91" s="6">
        <v>110</v>
      </c>
      <c r="MZ91" s="74">
        <v>13</v>
      </c>
      <c r="NA91" s="6">
        <v>11</v>
      </c>
      <c r="NG91" s="6"/>
      <c r="NI91" s="6"/>
      <c r="NO91" s="6"/>
      <c r="NP91" s="6"/>
      <c r="NR91" s="74" t="s">
        <v>208</v>
      </c>
      <c r="NU91" s="74" t="s">
        <v>59</v>
      </c>
      <c r="NV91" s="74">
        <v>85</v>
      </c>
      <c r="NW91" s="74">
        <v>53</v>
      </c>
      <c r="NX91" s="74">
        <v>2</v>
      </c>
      <c r="NY91" s="74">
        <v>30</v>
      </c>
      <c r="NZ91" s="74" t="s">
        <v>215</v>
      </c>
      <c r="OC91" s="74" t="s">
        <v>68</v>
      </c>
      <c r="OD91" s="74">
        <v>71</v>
      </c>
      <c r="OE91" s="6">
        <v>45</v>
      </c>
      <c r="OF91" s="6">
        <v>8</v>
      </c>
      <c r="OG91" s="74">
        <v>18</v>
      </c>
      <c r="OH91" s="74" t="s">
        <v>217</v>
      </c>
      <c r="OK91" s="74" t="s">
        <v>71</v>
      </c>
      <c r="OL91" s="74">
        <v>3</v>
      </c>
      <c r="OM91" s="73">
        <v>0</v>
      </c>
      <c r="ON91" s="74">
        <v>0</v>
      </c>
      <c r="OO91" s="74">
        <v>3</v>
      </c>
      <c r="OP91" s="74"/>
      <c r="OU91" s="73"/>
      <c r="PA91" s="74" t="s">
        <v>70</v>
      </c>
      <c r="PB91" s="74">
        <v>134</v>
      </c>
      <c r="PC91" s="6">
        <v>111</v>
      </c>
      <c r="PD91" s="74">
        <v>13</v>
      </c>
      <c r="PE91" s="6">
        <v>10</v>
      </c>
      <c r="PF91" s="75" t="s">
        <v>223</v>
      </c>
      <c r="PI91" s="74" t="s">
        <v>70</v>
      </c>
      <c r="PJ91" s="74">
        <v>134</v>
      </c>
      <c r="PK91" s="6">
        <v>110</v>
      </c>
      <c r="PL91" s="74">
        <v>13</v>
      </c>
      <c r="PM91" s="6">
        <v>11</v>
      </c>
      <c r="PS91" s="6"/>
      <c r="PU91" s="6"/>
      <c r="PY91" s="74" t="s">
        <v>70</v>
      </c>
      <c r="PZ91" s="74">
        <v>134</v>
      </c>
      <c r="QA91" s="6">
        <v>110</v>
      </c>
      <c r="QB91" s="74">
        <v>13</v>
      </c>
      <c r="QC91" s="6">
        <v>11</v>
      </c>
      <c r="QG91" s="74" t="s">
        <v>70</v>
      </c>
      <c r="QH91" s="74">
        <v>134</v>
      </c>
      <c r="QI91" s="6">
        <v>110</v>
      </c>
      <c r="QJ91" s="74">
        <v>13</v>
      </c>
      <c r="QK91" s="6">
        <v>11</v>
      </c>
      <c r="QQ91" s="6"/>
      <c r="QS91" s="6"/>
      <c r="QY91" s="6"/>
      <c r="RA91" s="6"/>
      <c r="RE91" s="49" t="s">
        <v>157</v>
      </c>
      <c r="RF91" s="74">
        <v>144</v>
      </c>
      <c r="RG91" s="6">
        <v>119</v>
      </c>
      <c r="RH91" s="6">
        <v>4</v>
      </c>
      <c r="RI91" s="6">
        <v>21</v>
      </c>
      <c r="RM91" s="74" t="s">
        <v>70</v>
      </c>
      <c r="RN91" s="74">
        <v>134</v>
      </c>
      <c r="RO91" s="6">
        <v>110</v>
      </c>
      <c r="RP91" s="74">
        <v>13</v>
      </c>
      <c r="RQ91" s="6">
        <v>11</v>
      </c>
      <c r="RU91" s="49"/>
      <c r="RW91" s="6"/>
      <c r="RX91" s="6"/>
      <c r="RY91" s="6"/>
      <c r="SC91" s="74" t="s">
        <v>68</v>
      </c>
      <c r="SD91" s="74">
        <v>71</v>
      </c>
      <c r="SE91" s="74">
        <v>45</v>
      </c>
      <c r="SF91" s="74">
        <v>8</v>
      </c>
      <c r="SG91" s="74">
        <v>18</v>
      </c>
      <c r="SK91" s="74" t="s">
        <v>68</v>
      </c>
      <c r="SL91" s="74">
        <v>71</v>
      </c>
      <c r="SM91" s="74">
        <v>45</v>
      </c>
      <c r="SN91" s="74">
        <v>8</v>
      </c>
      <c r="SO91" s="74">
        <v>18</v>
      </c>
      <c r="SS91" s="74" t="s">
        <v>71</v>
      </c>
      <c r="ST91" s="74">
        <v>3</v>
      </c>
      <c r="SU91" s="74">
        <v>0</v>
      </c>
      <c r="SV91" s="74">
        <v>0</v>
      </c>
      <c r="SW91" s="74">
        <v>3</v>
      </c>
      <c r="TA91" s="74" t="s">
        <v>68</v>
      </c>
      <c r="TB91" s="74">
        <v>71</v>
      </c>
      <c r="TC91" s="74">
        <v>45</v>
      </c>
      <c r="TD91" s="74">
        <v>8</v>
      </c>
      <c r="TE91" s="74">
        <v>18</v>
      </c>
      <c r="TI91" s="74" t="s">
        <v>68</v>
      </c>
      <c r="TJ91" s="74">
        <v>71</v>
      </c>
      <c r="TK91" s="74">
        <v>45</v>
      </c>
      <c r="TL91" s="74">
        <v>8</v>
      </c>
      <c r="TM91" s="74">
        <v>18</v>
      </c>
      <c r="TQ91" s="74" t="s">
        <v>68</v>
      </c>
      <c r="TR91" s="74">
        <v>71</v>
      </c>
      <c r="TS91" s="74">
        <v>45</v>
      </c>
      <c r="TT91" s="74">
        <v>8</v>
      </c>
      <c r="TU91" s="74">
        <v>18</v>
      </c>
      <c r="TY91" s="74" t="s">
        <v>68</v>
      </c>
      <c r="TZ91" s="74">
        <v>71</v>
      </c>
      <c r="UA91" s="74">
        <v>45</v>
      </c>
      <c r="UB91" s="74">
        <v>8</v>
      </c>
      <c r="UC91" s="74">
        <v>18</v>
      </c>
      <c r="UG91" s="74" t="s">
        <v>68</v>
      </c>
      <c r="UH91" s="74">
        <v>71</v>
      </c>
      <c r="UI91" s="74">
        <v>45</v>
      </c>
      <c r="UJ91" s="74">
        <v>8</v>
      </c>
      <c r="UK91" s="74">
        <v>18</v>
      </c>
      <c r="UW91" s="74" t="s">
        <v>68</v>
      </c>
      <c r="UX91" s="74">
        <v>71</v>
      </c>
      <c r="UY91" s="74">
        <v>45</v>
      </c>
      <c r="UZ91" s="74">
        <v>8</v>
      </c>
      <c r="VA91" s="74">
        <v>18</v>
      </c>
      <c r="VM91" s="74" t="s">
        <v>68</v>
      </c>
      <c r="VN91" s="74">
        <v>71</v>
      </c>
      <c r="VO91" s="74">
        <v>45</v>
      </c>
      <c r="VP91" s="74">
        <v>8</v>
      </c>
      <c r="VQ91" s="74">
        <v>18</v>
      </c>
      <c r="WC91" s="74" t="s">
        <v>68</v>
      </c>
      <c r="WD91" s="74">
        <v>71</v>
      </c>
      <c r="WE91" s="74">
        <v>45</v>
      </c>
      <c r="WF91" s="74">
        <v>8</v>
      </c>
      <c r="WG91" s="74">
        <v>18</v>
      </c>
      <c r="WK91" s="74" t="s">
        <v>68</v>
      </c>
      <c r="WL91" s="74">
        <v>71</v>
      </c>
      <c r="WM91" s="74">
        <v>45</v>
      </c>
      <c r="WN91" s="74">
        <v>8</v>
      </c>
      <c r="WO91" s="74">
        <v>18</v>
      </c>
      <c r="WS91" s="74" t="s">
        <v>68</v>
      </c>
      <c r="WT91" s="74">
        <v>71</v>
      </c>
      <c r="WU91" s="74">
        <v>45</v>
      </c>
      <c r="WV91" s="74">
        <v>8</v>
      </c>
      <c r="WW91" s="74">
        <v>18</v>
      </c>
      <c r="XI91" s="74" t="s">
        <v>68</v>
      </c>
      <c r="XJ91" s="74">
        <v>71</v>
      </c>
      <c r="XK91" s="74">
        <v>45</v>
      </c>
      <c r="XL91" s="74">
        <v>8</v>
      </c>
      <c r="XM91" s="74">
        <v>18</v>
      </c>
      <c r="XY91" s="74" t="s">
        <v>68</v>
      </c>
      <c r="XZ91" s="74">
        <v>71</v>
      </c>
      <c r="YA91" s="74">
        <v>45</v>
      </c>
      <c r="YB91" s="74">
        <v>8</v>
      </c>
      <c r="YC91" s="74">
        <v>18</v>
      </c>
      <c r="YO91" s="74" t="s">
        <v>68</v>
      </c>
      <c r="YP91" s="74">
        <v>71</v>
      </c>
      <c r="YQ91" s="74">
        <v>45</v>
      </c>
      <c r="YR91" s="74">
        <v>8</v>
      </c>
      <c r="YS91" s="74">
        <v>18</v>
      </c>
      <c r="ZE91" s="74" t="s">
        <v>68</v>
      </c>
      <c r="ZF91" s="74">
        <v>71</v>
      </c>
      <c r="ZG91" s="74">
        <v>45</v>
      </c>
      <c r="ZH91" s="74">
        <v>8</v>
      </c>
      <c r="ZI91" s="74">
        <v>18</v>
      </c>
      <c r="ZU91" s="74" t="s">
        <v>68</v>
      </c>
      <c r="ZV91" s="74">
        <v>71</v>
      </c>
      <c r="ZW91" s="74">
        <v>45</v>
      </c>
      <c r="ZX91" s="74">
        <v>8</v>
      </c>
      <c r="ZY91" s="74">
        <v>18</v>
      </c>
    </row>
    <row r="92" spans="16:710" ht="15">
      <c r="IN92" s="52"/>
      <c r="IO92" s="52"/>
      <c r="IP92" s="52"/>
      <c r="IQ92" s="52"/>
      <c r="IR92" s="52"/>
      <c r="IS92" s="52"/>
      <c r="IT92" s="52"/>
      <c r="IU92" s="52"/>
      <c r="IV92" s="55" t="s">
        <v>68</v>
      </c>
      <c r="IW92" s="55">
        <v>71</v>
      </c>
      <c r="IX92" s="55">
        <v>33</v>
      </c>
      <c r="IY92" s="55">
        <v>10</v>
      </c>
      <c r="IZ92" s="55">
        <v>28</v>
      </c>
      <c r="JA92" s="56">
        <v>0.46</v>
      </c>
      <c r="KR92" s="73" t="s">
        <v>157</v>
      </c>
      <c r="KS92" s="73">
        <v>144</v>
      </c>
      <c r="KT92" s="73">
        <v>133</v>
      </c>
      <c r="KU92" s="73">
        <v>8</v>
      </c>
      <c r="KV92" s="73">
        <v>3</v>
      </c>
      <c r="KW92" s="77">
        <v>0.92</v>
      </c>
      <c r="LT92" s="2">
        <f>LT90+LU90</f>
        <v>957</v>
      </c>
      <c r="ML92" s="74" t="s">
        <v>194</v>
      </c>
      <c r="MM92" s="74"/>
      <c r="MN92" s="74"/>
      <c r="MO92" s="66"/>
      <c r="MT92" s="74" t="s">
        <v>194</v>
      </c>
      <c r="NE92" s="74" t="s">
        <v>157</v>
      </c>
      <c r="NF92" s="74">
        <v>144</v>
      </c>
      <c r="NG92" s="6">
        <v>134</v>
      </c>
      <c r="NH92" s="6">
        <v>8</v>
      </c>
      <c r="NI92" s="6">
        <v>2</v>
      </c>
      <c r="NR92" s="75" t="s">
        <v>206</v>
      </c>
      <c r="OC92" s="74" t="s">
        <v>70</v>
      </c>
      <c r="OD92" s="74">
        <v>134</v>
      </c>
      <c r="OE92" s="6">
        <v>108</v>
      </c>
      <c r="OF92" s="74">
        <v>13</v>
      </c>
      <c r="OG92" s="6">
        <v>13</v>
      </c>
      <c r="OK92" s="74" t="s">
        <v>68</v>
      </c>
      <c r="OL92" s="74">
        <v>71</v>
      </c>
      <c r="OM92" s="73">
        <v>45</v>
      </c>
      <c r="ON92" s="74">
        <v>8</v>
      </c>
      <c r="OO92" s="74">
        <v>18</v>
      </c>
      <c r="OU92" s="73"/>
      <c r="PC92" s="73"/>
      <c r="RE92" s="74" t="s">
        <v>71</v>
      </c>
      <c r="RF92" s="6">
        <v>3</v>
      </c>
      <c r="RG92" s="6">
        <v>0</v>
      </c>
      <c r="RH92" s="6">
        <v>0</v>
      </c>
      <c r="RI92" s="6">
        <v>3</v>
      </c>
      <c r="RV92" s="6"/>
      <c r="RW92" s="6"/>
      <c r="RX92" s="6"/>
      <c r="RY92" s="6"/>
      <c r="SS92" s="74" t="s">
        <v>68</v>
      </c>
      <c r="ST92" s="74">
        <v>71</v>
      </c>
      <c r="SU92" s="74">
        <v>45</v>
      </c>
      <c r="SV92" s="74">
        <v>8</v>
      </c>
      <c r="SW92" s="74">
        <v>18</v>
      </c>
    </row>
    <row r="93" spans="16:710" ht="15">
      <c r="IY93" s="2">
        <f>SUM(IY3:IY92)</f>
        <v>359</v>
      </c>
      <c r="IZ93" s="2">
        <f>SUM(IZ3:IZ92)</f>
        <v>340</v>
      </c>
      <c r="KR93" s="73" t="s">
        <v>70</v>
      </c>
      <c r="KS93" s="73">
        <v>134</v>
      </c>
      <c r="KT93" s="73">
        <v>110</v>
      </c>
      <c r="KU93" s="73">
        <v>12</v>
      </c>
      <c r="KV93" s="73">
        <v>12</v>
      </c>
      <c r="KW93" s="77">
        <v>0.82</v>
      </c>
      <c r="MG93" s="74" t="s">
        <v>23</v>
      </c>
      <c r="MH93" s="74">
        <v>48</v>
      </c>
      <c r="MI93" s="6">
        <v>45</v>
      </c>
      <c r="MJ93" s="74">
        <v>1</v>
      </c>
      <c r="MK93" s="6">
        <v>2</v>
      </c>
      <c r="ML93" s="75" t="s">
        <v>190</v>
      </c>
      <c r="MM93" s="74"/>
      <c r="MN93" s="74"/>
      <c r="MO93" s="98" t="s">
        <v>23</v>
      </c>
      <c r="MP93" s="74">
        <v>48</v>
      </c>
      <c r="MQ93" s="74">
        <v>0</v>
      </c>
      <c r="MR93" s="74">
        <v>0</v>
      </c>
      <c r="MS93" s="74">
        <v>48</v>
      </c>
      <c r="MT93" s="97" t="s">
        <v>190</v>
      </c>
      <c r="MW93" s="74" t="s">
        <v>23</v>
      </c>
      <c r="MX93" s="74">
        <v>48</v>
      </c>
      <c r="MY93" s="6">
        <v>45</v>
      </c>
      <c r="MZ93" s="6">
        <v>1</v>
      </c>
      <c r="NA93" s="6">
        <v>2</v>
      </c>
      <c r="NG93" s="6"/>
      <c r="NH93" s="6"/>
      <c r="NI93" s="6"/>
      <c r="NO93" s="6"/>
      <c r="NP93" s="6"/>
      <c r="NQ93" s="6"/>
      <c r="NR93" s="75" t="s">
        <v>209</v>
      </c>
      <c r="NW93" s="6"/>
      <c r="NX93" s="6"/>
      <c r="NY93" s="6"/>
      <c r="OE93" s="6"/>
      <c r="OF93" s="6"/>
      <c r="OG93" s="6"/>
      <c r="OK93" s="74" t="s">
        <v>70</v>
      </c>
      <c r="OL93" s="74">
        <v>134</v>
      </c>
      <c r="OM93" s="73">
        <v>110</v>
      </c>
      <c r="ON93" s="74">
        <v>13</v>
      </c>
      <c r="OO93" s="74">
        <v>11</v>
      </c>
      <c r="OU93" s="73"/>
      <c r="PC93" s="73"/>
      <c r="PK93" s="73"/>
      <c r="PS93" s="73"/>
      <c r="QA93" s="73"/>
      <c r="QI93" s="73"/>
      <c r="QQ93" s="73"/>
      <c r="QY93" s="73"/>
      <c r="RE93" s="74" t="s">
        <v>68</v>
      </c>
      <c r="RF93" s="74">
        <v>71</v>
      </c>
      <c r="RG93" s="6">
        <v>45</v>
      </c>
      <c r="RH93" s="6">
        <v>8</v>
      </c>
      <c r="RI93" s="74">
        <v>18</v>
      </c>
      <c r="RW93" s="6"/>
      <c r="RX93" s="6"/>
    </row>
    <row r="94" spans="16:710">
      <c r="ML94" s="75" t="s">
        <v>191</v>
      </c>
      <c r="MM94" s="74"/>
      <c r="MN94" s="74"/>
      <c r="MO94" s="98"/>
      <c r="MT94" s="97" t="s">
        <v>191</v>
      </c>
      <c r="NA94" s="75"/>
      <c r="NI94" s="75"/>
      <c r="NO94" s="6"/>
      <c r="NP94" s="6"/>
      <c r="NQ94" s="6"/>
      <c r="NR94" s="75" t="s">
        <v>210</v>
      </c>
      <c r="NW94" s="6"/>
      <c r="NX94" s="6"/>
      <c r="NY94" s="6"/>
      <c r="OE94" s="6"/>
      <c r="OF94" s="6"/>
      <c r="OG94" s="6"/>
      <c r="OM94" s="6"/>
      <c r="ON94" s="6"/>
      <c r="OO94" s="6"/>
      <c r="OU94" s="6"/>
      <c r="OV94" s="6"/>
      <c r="OW94" s="6"/>
      <c r="PC94" s="6"/>
      <c r="PD94" s="6"/>
      <c r="PE94" s="6"/>
      <c r="PK94" s="6"/>
      <c r="PL94" s="6"/>
      <c r="PM94" s="6"/>
      <c r="PS94" s="6"/>
      <c r="PT94" s="6"/>
      <c r="PU94" s="6"/>
      <c r="QA94" s="6"/>
      <c r="QB94" s="6"/>
      <c r="QC94" s="6"/>
      <c r="QI94" s="6"/>
      <c r="QJ94" s="6"/>
      <c r="QK94" s="6"/>
      <c r="QQ94" s="6"/>
      <c r="QR94" s="6"/>
      <c r="QS94" s="6"/>
      <c r="QY94" s="6"/>
      <c r="QZ94" s="6"/>
      <c r="RA94" s="6"/>
      <c r="RE94" s="49" t="s">
        <v>70</v>
      </c>
      <c r="RF94" s="74">
        <v>134</v>
      </c>
      <c r="RG94" s="6">
        <v>108</v>
      </c>
      <c r="RH94" s="74">
        <v>13</v>
      </c>
      <c r="RI94" s="6">
        <v>13</v>
      </c>
      <c r="RU94" s="49"/>
      <c r="RW94" s="6"/>
      <c r="RY94" s="6"/>
    </row>
    <row r="95" spans="16:710">
      <c r="MN95" s="74"/>
      <c r="MO95" s="95" t="s">
        <v>71</v>
      </c>
      <c r="MP95" s="74">
        <v>3</v>
      </c>
      <c r="MQ95" s="74">
        <v>0</v>
      </c>
      <c r="MR95" s="74">
        <v>0</v>
      </c>
      <c r="MS95" s="74">
        <v>3</v>
      </c>
      <c r="MT95" s="97"/>
      <c r="NA95" s="75"/>
      <c r="NI95" s="75"/>
      <c r="NQ95" s="75"/>
      <c r="NR95" s="75" t="s">
        <v>211</v>
      </c>
      <c r="NY95" s="75"/>
      <c r="OG95" s="75"/>
      <c r="OO95" s="75"/>
      <c r="OW95" s="75"/>
      <c r="PE95" s="75"/>
      <c r="PM95" s="75"/>
      <c r="PU95" s="75"/>
      <c r="QC95" s="75"/>
      <c r="QK95" s="75"/>
      <c r="QS95" s="75"/>
      <c r="RA95" s="75"/>
      <c r="RI95" s="75"/>
      <c r="RQ95" s="75"/>
      <c r="RY95" s="75"/>
    </row>
    <row r="96" spans="16:710">
      <c r="MO96" s="37" t="s">
        <v>58</v>
      </c>
      <c r="MP96" s="74">
        <v>192</v>
      </c>
      <c r="MQ96" s="6">
        <v>175</v>
      </c>
      <c r="MR96" s="74">
        <v>6</v>
      </c>
      <c r="MS96" s="6">
        <v>11</v>
      </c>
      <c r="MT96" s="75" t="s">
        <v>174</v>
      </c>
      <c r="MW96" s="37" t="s">
        <v>58</v>
      </c>
      <c r="MX96" s="74">
        <v>192</v>
      </c>
      <c r="MY96" s="6">
        <v>183</v>
      </c>
      <c r="MZ96" s="74">
        <v>7</v>
      </c>
      <c r="NA96" s="6">
        <v>2</v>
      </c>
      <c r="NM96" s="74" t="s">
        <v>71</v>
      </c>
      <c r="NN96" s="74">
        <v>3</v>
      </c>
      <c r="NO96" s="74">
        <v>0</v>
      </c>
      <c r="NP96" s="74">
        <v>0</v>
      </c>
      <c r="NQ96" s="74">
        <v>3</v>
      </c>
      <c r="UO96" s="74" t="s">
        <v>22</v>
      </c>
      <c r="UP96" s="74">
        <v>203</v>
      </c>
      <c r="UQ96" s="74">
        <v>199</v>
      </c>
      <c r="UR96" s="74">
        <v>2</v>
      </c>
      <c r="US96" s="74">
        <v>2</v>
      </c>
      <c r="VE96" s="74" t="s">
        <v>22</v>
      </c>
      <c r="VF96" s="74">
        <v>203</v>
      </c>
      <c r="VG96" s="74">
        <v>199</v>
      </c>
      <c r="VH96" s="74">
        <v>2</v>
      </c>
      <c r="VI96" s="74">
        <v>2</v>
      </c>
      <c r="VU96" s="74" t="s">
        <v>22</v>
      </c>
      <c r="VV96" s="74">
        <v>203</v>
      </c>
      <c r="VW96" s="74">
        <v>199</v>
      </c>
      <c r="VX96" s="74">
        <v>2</v>
      </c>
      <c r="VY96" s="74">
        <v>2</v>
      </c>
      <c r="XA96" s="74" t="s">
        <v>22</v>
      </c>
      <c r="XB96" s="74">
        <v>203</v>
      </c>
      <c r="XC96" s="74">
        <v>199</v>
      </c>
      <c r="XD96" s="74">
        <v>2</v>
      </c>
      <c r="XE96" s="74">
        <v>2</v>
      </c>
      <c r="XQ96" s="74" t="s">
        <v>22</v>
      </c>
      <c r="XR96" s="74">
        <v>203</v>
      </c>
      <c r="XS96" s="74">
        <v>199</v>
      </c>
      <c r="XT96" s="74">
        <v>2</v>
      </c>
      <c r="XU96" s="74">
        <v>2</v>
      </c>
      <c r="YG96" s="74" t="s">
        <v>22</v>
      </c>
      <c r="YH96" s="74">
        <v>203</v>
      </c>
      <c r="YI96" s="74">
        <v>199</v>
      </c>
      <c r="YJ96" s="74">
        <v>2</v>
      </c>
      <c r="YK96" s="74">
        <v>2</v>
      </c>
      <c r="YW96" s="74" t="s">
        <v>22</v>
      </c>
      <c r="YX96" s="74">
        <v>203</v>
      </c>
      <c r="YY96" s="74">
        <v>199</v>
      </c>
      <c r="YZ96" s="74">
        <v>2</v>
      </c>
      <c r="ZA96" s="74">
        <v>2</v>
      </c>
      <c r="ZM96" s="74" t="s">
        <v>22</v>
      </c>
      <c r="ZN96" s="74">
        <v>203</v>
      </c>
      <c r="ZO96" s="74">
        <v>199</v>
      </c>
      <c r="ZP96" s="74">
        <v>2</v>
      </c>
      <c r="ZQ96" s="74">
        <v>2</v>
      </c>
      <c r="AAC96" s="74" t="s">
        <v>22</v>
      </c>
      <c r="AAD96" s="74">
        <v>203</v>
      </c>
      <c r="AAE96" s="74">
        <v>199</v>
      </c>
      <c r="AAF96" s="74">
        <v>2</v>
      </c>
      <c r="AAG96" s="74">
        <v>2</v>
      </c>
    </row>
    <row r="97" spans="345:709">
      <c r="MT97" s="74" t="s">
        <v>173</v>
      </c>
      <c r="NA97" s="75"/>
      <c r="UO97" s="74" t="s">
        <v>23</v>
      </c>
      <c r="UP97" s="74">
        <v>48</v>
      </c>
      <c r="UQ97" s="74">
        <v>45</v>
      </c>
      <c r="UR97" s="74">
        <v>1</v>
      </c>
      <c r="US97" s="74">
        <v>2</v>
      </c>
      <c r="VE97" s="74" t="s">
        <v>23</v>
      </c>
      <c r="VF97" s="74">
        <v>48</v>
      </c>
      <c r="VG97" s="74">
        <v>45</v>
      </c>
      <c r="VH97" s="74">
        <v>1</v>
      </c>
      <c r="VI97" s="74">
        <v>2</v>
      </c>
      <c r="VU97" s="74" t="s">
        <v>23</v>
      </c>
      <c r="VV97" s="74">
        <v>48</v>
      </c>
      <c r="VW97" s="74">
        <v>45</v>
      </c>
      <c r="VX97" s="74">
        <v>1</v>
      </c>
      <c r="VY97" s="74">
        <v>2</v>
      </c>
      <c r="XA97" s="74" t="s">
        <v>23</v>
      </c>
      <c r="XB97" s="74">
        <v>48</v>
      </c>
      <c r="XC97" s="74">
        <v>45</v>
      </c>
      <c r="XD97" s="74">
        <v>1</v>
      </c>
      <c r="XE97" s="74">
        <v>2</v>
      </c>
      <c r="XQ97" s="74" t="s">
        <v>23</v>
      </c>
      <c r="XR97" s="74">
        <v>48</v>
      </c>
      <c r="XS97" s="74">
        <v>45</v>
      </c>
      <c r="XT97" s="74">
        <v>1</v>
      </c>
      <c r="XU97" s="74">
        <v>2</v>
      </c>
      <c r="YG97" s="74" t="s">
        <v>23</v>
      </c>
      <c r="YH97" s="74">
        <v>48</v>
      </c>
      <c r="YI97" s="74">
        <v>45</v>
      </c>
      <c r="YJ97" s="74">
        <v>1</v>
      </c>
      <c r="YK97" s="74">
        <v>2</v>
      </c>
      <c r="YW97" s="74" t="s">
        <v>23</v>
      </c>
      <c r="YX97" s="74">
        <v>48</v>
      </c>
      <c r="YY97" s="74">
        <v>45</v>
      </c>
      <c r="YZ97" s="74">
        <v>1</v>
      </c>
      <c r="ZA97" s="74">
        <v>2</v>
      </c>
      <c r="ZM97" s="74" t="s">
        <v>23</v>
      </c>
      <c r="ZN97" s="74">
        <v>48</v>
      </c>
      <c r="ZO97" s="74">
        <v>45</v>
      </c>
      <c r="ZP97" s="74">
        <v>1</v>
      </c>
      <c r="ZQ97" s="74">
        <v>2</v>
      </c>
      <c r="AAC97" s="74" t="s">
        <v>23</v>
      </c>
      <c r="AAD97" s="74">
        <v>48</v>
      </c>
      <c r="AAE97" s="74">
        <v>45</v>
      </c>
      <c r="AAF97" s="74">
        <v>1</v>
      </c>
      <c r="AAG97" s="74">
        <v>2</v>
      </c>
    </row>
    <row r="98" spans="345:709">
      <c r="MW98" s="74" t="s">
        <v>30</v>
      </c>
      <c r="MX98" s="74">
        <v>392</v>
      </c>
      <c r="MY98" s="74">
        <v>317</v>
      </c>
      <c r="MZ98" s="74">
        <v>0</v>
      </c>
      <c r="NA98" s="74">
        <v>75</v>
      </c>
      <c r="UO98" s="74" t="s">
        <v>27</v>
      </c>
      <c r="UP98" s="74">
        <v>12</v>
      </c>
      <c r="UQ98" s="74">
        <v>9</v>
      </c>
      <c r="UR98" s="74">
        <v>3</v>
      </c>
      <c r="US98" s="74">
        <v>0</v>
      </c>
      <c r="VE98" s="74" t="s">
        <v>27</v>
      </c>
      <c r="VF98" s="74">
        <v>12</v>
      </c>
      <c r="VG98" s="74">
        <v>9</v>
      </c>
      <c r="VH98" s="74">
        <v>3</v>
      </c>
      <c r="VI98" s="74">
        <v>0</v>
      </c>
      <c r="VU98" s="74" t="s">
        <v>27</v>
      </c>
      <c r="VV98" s="74">
        <v>12</v>
      </c>
      <c r="VW98" s="74">
        <v>9</v>
      </c>
      <c r="VX98" s="74">
        <v>3</v>
      </c>
      <c r="VY98" s="74">
        <v>0</v>
      </c>
      <c r="XA98" s="74" t="s">
        <v>27</v>
      </c>
      <c r="XB98" s="74">
        <v>12</v>
      </c>
      <c r="XC98" s="74">
        <v>9</v>
      </c>
      <c r="XD98" s="74">
        <v>3</v>
      </c>
      <c r="XE98" s="74">
        <v>0</v>
      </c>
      <c r="XQ98" s="74" t="s">
        <v>27</v>
      </c>
      <c r="XR98" s="74">
        <v>12</v>
      </c>
      <c r="XS98" s="74">
        <v>9</v>
      </c>
      <c r="XT98" s="74">
        <v>3</v>
      </c>
      <c r="XU98" s="74">
        <v>0</v>
      </c>
      <c r="YG98" s="74" t="s">
        <v>27</v>
      </c>
      <c r="YH98" s="74">
        <v>12</v>
      </c>
      <c r="YI98" s="74">
        <v>9</v>
      </c>
      <c r="YJ98" s="74">
        <v>3</v>
      </c>
      <c r="YK98" s="74">
        <v>0</v>
      </c>
      <c r="YW98" s="74" t="s">
        <v>27</v>
      </c>
      <c r="YX98" s="74">
        <v>12</v>
      </c>
      <c r="YY98" s="74">
        <v>9</v>
      </c>
      <c r="YZ98" s="74">
        <v>3</v>
      </c>
      <c r="ZA98" s="74">
        <v>0</v>
      </c>
      <c r="ZM98" s="74" t="s">
        <v>27</v>
      </c>
      <c r="ZN98" s="74">
        <v>12</v>
      </c>
      <c r="ZO98" s="74">
        <v>9</v>
      </c>
      <c r="ZP98" s="74">
        <v>3</v>
      </c>
      <c r="ZQ98" s="74">
        <v>0</v>
      </c>
      <c r="AAC98" s="74" t="s">
        <v>27</v>
      </c>
      <c r="AAD98" s="74">
        <v>12</v>
      </c>
      <c r="AAE98" s="74">
        <v>9</v>
      </c>
      <c r="AAF98" s="74">
        <v>3</v>
      </c>
      <c r="AAG98" s="74">
        <v>0</v>
      </c>
    </row>
    <row r="99" spans="345:709" ht="15">
      <c r="NM99" s="74" t="s">
        <v>68</v>
      </c>
      <c r="NN99" s="74">
        <v>71</v>
      </c>
      <c r="NO99" s="6">
        <v>45</v>
      </c>
      <c r="NP99" s="6">
        <v>8</v>
      </c>
      <c r="NQ99" s="74">
        <v>18</v>
      </c>
      <c r="NR99" s="75" t="s">
        <v>204</v>
      </c>
      <c r="NW99" s="6"/>
      <c r="NX99" s="6"/>
      <c r="OE99" s="6"/>
      <c r="OF99" s="6"/>
      <c r="OM99" s="6"/>
      <c r="ON99" s="6"/>
      <c r="OU99" s="6"/>
      <c r="OV99" s="6"/>
      <c r="PC99" s="6"/>
      <c r="PD99" s="6"/>
      <c r="UO99" s="37" t="s">
        <v>58</v>
      </c>
      <c r="UP99" s="74">
        <v>194</v>
      </c>
      <c r="UQ99" s="73">
        <v>182</v>
      </c>
      <c r="UR99" s="74">
        <v>11</v>
      </c>
      <c r="US99" s="74">
        <v>1</v>
      </c>
      <c r="VE99" s="37" t="s">
        <v>58</v>
      </c>
      <c r="VF99" s="74">
        <v>194</v>
      </c>
      <c r="VG99" s="73">
        <v>182</v>
      </c>
      <c r="VH99" s="74">
        <v>11</v>
      </c>
      <c r="VI99" s="74">
        <v>1</v>
      </c>
      <c r="VU99" s="37" t="s">
        <v>58</v>
      </c>
      <c r="VV99" s="74">
        <v>194</v>
      </c>
      <c r="VW99" s="73">
        <v>182</v>
      </c>
      <c r="VX99" s="74">
        <v>11</v>
      </c>
      <c r="VY99" s="74">
        <v>1</v>
      </c>
      <c r="XA99" s="37" t="s">
        <v>58</v>
      </c>
      <c r="XB99" s="74">
        <v>194</v>
      </c>
      <c r="XC99" s="73">
        <v>182</v>
      </c>
      <c r="XD99" s="74">
        <v>11</v>
      </c>
      <c r="XE99" s="74">
        <v>1</v>
      </c>
      <c r="XQ99" s="37" t="s">
        <v>58</v>
      </c>
      <c r="XR99" s="74">
        <v>194</v>
      </c>
      <c r="XS99" s="73">
        <v>182</v>
      </c>
      <c r="XT99" s="74">
        <v>11</v>
      </c>
      <c r="XU99" s="74">
        <v>1</v>
      </c>
      <c r="YG99" s="37" t="s">
        <v>58</v>
      </c>
      <c r="YH99" s="74">
        <v>194</v>
      </c>
      <c r="YI99" s="73">
        <v>182</v>
      </c>
      <c r="YJ99" s="74">
        <v>11</v>
      </c>
      <c r="YK99" s="74">
        <v>1</v>
      </c>
      <c r="YW99" s="37" t="s">
        <v>58</v>
      </c>
      <c r="YX99" s="74">
        <v>194</v>
      </c>
      <c r="YY99" s="73">
        <v>182</v>
      </c>
      <c r="YZ99" s="74">
        <v>11</v>
      </c>
      <c r="ZA99" s="74">
        <v>1</v>
      </c>
      <c r="ZM99" s="37" t="s">
        <v>58</v>
      </c>
      <c r="ZN99" s="74">
        <v>194</v>
      </c>
      <c r="ZO99" s="73">
        <v>182</v>
      </c>
      <c r="ZP99" s="74">
        <v>11</v>
      </c>
      <c r="ZQ99" s="74">
        <v>1</v>
      </c>
      <c r="AAC99" s="37" t="s">
        <v>58</v>
      </c>
      <c r="AAD99" s="74">
        <v>194</v>
      </c>
      <c r="AAE99" s="73">
        <v>182</v>
      </c>
      <c r="AAF99" s="74">
        <v>11</v>
      </c>
      <c r="AAG99" s="74">
        <v>1</v>
      </c>
    </row>
    <row r="100" spans="345:709">
      <c r="NJ100" s="74"/>
      <c r="UO100" s="74" t="s">
        <v>59</v>
      </c>
      <c r="UP100" s="74">
        <v>85</v>
      </c>
      <c r="UQ100" s="74">
        <v>53</v>
      </c>
      <c r="UR100" s="74">
        <v>2</v>
      </c>
      <c r="US100" s="74">
        <v>30</v>
      </c>
      <c r="VE100" s="74" t="s">
        <v>59</v>
      </c>
      <c r="VF100" s="74">
        <v>85</v>
      </c>
      <c r="VG100" s="74">
        <v>53</v>
      </c>
      <c r="VH100" s="74">
        <v>2</v>
      </c>
      <c r="VI100" s="74">
        <v>30</v>
      </c>
      <c r="VU100" s="74" t="s">
        <v>59</v>
      </c>
      <c r="VV100" s="74">
        <v>85</v>
      </c>
      <c r="VW100" s="74">
        <v>53</v>
      </c>
      <c r="VX100" s="74">
        <v>2</v>
      </c>
      <c r="VY100" s="74">
        <v>30</v>
      </c>
      <c r="XA100" s="74" t="s">
        <v>59</v>
      </c>
      <c r="XB100" s="74">
        <v>85</v>
      </c>
      <c r="XC100" s="74">
        <v>53</v>
      </c>
      <c r="XD100" s="74">
        <v>2</v>
      </c>
      <c r="XE100" s="74">
        <v>30</v>
      </c>
      <c r="XQ100" s="74" t="s">
        <v>59</v>
      </c>
      <c r="XR100" s="74">
        <v>85</v>
      </c>
      <c r="XS100" s="74">
        <v>53</v>
      </c>
      <c r="XT100" s="74">
        <v>2</v>
      </c>
      <c r="XU100" s="74">
        <v>30</v>
      </c>
      <c r="YG100" s="74" t="s">
        <v>59</v>
      </c>
      <c r="YH100" s="74">
        <v>85</v>
      </c>
      <c r="YI100" s="74">
        <v>53</v>
      </c>
      <c r="YJ100" s="74">
        <v>2</v>
      </c>
      <c r="YK100" s="74">
        <v>30</v>
      </c>
      <c r="YW100" s="74" t="s">
        <v>59</v>
      </c>
      <c r="YX100" s="74">
        <v>85</v>
      </c>
      <c r="YY100" s="74">
        <v>53</v>
      </c>
      <c r="YZ100" s="74">
        <v>2</v>
      </c>
      <c r="ZA100" s="74">
        <v>30</v>
      </c>
      <c r="ZM100" s="74" t="s">
        <v>59</v>
      </c>
      <c r="ZN100" s="74">
        <v>85</v>
      </c>
      <c r="ZO100" s="74">
        <v>53</v>
      </c>
      <c r="ZP100" s="74">
        <v>2</v>
      </c>
      <c r="ZQ100" s="74">
        <v>30</v>
      </c>
      <c r="AAC100" s="74" t="s">
        <v>59</v>
      </c>
      <c r="AAD100" s="74">
        <v>85</v>
      </c>
      <c r="AAE100" s="74">
        <v>53</v>
      </c>
      <c r="AAF100" s="74">
        <v>2</v>
      </c>
      <c r="AAG100" s="74">
        <v>30</v>
      </c>
    </row>
    <row r="101" spans="345:709">
      <c r="NE101" s="74" t="s">
        <v>66</v>
      </c>
      <c r="NF101" s="74">
        <v>20</v>
      </c>
      <c r="NG101" s="74">
        <v>19</v>
      </c>
      <c r="NH101" s="74">
        <v>1</v>
      </c>
      <c r="NI101" s="74">
        <v>0</v>
      </c>
      <c r="NJ101" s="75" t="s">
        <v>199</v>
      </c>
      <c r="NM101" s="74" t="s">
        <v>70</v>
      </c>
      <c r="NN101" s="74">
        <v>134</v>
      </c>
      <c r="NO101" s="6">
        <v>110</v>
      </c>
      <c r="NP101" s="74">
        <v>13</v>
      </c>
      <c r="NQ101" s="6">
        <v>11</v>
      </c>
      <c r="NR101" s="74" t="s">
        <v>202</v>
      </c>
      <c r="NW101" s="6"/>
      <c r="NY101" s="6"/>
      <c r="NZ101" s="74"/>
      <c r="OE101" s="6"/>
      <c r="OG101" s="6"/>
      <c r="OH101" s="74"/>
      <c r="OM101" s="6"/>
      <c r="OO101" s="6"/>
      <c r="OP101" s="74"/>
      <c r="OU101" s="6"/>
      <c r="OW101" s="6"/>
      <c r="OX101" s="74"/>
      <c r="PC101" s="6"/>
      <c r="PE101" s="6"/>
      <c r="PF101" s="74"/>
      <c r="PK101" s="6"/>
      <c r="PM101" s="6"/>
      <c r="PN101" s="74"/>
      <c r="PS101" s="6"/>
      <c r="PU101" s="6"/>
      <c r="PV101" s="74"/>
      <c r="QA101" s="6"/>
      <c r="QC101" s="6"/>
      <c r="QD101" s="74"/>
      <c r="QI101" s="6"/>
      <c r="QK101" s="6"/>
      <c r="QL101" s="74"/>
      <c r="QQ101" s="6"/>
      <c r="QS101" s="6"/>
      <c r="QT101" s="74"/>
      <c r="QY101" s="6"/>
      <c r="RA101" s="6"/>
      <c r="RB101" s="74"/>
      <c r="RG101" s="6"/>
      <c r="RI101" s="6"/>
      <c r="RJ101" s="74"/>
      <c r="RO101" s="6"/>
      <c r="RQ101" s="6"/>
      <c r="RR101" s="74"/>
      <c r="RW101" s="6"/>
      <c r="RY101" s="6"/>
      <c r="RZ101" s="74"/>
      <c r="UO101" s="74" t="s">
        <v>157</v>
      </c>
      <c r="UP101" s="74">
        <v>144</v>
      </c>
      <c r="UQ101" s="74">
        <v>116</v>
      </c>
      <c r="UR101" s="74">
        <v>3</v>
      </c>
      <c r="US101" s="74">
        <v>25</v>
      </c>
      <c r="VE101" s="74" t="s">
        <v>157</v>
      </c>
      <c r="VF101" s="74">
        <v>144</v>
      </c>
      <c r="VG101" s="74">
        <v>116</v>
      </c>
      <c r="VH101" s="74">
        <v>3</v>
      </c>
      <c r="VI101" s="74">
        <v>25</v>
      </c>
      <c r="VU101" s="74" t="s">
        <v>157</v>
      </c>
      <c r="VV101" s="74">
        <v>144</v>
      </c>
      <c r="VW101" s="74">
        <v>116</v>
      </c>
      <c r="VX101" s="74">
        <v>3</v>
      </c>
      <c r="VY101" s="74">
        <v>25</v>
      </c>
      <c r="XA101" s="74" t="s">
        <v>157</v>
      </c>
      <c r="XB101" s="74">
        <v>144</v>
      </c>
      <c r="XC101" s="74">
        <v>116</v>
      </c>
      <c r="XD101" s="74">
        <v>3</v>
      </c>
      <c r="XE101" s="74">
        <v>25</v>
      </c>
      <c r="XQ101" s="74" t="s">
        <v>157</v>
      </c>
      <c r="XR101" s="74">
        <v>144</v>
      </c>
      <c r="XS101" s="74">
        <v>116</v>
      </c>
      <c r="XT101" s="74">
        <v>3</v>
      </c>
      <c r="XU101" s="74">
        <v>25</v>
      </c>
      <c r="YG101" s="74" t="s">
        <v>157</v>
      </c>
      <c r="YH101" s="74">
        <v>144</v>
      </c>
      <c r="YI101" s="74">
        <v>116</v>
      </c>
      <c r="YJ101" s="74">
        <v>3</v>
      </c>
      <c r="YK101" s="74">
        <v>25</v>
      </c>
      <c r="YW101" s="74" t="s">
        <v>157</v>
      </c>
      <c r="YX101" s="74">
        <v>144</v>
      </c>
      <c r="YY101" s="74">
        <v>116</v>
      </c>
      <c r="YZ101" s="74">
        <v>3</v>
      </c>
      <c r="ZA101" s="74">
        <v>25</v>
      </c>
      <c r="ZM101" s="74" t="s">
        <v>157</v>
      </c>
      <c r="ZN101" s="74">
        <v>144</v>
      </c>
      <c r="ZO101" s="74">
        <v>116</v>
      </c>
      <c r="ZP101" s="74">
        <v>3</v>
      </c>
      <c r="ZQ101" s="74">
        <v>25</v>
      </c>
      <c r="AAC101" s="74" t="s">
        <v>157</v>
      </c>
      <c r="AAD101" s="74">
        <v>144</v>
      </c>
      <c r="AAE101" s="74">
        <v>116</v>
      </c>
      <c r="AAF101" s="74">
        <v>3</v>
      </c>
      <c r="AAG101" s="74">
        <v>25</v>
      </c>
    </row>
    <row r="102" spans="345:709">
      <c r="MG102" s="95"/>
      <c r="MK102" s="6"/>
      <c r="MM102" s="74"/>
      <c r="MN102" s="74"/>
      <c r="MQ102" s="6"/>
      <c r="MR102" s="6"/>
      <c r="MS102" s="6"/>
      <c r="NE102" s="74" t="s">
        <v>68</v>
      </c>
      <c r="NF102" s="74">
        <v>71</v>
      </c>
      <c r="NG102" s="6">
        <v>45</v>
      </c>
      <c r="NH102" s="6">
        <v>8</v>
      </c>
      <c r="NI102" s="74">
        <v>18</v>
      </c>
      <c r="NJ102" s="75" t="s">
        <v>198</v>
      </c>
      <c r="NR102" s="75" t="s">
        <v>203</v>
      </c>
      <c r="UO102" s="74" t="s">
        <v>71</v>
      </c>
      <c r="UP102" s="74">
        <v>3</v>
      </c>
      <c r="UQ102" s="74">
        <v>0</v>
      </c>
      <c r="UR102" s="74">
        <v>0</v>
      </c>
      <c r="US102" s="74">
        <v>3</v>
      </c>
      <c r="VE102" s="74" t="s">
        <v>71</v>
      </c>
      <c r="VF102" s="74">
        <v>3</v>
      </c>
      <c r="VG102" s="74">
        <v>0</v>
      </c>
      <c r="VH102" s="74">
        <v>0</v>
      </c>
      <c r="VI102" s="74">
        <v>3</v>
      </c>
      <c r="VU102" s="74" t="s">
        <v>71</v>
      </c>
      <c r="VV102" s="74">
        <v>3</v>
      </c>
      <c r="VW102" s="74">
        <v>0</v>
      </c>
      <c r="VX102" s="74">
        <v>0</v>
      </c>
      <c r="VY102" s="74">
        <v>3</v>
      </c>
      <c r="XA102" s="74" t="s">
        <v>71</v>
      </c>
      <c r="XB102" s="74">
        <v>3</v>
      </c>
      <c r="XC102" s="74">
        <v>0</v>
      </c>
      <c r="XD102" s="74">
        <v>0</v>
      </c>
      <c r="XE102" s="74">
        <v>3</v>
      </c>
      <c r="XQ102" s="74" t="s">
        <v>71</v>
      </c>
      <c r="XR102" s="74">
        <v>3</v>
      </c>
      <c r="XS102" s="74">
        <v>0</v>
      </c>
      <c r="XT102" s="74">
        <v>0</v>
      </c>
      <c r="XU102" s="74">
        <v>3</v>
      </c>
      <c r="YG102" s="74" t="s">
        <v>71</v>
      </c>
      <c r="YH102" s="74">
        <v>3</v>
      </c>
      <c r="YI102" s="74">
        <v>0</v>
      </c>
      <c r="YJ102" s="74">
        <v>0</v>
      </c>
      <c r="YK102" s="74">
        <v>3</v>
      </c>
      <c r="YW102" s="74" t="s">
        <v>71</v>
      </c>
      <c r="YX102" s="74">
        <v>3</v>
      </c>
      <c r="YY102" s="74">
        <v>0</v>
      </c>
      <c r="YZ102" s="74">
        <v>0</v>
      </c>
      <c r="ZA102" s="74">
        <v>3</v>
      </c>
      <c r="ZM102" s="74" t="s">
        <v>71</v>
      </c>
      <c r="ZN102" s="74">
        <v>3</v>
      </c>
      <c r="ZO102" s="74">
        <v>0</v>
      </c>
      <c r="ZP102" s="74">
        <v>0</v>
      </c>
      <c r="ZQ102" s="74">
        <v>3</v>
      </c>
      <c r="AAC102" s="74" t="s">
        <v>71</v>
      </c>
      <c r="AAD102" s="74">
        <v>3</v>
      </c>
      <c r="AAE102" s="74">
        <v>0</v>
      </c>
      <c r="AAF102" s="74">
        <v>0</v>
      </c>
      <c r="AAG102" s="74">
        <v>3</v>
      </c>
    </row>
    <row r="103" spans="345:709">
      <c r="ML103" s="74"/>
      <c r="MM103" s="74"/>
      <c r="MN103" s="74"/>
      <c r="MQ103" s="6"/>
      <c r="MR103" s="6"/>
      <c r="NE103" s="74" t="s">
        <v>70</v>
      </c>
      <c r="NF103" s="74">
        <v>134</v>
      </c>
      <c r="NG103" s="6">
        <v>111</v>
      </c>
      <c r="NH103" s="74">
        <v>13</v>
      </c>
      <c r="NI103" s="6">
        <v>10</v>
      </c>
      <c r="NJ103" s="75" t="s">
        <v>200</v>
      </c>
      <c r="NO103" s="6"/>
      <c r="NP103" s="6"/>
      <c r="NW103" s="6"/>
      <c r="NX103" s="6"/>
      <c r="OE103" s="6"/>
      <c r="OF103" s="6"/>
      <c r="OM103" s="6"/>
      <c r="ON103" s="6"/>
      <c r="OU103" s="6"/>
      <c r="OV103" s="6"/>
      <c r="PC103" s="6"/>
      <c r="PD103" s="6"/>
      <c r="PK103" s="6"/>
      <c r="PL103" s="6"/>
      <c r="PS103" s="6"/>
      <c r="PT103" s="6"/>
      <c r="QA103" s="6"/>
      <c r="QB103" s="6"/>
      <c r="QI103" s="6"/>
      <c r="QJ103" s="6"/>
      <c r="QQ103" s="6"/>
      <c r="QR103" s="6"/>
      <c r="QY103" s="6"/>
      <c r="QZ103" s="6"/>
      <c r="RG103" s="6"/>
      <c r="RH103" s="6"/>
      <c r="RO103" s="6"/>
      <c r="RP103" s="6"/>
      <c r="RW103" s="6"/>
      <c r="RX103" s="6"/>
      <c r="UO103" s="74" t="s">
        <v>68</v>
      </c>
      <c r="UP103" s="74">
        <v>71</v>
      </c>
      <c r="UQ103" s="74">
        <v>45</v>
      </c>
      <c r="UR103" s="74">
        <v>8</v>
      </c>
      <c r="US103" s="74">
        <v>18</v>
      </c>
      <c r="VE103" s="74" t="s">
        <v>68</v>
      </c>
      <c r="VF103" s="74">
        <v>71</v>
      </c>
      <c r="VG103" s="74">
        <v>45</v>
      </c>
      <c r="VH103" s="74">
        <v>8</v>
      </c>
      <c r="VI103" s="74">
        <v>18</v>
      </c>
      <c r="VU103" s="74" t="s">
        <v>68</v>
      </c>
      <c r="VV103" s="74">
        <v>71</v>
      </c>
      <c r="VW103" s="74">
        <v>45</v>
      </c>
      <c r="VX103" s="74">
        <v>8</v>
      </c>
      <c r="VY103" s="74">
        <v>18</v>
      </c>
      <c r="XA103" s="74" t="s">
        <v>68</v>
      </c>
      <c r="XB103" s="74">
        <v>71</v>
      </c>
      <c r="XC103" s="74">
        <v>45</v>
      </c>
      <c r="XD103" s="74">
        <v>8</v>
      </c>
      <c r="XE103" s="74">
        <v>18</v>
      </c>
      <c r="XQ103" s="74" t="s">
        <v>68</v>
      </c>
      <c r="XR103" s="74">
        <v>71</v>
      </c>
      <c r="XS103" s="74">
        <v>45</v>
      </c>
      <c r="XT103" s="74">
        <v>8</v>
      </c>
      <c r="XU103" s="74">
        <v>18</v>
      </c>
      <c r="YG103" s="74" t="s">
        <v>68</v>
      </c>
      <c r="YH103" s="74">
        <v>71</v>
      </c>
      <c r="YI103" s="74">
        <v>45</v>
      </c>
      <c r="YJ103" s="74">
        <v>8</v>
      </c>
      <c r="YK103" s="74">
        <v>18</v>
      </c>
      <c r="YW103" s="74" t="s">
        <v>68</v>
      </c>
      <c r="YX103" s="74">
        <v>71</v>
      </c>
      <c r="YY103" s="74">
        <v>45</v>
      </c>
      <c r="YZ103" s="74">
        <v>8</v>
      </c>
      <c r="ZA103" s="74">
        <v>18</v>
      </c>
      <c r="ZM103" s="74" t="s">
        <v>68</v>
      </c>
      <c r="ZN103" s="74">
        <v>71</v>
      </c>
      <c r="ZO103" s="74">
        <v>45</v>
      </c>
      <c r="ZP103" s="74">
        <v>8</v>
      </c>
      <c r="ZQ103" s="74">
        <v>18</v>
      </c>
      <c r="AAC103" s="74" t="s">
        <v>68</v>
      </c>
      <c r="AAD103" s="74">
        <v>71</v>
      </c>
      <c r="AAE103" s="74">
        <v>45</v>
      </c>
      <c r="AAF103" s="74">
        <v>8</v>
      </c>
      <c r="AAG103" s="74">
        <v>18</v>
      </c>
    </row>
    <row r="104" spans="345:709">
      <c r="MQ104" s="6"/>
      <c r="MS104" s="6"/>
      <c r="NO104" s="6"/>
      <c r="NQ104" s="6"/>
      <c r="NW104" s="6"/>
      <c r="NY104" s="6"/>
      <c r="OE104" s="6"/>
      <c r="OG104" s="6"/>
      <c r="OM104" s="6"/>
      <c r="OO104" s="6"/>
      <c r="OU104" s="6"/>
      <c r="OW104" s="6"/>
      <c r="PC104" s="6"/>
      <c r="PE104" s="6"/>
      <c r="PK104" s="6"/>
      <c r="PM104" s="6"/>
      <c r="PS104" s="6"/>
      <c r="PU104" s="6"/>
      <c r="QA104" s="6"/>
      <c r="QC104" s="6"/>
      <c r="QI104" s="6"/>
      <c r="QK104" s="6"/>
      <c r="QQ104" s="6"/>
      <c r="QS104" s="6"/>
      <c r="QY104" s="6"/>
      <c r="RA104" s="6"/>
      <c r="RG104" s="6"/>
      <c r="RI104" s="6"/>
      <c r="RO104" s="6"/>
      <c r="RQ104" s="6"/>
      <c r="RW104" s="6"/>
      <c r="RY104" s="6"/>
    </row>
  </sheetData>
  <autoFilter ref="TA1:UV77"/>
  <mergeCells count="15">
    <mergeCell ref="GJ1:GK1"/>
    <mergeCell ref="GR1:GS1"/>
    <mergeCell ref="GZ1:HA1"/>
    <mergeCell ref="HH1:HI1"/>
    <mergeCell ref="HP1:HQ1"/>
    <mergeCell ref="JL1:JM1"/>
    <mergeCell ref="JD1:JE1"/>
    <mergeCell ref="IV1:IW1"/>
    <mergeCell ref="IN1:IO1"/>
    <mergeCell ref="HX1:HY1"/>
    <mergeCell ref="KZ1:LA1"/>
    <mergeCell ref="LI1:LJ1"/>
    <mergeCell ref="KJ1:KK1"/>
    <mergeCell ref="KR1:KS1"/>
    <mergeCell ref="KB1:KC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>AC70-U70</f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>AK70-AC70</f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>AS70-AK70</f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C91"/>
  <sheetViews>
    <sheetView topLeftCell="QM1" zoomScaleNormal="100" workbookViewId="0">
      <pane ySplit="2" topLeftCell="A3" activePane="bottomLeft" state="frozen"/>
      <selection activeCell="CW21" sqref="CW21"/>
      <selection pane="bottomLeft" activeCell="QX74" sqref="QX74:RB74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464" width="9.140625" style="7"/>
    <col min="465" max="465" width="9.140625" style="66"/>
    <col min="466" max="469" width="9.140625" style="74"/>
    <col min="470" max="470" width="9.140625" style="75"/>
    <col min="471" max="16384" width="9.140625" style="7"/>
  </cols>
  <sheetData>
    <row r="1" spans="1:471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11" t="s">
        <v>118</v>
      </c>
      <c r="FM1" s="111"/>
      <c r="FQ1" s="15"/>
      <c r="FT1" s="111" t="s">
        <v>121</v>
      </c>
      <c r="FU1" s="111"/>
      <c r="FY1" s="15"/>
      <c r="GB1" s="111" t="s">
        <v>127</v>
      </c>
      <c r="GC1" s="111"/>
      <c r="GG1" s="15"/>
      <c r="GJ1" s="13" t="s">
        <v>134</v>
      </c>
      <c r="GO1" s="15"/>
      <c r="GR1" s="111" t="s">
        <v>140</v>
      </c>
      <c r="GS1" s="111"/>
      <c r="GW1" s="15"/>
      <c r="GZ1" s="111" t="s">
        <v>143</v>
      </c>
      <c r="HA1" s="111"/>
      <c r="HE1" s="15"/>
      <c r="HH1" s="111" t="s">
        <v>145</v>
      </c>
      <c r="HI1" s="111"/>
      <c r="HM1" s="15"/>
      <c r="HP1" s="111" t="s">
        <v>146</v>
      </c>
      <c r="HQ1" s="111"/>
      <c r="HU1" s="15"/>
      <c r="HX1" s="13" t="s">
        <v>149</v>
      </c>
      <c r="IC1" s="15"/>
      <c r="IF1" s="111" t="s">
        <v>151</v>
      </c>
      <c r="IG1" s="111"/>
      <c r="IH1" s="68"/>
      <c r="II1" s="68"/>
      <c r="IJ1" s="68"/>
      <c r="IK1" s="69"/>
      <c r="IL1" s="68"/>
      <c r="IM1" s="68"/>
      <c r="IN1" s="68"/>
      <c r="IO1" s="111" t="s">
        <v>152</v>
      </c>
      <c r="IP1" s="111"/>
      <c r="IQ1" s="68"/>
      <c r="IR1" s="68"/>
      <c r="IS1" s="68"/>
      <c r="IT1" s="69"/>
      <c r="IU1" s="68"/>
      <c r="IV1" s="54"/>
      <c r="IW1" s="112" t="s">
        <v>154</v>
      </c>
      <c r="IX1" s="112"/>
      <c r="IY1" s="68"/>
      <c r="IZ1" s="68"/>
      <c r="JA1" s="68"/>
      <c r="JB1" s="69"/>
      <c r="JC1" s="68"/>
      <c r="JD1" s="68"/>
      <c r="JE1" s="111" t="s">
        <v>164</v>
      </c>
      <c r="JF1" s="111"/>
      <c r="JG1" s="68"/>
      <c r="JH1" s="68"/>
      <c r="JI1" s="68"/>
      <c r="JJ1" s="68"/>
      <c r="JK1" s="68"/>
      <c r="JL1" s="68"/>
      <c r="JM1" s="111" t="s">
        <v>165</v>
      </c>
      <c r="JN1" s="111"/>
      <c r="JO1" s="68"/>
      <c r="JP1" s="68"/>
      <c r="JQ1" s="68"/>
      <c r="JR1" s="69"/>
      <c r="JS1" s="68"/>
      <c r="JT1" s="68"/>
      <c r="JU1" s="111" t="s">
        <v>169</v>
      </c>
      <c r="JV1" s="111"/>
      <c r="JW1" s="68"/>
      <c r="JX1" s="68"/>
      <c r="JY1" s="68"/>
      <c r="JZ1" s="69"/>
      <c r="KA1" s="68"/>
      <c r="KB1" s="68"/>
      <c r="KC1" s="111" t="s">
        <v>170</v>
      </c>
      <c r="KD1" s="111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  <c r="QW1" s="68" t="s">
        <v>245</v>
      </c>
      <c r="QX1" s="74"/>
      <c r="QY1" s="74"/>
      <c r="QZ1" s="74"/>
      <c r="RA1" s="74"/>
      <c r="RB1" s="75"/>
    </row>
    <row r="2" spans="1:47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</row>
    <row r="3" spans="1:47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67">
        <f>RB3-QT3</f>
        <v>0</v>
      </c>
    </row>
    <row r="4" spans="1:47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7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8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29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0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1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3">KM4/KL4</f>
        <v>1</v>
      </c>
      <c r="KQ4" s="67">
        <f t="shared" ref="KQ4:KQ67" si="3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5">KU4/KT4</f>
        <v>1</v>
      </c>
      <c r="KY4" s="67">
        <f t="shared" ref="KY4:KY67" si="3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7">LC4/LB4</f>
        <v>1</v>
      </c>
      <c r="LG4" s="67">
        <f t="shared" ref="LG4:LG67" si="3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39">LK4/LJ4</f>
        <v>1</v>
      </c>
      <c r="LO4" s="67">
        <f t="shared" ref="LO4:LO67" si="40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1">LS4/LR4</f>
        <v>1</v>
      </c>
      <c r="LW4" s="67">
        <f t="shared" ref="LW4:LW67" si="42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3">MA4/LZ4</f>
        <v>1</v>
      </c>
      <c r="ME4" s="67">
        <f t="shared" ref="ME4:ME67" si="44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5">MI4/MH4</f>
        <v>1</v>
      </c>
      <c r="MM4" s="67">
        <f t="shared" ref="MM4:MM67" si="46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7">MQ4/MP4</f>
        <v>1</v>
      </c>
      <c r="MU4" s="67">
        <f t="shared" ref="MU4:MU67" si="48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9">MY4/MX4</f>
        <v>1</v>
      </c>
      <c r="NC4" s="67">
        <f t="shared" ref="NC4:NC67" si="50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1">NG4/NF4</f>
        <v>1</v>
      </c>
      <c r="NK4" s="67">
        <f t="shared" ref="NK4:NK67" si="52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3">NO4/NN4</f>
        <v>1</v>
      </c>
      <c r="NS4" s="67">
        <f t="shared" ref="NS4:NS67" si="54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5">NW4/NV4</f>
        <v>1</v>
      </c>
      <c r="OA4" s="67">
        <f t="shared" ref="OA4:OA67" si="56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7">OE4/OD4</f>
        <v>1</v>
      </c>
      <c r="OI4" s="67">
        <f t="shared" ref="OI4:OI23" si="58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9">OM4/OL4</f>
        <v>1</v>
      </c>
      <c r="OQ4" s="67">
        <f t="shared" ref="OQ4:OQ67" si="60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1">OU4/OT4</f>
        <v>1</v>
      </c>
      <c r="OY4" s="67">
        <f t="shared" ref="OY4:OY67" si="62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3">PC4/PB4</f>
        <v>1</v>
      </c>
      <c r="PG4" s="67">
        <f t="shared" ref="PG4:PG67" si="64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5">PK4/PJ4</f>
        <v>1</v>
      </c>
      <c r="PO4" s="67">
        <f t="shared" ref="PO4:PO67" si="66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7">PS4/PR4</f>
        <v>1</v>
      </c>
      <c r="PW4" s="67">
        <f t="shared" ref="PW4:PW67" si="68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9">QA4/PZ4</f>
        <v>1</v>
      </c>
      <c r="QE4" s="67">
        <f t="shared" ref="QE4:QE67" si="70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1">QI4/QH4</f>
        <v>1</v>
      </c>
      <c r="QM4" s="67">
        <f t="shared" ref="QM4:QM67" si="72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3">QQ4/QP4</f>
        <v>1</v>
      </c>
      <c r="QU4" s="67">
        <f t="shared" ref="QU4:QU67" si="74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5">QY4/QX4</f>
        <v>1</v>
      </c>
      <c r="RC4" s="67">
        <f t="shared" ref="RC4:RC67" si="76">RB4-QT4</f>
        <v>0</v>
      </c>
    </row>
    <row r="5" spans="1:47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7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7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8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8">JG5/JF5</f>
        <v>1</v>
      </c>
      <c r="JK5" s="67">
        <f t="shared" si="29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0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1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3"/>
        <v>1</v>
      </c>
      <c r="KQ5" s="67">
        <f t="shared" si="3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5"/>
        <v>1</v>
      </c>
      <c r="KY5" s="67">
        <f t="shared" si="3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7"/>
        <v>1</v>
      </c>
      <c r="LG5" s="67">
        <f t="shared" si="3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39"/>
        <v>1</v>
      </c>
      <c r="LO5" s="67">
        <f t="shared" si="4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1"/>
        <v>1</v>
      </c>
      <c r="LW5" s="67">
        <f t="shared" si="42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3"/>
        <v>1</v>
      </c>
      <c r="ME5" s="67">
        <f t="shared" si="44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5"/>
        <v>1</v>
      </c>
      <c r="MM5" s="67">
        <f t="shared" si="46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7"/>
        <v>1</v>
      </c>
      <c r="MU5" s="67">
        <f t="shared" si="48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9"/>
        <v>1</v>
      </c>
      <c r="NC5" s="67">
        <f t="shared" si="50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1"/>
        <v>1</v>
      </c>
      <c r="NK5" s="67">
        <f t="shared" si="52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3"/>
        <v>1</v>
      </c>
      <c r="NS5" s="67">
        <f t="shared" si="54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5"/>
        <v>1</v>
      </c>
      <c r="OA5" s="67">
        <f t="shared" si="56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7"/>
        <v>1</v>
      </c>
      <c r="OI5" s="67">
        <f t="shared" si="58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9"/>
        <v>1</v>
      </c>
      <c r="OQ5" s="67">
        <f t="shared" si="60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1"/>
        <v>1</v>
      </c>
      <c r="OY5" s="67">
        <f t="shared" si="62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3"/>
        <v>1</v>
      </c>
      <c r="PG5" s="67">
        <f t="shared" si="64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5"/>
        <v>1</v>
      </c>
      <c r="PO5" s="67">
        <f t="shared" si="66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7"/>
        <v>1</v>
      </c>
      <c r="PW5" s="67">
        <f t="shared" si="68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9"/>
        <v>1</v>
      </c>
      <c r="QE5" s="67">
        <f t="shared" si="70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1"/>
        <v>1</v>
      </c>
      <c r="QM5" s="67">
        <f t="shared" si="72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3"/>
        <v>1</v>
      </c>
      <c r="QU5" s="67">
        <f t="shared" si="74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5"/>
        <v>1</v>
      </c>
      <c r="RC5" s="67">
        <f t="shared" si="76"/>
        <v>0</v>
      </c>
    </row>
    <row r="6" spans="1:47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7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7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8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8"/>
        <v>1</v>
      </c>
      <c r="JK6" s="67">
        <f t="shared" si="29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0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1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3"/>
        <v>1</v>
      </c>
      <c r="KQ6" s="67">
        <f t="shared" si="3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5"/>
        <v>1</v>
      </c>
      <c r="KY6" s="67">
        <f t="shared" si="3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7"/>
        <v>1</v>
      </c>
      <c r="LG6" s="67">
        <f t="shared" si="3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39"/>
        <v>1</v>
      </c>
      <c r="LO6" s="67">
        <f t="shared" si="4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1"/>
        <v>1</v>
      </c>
      <c r="LW6" s="67">
        <f t="shared" si="42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3"/>
        <v>1</v>
      </c>
      <c r="ME6" s="67">
        <f t="shared" si="44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5"/>
        <v>1</v>
      </c>
      <c r="MM6" s="67">
        <f t="shared" si="46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7"/>
        <v>1</v>
      </c>
      <c r="MU6" s="67">
        <f t="shared" si="48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9"/>
        <v>1</v>
      </c>
      <c r="NC6" s="67">
        <f t="shared" si="50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1"/>
        <v>1</v>
      </c>
      <c r="NK6" s="67">
        <f t="shared" si="52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3"/>
        <v>1</v>
      </c>
      <c r="NS6" s="67">
        <f t="shared" si="54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5"/>
        <v>1</v>
      </c>
      <c r="OA6" s="67">
        <f t="shared" si="56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7"/>
        <v>1</v>
      </c>
      <c r="OI6" s="67">
        <f t="shared" si="58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9"/>
        <v>1</v>
      </c>
      <c r="OQ6" s="67">
        <f t="shared" si="60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1"/>
        <v>1</v>
      </c>
      <c r="OY6" s="67">
        <f t="shared" si="62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3"/>
        <v>1</v>
      </c>
      <c r="PG6" s="67">
        <f t="shared" si="64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5"/>
        <v>1</v>
      </c>
      <c r="PO6" s="67">
        <f t="shared" si="66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7"/>
        <v>1</v>
      </c>
      <c r="PW6" s="67">
        <f t="shared" si="68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9"/>
        <v>1</v>
      </c>
      <c r="QE6" s="67">
        <f t="shared" si="70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1"/>
        <v>1</v>
      </c>
      <c r="QM6" s="67">
        <f t="shared" si="72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3"/>
        <v>1</v>
      </c>
      <c r="QU6" s="67">
        <f t="shared" si="74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5"/>
        <v>1</v>
      </c>
      <c r="RC6" s="67">
        <f t="shared" si="76"/>
        <v>0</v>
      </c>
    </row>
    <row r="7" spans="1:47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7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7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8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8"/>
        <v>1</v>
      </c>
      <c r="JK7" s="67">
        <f t="shared" si="29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0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1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3"/>
        <v>1</v>
      </c>
      <c r="KQ7" s="67">
        <f t="shared" si="3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5"/>
        <v>1</v>
      </c>
      <c r="KY7" s="67">
        <f t="shared" si="3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7"/>
        <v>1</v>
      </c>
      <c r="LG7" s="67">
        <f t="shared" si="3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39"/>
        <v>1</v>
      </c>
      <c r="LO7" s="67">
        <f t="shared" si="4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1"/>
        <v>1</v>
      </c>
      <c r="LW7" s="67">
        <f t="shared" si="42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3"/>
        <v>1</v>
      </c>
      <c r="ME7" s="67">
        <f t="shared" si="44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5"/>
        <v>1</v>
      </c>
      <c r="MM7" s="67">
        <f t="shared" si="46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7"/>
        <v>1</v>
      </c>
      <c r="MU7" s="67">
        <f t="shared" si="48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9"/>
        <v>1</v>
      </c>
      <c r="NC7" s="67">
        <f t="shared" si="50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1"/>
        <v>1</v>
      </c>
      <c r="NK7" s="67">
        <f t="shared" si="52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3"/>
        <v>1</v>
      </c>
      <c r="NS7" s="67">
        <f t="shared" si="54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5"/>
        <v>1</v>
      </c>
      <c r="OA7" s="67">
        <f t="shared" si="56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7"/>
        <v>1</v>
      </c>
      <c r="OI7" s="67">
        <f t="shared" si="58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9"/>
        <v>1</v>
      </c>
      <c r="OQ7" s="67">
        <f t="shared" si="60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1"/>
        <v>1</v>
      </c>
      <c r="OY7" s="67">
        <f t="shared" si="62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3"/>
        <v>1</v>
      </c>
      <c r="PG7" s="67">
        <f t="shared" si="64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5"/>
        <v>1</v>
      </c>
      <c r="PO7" s="67">
        <f t="shared" si="66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7"/>
        <v>1</v>
      </c>
      <c r="PW7" s="67">
        <f t="shared" si="68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9"/>
        <v>1</v>
      </c>
      <c r="QE7" s="67">
        <f t="shared" si="70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1"/>
        <v>1</v>
      </c>
      <c r="QM7" s="67">
        <f t="shared" si="72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3"/>
        <v>1</v>
      </c>
      <c r="QU7" s="67">
        <f t="shared" si="74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5"/>
        <v>1</v>
      </c>
      <c r="RC7" s="67">
        <f t="shared" si="76"/>
        <v>0</v>
      </c>
    </row>
    <row r="8" spans="1:47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7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7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8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8"/>
        <v>0.74712643678160917</v>
      </c>
      <c r="JK8" s="67">
        <f t="shared" si="29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0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1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2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3"/>
        <v>0.74855491329479773</v>
      </c>
      <c r="KQ8" s="67">
        <f t="shared" si="34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5"/>
        <v>0.74855491329479773</v>
      </c>
      <c r="KY8" s="67">
        <f t="shared" si="36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7"/>
        <v>0.74855491329479773</v>
      </c>
      <c r="LG8" s="67">
        <f t="shared" si="38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39"/>
        <v>0.74855491329479773</v>
      </c>
      <c r="LO8" s="67">
        <f t="shared" si="40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1"/>
        <v>0.74855491329479773</v>
      </c>
      <c r="LW8" s="67">
        <f t="shared" si="42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3"/>
        <v>0.74855491329479773</v>
      </c>
      <c r="ME8" s="67">
        <f t="shared" si="44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5"/>
        <v>0.74855491329479773</v>
      </c>
      <c r="MM8" s="67">
        <f t="shared" si="46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7"/>
        <v>0.74855491329479773</v>
      </c>
      <c r="MU8" s="67">
        <f t="shared" si="48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9"/>
        <v>0.74855491329479773</v>
      </c>
      <c r="NC8" s="67">
        <f t="shared" si="50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1"/>
        <v>0.74855491329479773</v>
      </c>
      <c r="NK8" s="67">
        <f t="shared" si="52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3"/>
        <v>0.74855491329479773</v>
      </c>
      <c r="NS8" s="67">
        <f t="shared" si="54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5"/>
        <v>0.74855491329479773</v>
      </c>
      <c r="OA8" s="67">
        <f t="shared" si="56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7"/>
        <v>0.74855491329479773</v>
      </c>
      <c r="OI8" s="67">
        <f t="shared" si="58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9"/>
        <v>0.74855491329479773</v>
      </c>
      <c r="OQ8" s="67">
        <f t="shared" si="60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1"/>
        <v>0.74855491329479773</v>
      </c>
      <c r="OY8" s="67">
        <f t="shared" si="62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3"/>
        <v>0.75144508670520227</v>
      </c>
      <c r="PG8" s="67">
        <f t="shared" si="64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5"/>
        <v>0.75144508670520227</v>
      </c>
      <c r="PO8" s="67">
        <f t="shared" si="66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7"/>
        <v>0.75144508670520227</v>
      </c>
      <c r="PW8" s="67">
        <f t="shared" si="68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69"/>
        <v>0.75144508670520227</v>
      </c>
      <c r="QE8" s="67">
        <f t="shared" si="70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1"/>
        <v>0.75144508670520227</v>
      </c>
      <c r="QM8" s="67">
        <f t="shared" si="72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3"/>
        <v>0.75144508670520227</v>
      </c>
      <c r="QU8" s="67">
        <f t="shared" si="74"/>
        <v>0</v>
      </c>
      <c r="QW8" s="37" t="s">
        <v>11</v>
      </c>
      <c r="QX8" s="74">
        <v>346</v>
      </c>
      <c r="QY8" s="74">
        <v>261</v>
      </c>
      <c r="QZ8" s="74">
        <v>52</v>
      </c>
      <c r="RA8" s="74">
        <v>33</v>
      </c>
      <c r="RB8" s="75">
        <f t="shared" si="75"/>
        <v>0.75433526011560692</v>
      </c>
      <c r="RC8" s="67">
        <f t="shared" si="76"/>
        <v>2.8901734104046506E-3</v>
      </c>
    </row>
    <row r="9" spans="1:471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7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8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8"/>
        <v>1</v>
      </c>
      <c r="JK9" s="67">
        <f t="shared" si="29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>JO9/JN9</f>
        <v>1</v>
      </c>
      <c r="JS9" s="67">
        <f t="shared" si="30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>JW9/JV9</f>
        <v>1</v>
      </c>
      <c r="KA9" s="67">
        <f t="shared" si="31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>KE9/KD9</f>
        <v>1</v>
      </c>
      <c r="KI9" s="67">
        <f t="shared" si="3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3"/>
        <v>1</v>
      </c>
      <c r="KQ9" s="67">
        <f t="shared" si="3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5"/>
        <v>1</v>
      </c>
      <c r="KY9" s="67">
        <f t="shared" si="3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7"/>
        <v>1</v>
      </c>
      <c r="LG9" s="67">
        <f t="shared" si="3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39"/>
        <v>1</v>
      </c>
      <c r="LO9" s="67">
        <f t="shared" si="40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1"/>
        <v>1</v>
      </c>
      <c r="LW9" s="67">
        <f t="shared" si="42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3"/>
        <v>1</v>
      </c>
      <c r="ME9" s="67">
        <f t="shared" si="44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5"/>
        <v>1</v>
      </c>
      <c r="MM9" s="67">
        <f t="shared" si="46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7"/>
        <v>1</v>
      </c>
      <c r="MU9" s="67">
        <f t="shared" si="48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9"/>
        <v>1</v>
      </c>
      <c r="NC9" s="67">
        <f t="shared" si="50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1"/>
        <v>1</v>
      </c>
      <c r="NK9" s="67">
        <f t="shared" si="52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3"/>
        <v>1</v>
      </c>
      <c r="NS9" s="67">
        <f t="shared" si="54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5"/>
        <v>1</v>
      </c>
      <c r="OA9" s="67">
        <f t="shared" si="56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7"/>
        <v>1</v>
      </c>
      <c r="OI9" s="67">
        <f t="shared" si="58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9"/>
        <v>1</v>
      </c>
      <c r="OQ9" s="67">
        <f t="shared" si="60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1"/>
        <v>1</v>
      </c>
      <c r="OY9" s="67">
        <f t="shared" si="62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3"/>
        <v>1</v>
      </c>
      <c r="PG9" s="67">
        <f t="shared" si="64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5"/>
        <v>1</v>
      </c>
      <c r="PO9" s="67">
        <f t="shared" si="66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7"/>
        <v>1</v>
      </c>
      <c r="PW9" s="67">
        <f t="shared" si="68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9"/>
        <v>1</v>
      </c>
      <c r="QE9" s="67">
        <f t="shared" si="70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1"/>
        <v>1</v>
      </c>
      <c r="QM9" s="67">
        <f t="shared" si="72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3"/>
        <v>1</v>
      </c>
      <c r="QU9" s="67">
        <f t="shared" si="74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5"/>
        <v>1</v>
      </c>
      <c r="RC9" s="67">
        <f t="shared" si="76"/>
        <v>0</v>
      </c>
    </row>
    <row r="10" spans="1:47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7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7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8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8"/>
        <v>1</v>
      </c>
      <c r="JK10" s="67">
        <f t="shared" si="29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0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1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3"/>
        <v>1</v>
      </c>
      <c r="KQ10" s="67">
        <f t="shared" si="3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5"/>
        <v>1</v>
      </c>
      <c r="KY10" s="67">
        <f t="shared" si="3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7"/>
        <v>1</v>
      </c>
      <c r="LG10" s="67">
        <f t="shared" si="3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39"/>
        <v>1</v>
      </c>
      <c r="LO10" s="67">
        <f t="shared" si="4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1"/>
        <v>1</v>
      </c>
      <c r="LW10" s="67">
        <f t="shared" si="42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3"/>
        <v>1</v>
      </c>
      <c r="ME10" s="67">
        <f t="shared" si="44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5"/>
        <v>1</v>
      </c>
      <c r="MM10" s="67">
        <f t="shared" si="46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7"/>
        <v>1</v>
      </c>
      <c r="MU10" s="67">
        <f t="shared" si="48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9"/>
        <v>1</v>
      </c>
      <c r="NC10" s="67">
        <f t="shared" si="50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1"/>
        <v>1</v>
      </c>
      <c r="NK10" s="67">
        <f t="shared" si="52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3"/>
        <v>1</v>
      </c>
      <c r="NS10" s="67">
        <f t="shared" si="54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5"/>
        <v>1</v>
      </c>
      <c r="OA10" s="67">
        <f t="shared" si="56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7"/>
        <v>1</v>
      </c>
      <c r="OI10" s="67">
        <f t="shared" si="58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9"/>
        <v>1</v>
      </c>
      <c r="OQ10" s="67">
        <f t="shared" si="60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1"/>
        <v>1</v>
      </c>
      <c r="OY10" s="67">
        <f t="shared" si="62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3"/>
        <v>1</v>
      </c>
      <c r="PG10" s="67">
        <f t="shared" si="64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5"/>
        <v>1</v>
      </c>
      <c r="PO10" s="67">
        <f t="shared" si="66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7"/>
        <v>1</v>
      </c>
      <c r="PW10" s="67">
        <f t="shared" si="68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9"/>
        <v>1</v>
      </c>
      <c r="QE10" s="67">
        <f t="shared" si="70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1"/>
        <v>1</v>
      </c>
      <c r="QM10" s="67">
        <f t="shared" si="72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3"/>
        <v>1</v>
      </c>
      <c r="QU10" s="67">
        <f t="shared" si="74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5"/>
        <v>1</v>
      </c>
      <c r="RC10" s="67">
        <f t="shared" si="76"/>
        <v>0</v>
      </c>
    </row>
    <row r="11" spans="1:47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7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7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8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29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0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1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2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3"/>
        <v>0.98701298701298701</v>
      </c>
      <c r="KQ11" s="67">
        <f t="shared" si="34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5"/>
        <v>0.98701298701298701</v>
      </c>
      <c r="KY11" s="67">
        <f t="shared" si="36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7"/>
        <v>0.98701298701298701</v>
      </c>
      <c r="LG11" s="67">
        <f t="shared" si="38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39"/>
        <v>0.98701298701298701</v>
      </c>
      <c r="LO11" s="67">
        <f t="shared" si="40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1"/>
        <v>0.98701298701298701</v>
      </c>
      <c r="LW11" s="67">
        <f t="shared" si="42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3"/>
        <v>0.98701298701298701</v>
      </c>
      <c r="ME11" s="67">
        <f t="shared" si="44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5"/>
        <v>0.98701298701298701</v>
      </c>
      <c r="MM11" s="67">
        <f t="shared" si="46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7"/>
        <v>0.98701298701298701</v>
      </c>
      <c r="MU11" s="67">
        <f t="shared" si="48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49"/>
        <v>0.98701298701298701</v>
      </c>
      <c r="NC11" s="67">
        <f t="shared" si="50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1"/>
        <v>0.98701298701298701</v>
      </c>
      <c r="NK11" s="67">
        <f t="shared" si="52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3"/>
        <v>0.98701298701298701</v>
      </c>
      <c r="NS11" s="67">
        <f t="shared" si="54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5"/>
        <v>0.98716452742123684</v>
      </c>
      <c r="OA11" s="67">
        <f t="shared" si="56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7"/>
        <v>0.98716452742123684</v>
      </c>
      <c r="OI11" s="67">
        <f t="shared" si="58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59"/>
        <v>0.98716452742123684</v>
      </c>
      <c r="OQ11" s="67">
        <f t="shared" si="60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1"/>
        <v>0.98716452742123684</v>
      </c>
      <c r="OY11" s="67">
        <f t="shared" si="62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3"/>
        <v>0.98716452742123684</v>
      </c>
      <c r="PG11" s="67">
        <f t="shared" si="64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5"/>
        <v>0.98716452742123684</v>
      </c>
      <c r="PO11" s="67">
        <f t="shared" si="66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7"/>
        <v>0.98716452742123684</v>
      </c>
      <c r="PW11" s="67">
        <f t="shared" si="68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69"/>
        <v>0.88331388564760793</v>
      </c>
      <c r="QE11" s="67">
        <f t="shared" si="70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1"/>
        <v>0.88331388564760793</v>
      </c>
      <c r="QM11" s="67">
        <f t="shared" si="72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3"/>
        <v>0.88331388564760793</v>
      </c>
      <c r="QU11" s="67">
        <f t="shared" si="74"/>
        <v>0</v>
      </c>
      <c r="QW11" s="78" t="s">
        <v>14</v>
      </c>
      <c r="QX11" s="6">
        <v>857</v>
      </c>
      <c r="QY11" s="6">
        <v>757</v>
      </c>
      <c r="QZ11" s="6">
        <v>98</v>
      </c>
      <c r="RA11" s="6">
        <v>2</v>
      </c>
      <c r="RB11" s="75">
        <f t="shared" si="75"/>
        <v>0.88331388564760793</v>
      </c>
      <c r="RC11" s="67">
        <f t="shared" si="76"/>
        <v>0</v>
      </c>
    </row>
    <row r="12" spans="1:47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7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>IY12/IX12</f>
        <v>1</v>
      </c>
      <c r="JC12" s="67">
        <f t="shared" si="28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8"/>
        <v>1</v>
      </c>
      <c r="JK12" s="67">
        <f t="shared" si="29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>JO12/JN12</f>
        <v>1</v>
      </c>
      <c r="JS12" s="67">
        <f t="shared" si="30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>JW12/JV12</f>
        <v>1</v>
      </c>
      <c r="KA12" s="67">
        <f t="shared" si="31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>KE12/KD12</f>
        <v>1</v>
      </c>
      <c r="KI12" s="67">
        <f t="shared" si="3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3"/>
        <v>1</v>
      </c>
      <c r="KQ12" s="67">
        <f t="shared" si="3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5"/>
        <v>1</v>
      </c>
      <c r="KY12" s="67">
        <f t="shared" si="3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7"/>
        <v>1</v>
      </c>
      <c r="LG12" s="67">
        <f t="shared" si="3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39"/>
        <v>1</v>
      </c>
      <c r="LO12" s="67">
        <f t="shared" si="40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1"/>
        <v>1</v>
      </c>
      <c r="LW12" s="67">
        <f t="shared" si="42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3"/>
        <v>1</v>
      </c>
      <c r="ME12" s="67">
        <f t="shared" si="44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5"/>
        <v>1</v>
      </c>
      <c r="MM12" s="67">
        <f t="shared" si="46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7"/>
        <v>1</v>
      </c>
      <c r="MU12" s="67">
        <f t="shared" si="48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9"/>
        <v>1</v>
      </c>
      <c r="NC12" s="67">
        <f t="shared" si="50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1"/>
        <v>1</v>
      </c>
      <c r="NK12" s="67">
        <f t="shared" si="52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3"/>
        <v>1</v>
      </c>
      <c r="NS12" s="67">
        <f t="shared" si="54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5"/>
        <v>1</v>
      </c>
      <c r="OA12" s="67">
        <f t="shared" si="56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7"/>
        <v>1</v>
      </c>
      <c r="OI12" s="67">
        <f t="shared" si="58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9"/>
        <v>1</v>
      </c>
      <c r="OQ12" s="67">
        <f t="shared" si="60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1"/>
        <v>1</v>
      </c>
      <c r="OY12" s="67">
        <f t="shared" si="62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3"/>
        <v>1</v>
      </c>
      <c r="PG12" s="67">
        <f t="shared" si="64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5"/>
        <v>1</v>
      </c>
      <c r="PO12" s="67">
        <f t="shared" si="66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7"/>
        <v>1</v>
      </c>
      <c r="PW12" s="67">
        <f t="shared" si="68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9"/>
        <v>1</v>
      </c>
      <c r="QE12" s="67">
        <f t="shared" si="70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1"/>
        <v>1</v>
      </c>
      <c r="QM12" s="67">
        <f t="shared" si="72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3"/>
        <v>1</v>
      </c>
      <c r="QU12" s="67">
        <f t="shared" si="74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5"/>
        <v>1</v>
      </c>
      <c r="RC12" s="67">
        <f t="shared" si="76"/>
        <v>0</v>
      </c>
    </row>
    <row r="13" spans="1:47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7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7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8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8"/>
        <v>1</v>
      </c>
      <c r="JK13" s="67">
        <f t="shared" si="29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0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1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3"/>
        <v>1</v>
      </c>
      <c r="KQ13" s="67">
        <f t="shared" si="3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5"/>
        <v>1</v>
      </c>
      <c r="KY13" s="67">
        <f t="shared" si="3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7"/>
        <v>1</v>
      </c>
      <c r="LG13" s="67">
        <f t="shared" si="3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39"/>
        <v>1</v>
      </c>
      <c r="LO13" s="67">
        <f t="shared" si="4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1"/>
        <v>1</v>
      </c>
      <c r="LW13" s="67">
        <f t="shared" si="42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3"/>
        <v>1</v>
      </c>
      <c r="ME13" s="67">
        <f t="shared" si="44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5"/>
        <v>1</v>
      </c>
      <c r="MM13" s="67">
        <f t="shared" si="46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7"/>
        <v>1</v>
      </c>
      <c r="MU13" s="67">
        <f t="shared" si="48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9"/>
        <v>1</v>
      </c>
      <c r="NC13" s="67">
        <f t="shared" si="50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1"/>
        <v>1</v>
      </c>
      <c r="NK13" s="67">
        <f t="shared" si="52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3"/>
        <v>1</v>
      </c>
      <c r="NS13" s="67">
        <f t="shared" si="54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5"/>
        <v>1</v>
      </c>
      <c r="OA13" s="67">
        <f t="shared" si="56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7"/>
        <v>1</v>
      </c>
      <c r="OI13" s="67">
        <f t="shared" si="58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9"/>
        <v>1</v>
      </c>
      <c r="OQ13" s="67">
        <f t="shared" si="60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1"/>
        <v>1</v>
      </c>
      <c r="OY13" s="67">
        <f t="shared" si="62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3"/>
        <v>1</v>
      </c>
      <c r="PG13" s="67">
        <f t="shared" si="64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5"/>
        <v>1</v>
      </c>
      <c r="PO13" s="67">
        <f t="shared" si="66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7"/>
        <v>1</v>
      </c>
      <c r="PW13" s="67">
        <f t="shared" si="68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9"/>
        <v>1</v>
      </c>
      <c r="QE13" s="67">
        <f t="shared" si="70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1"/>
        <v>1</v>
      </c>
      <c r="QM13" s="67">
        <f t="shared" si="72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3"/>
        <v>1</v>
      </c>
      <c r="QU13" s="67">
        <f t="shared" si="74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5"/>
        <v>1</v>
      </c>
      <c r="RC13" s="67">
        <f t="shared" si="76"/>
        <v>0</v>
      </c>
    </row>
    <row r="14" spans="1:47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7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8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8"/>
        <v>0.78527607361963192</v>
      </c>
      <c r="JK14" s="67">
        <f t="shared" si="29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>JO14/JN14</f>
        <v>0.78527607361963192</v>
      </c>
      <c r="JS14" s="67">
        <f t="shared" si="30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>JW14/JV14</f>
        <v>0.78527607361963192</v>
      </c>
      <c r="KA14" s="67">
        <f t="shared" si="31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>KE14/KD14</f>
        <v>0.78527607361963192</v>
      </c>
      <c r="KI14" s="67">
        <f t="shared" si="32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3"/>
        <v>0.78527607361963192</v>
      </c>
      <c r="KQ14" s="67">
        <f t="shared" si="34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5"/>
        <v>0.78527607361963192</v>
      </c>
      <c r="KY14" s="67">
        <f t="shared" si="36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7"/>
        <v>1</v>
      </c>
      <c r="LG14" s="67">
        <f t="shared" si="38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39"/>
        <v>1</v>
      </c>
      <c r="LO14" s="67">
        <f t="shared" si="40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1"/>
        <v>1</v>
      </c>
      <c r="LW14" s="67">
        <f t="shared" si="42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3"/>
        <v>1</v>
      </c>
      <c r="ME14" s="67">
        <f t="shared" si="44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5"/>
        <v>1</v>
      </c>
      <c r="MM14" s="67">
        <f t="shared" si="46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7"/>
        <v>1</v>
      </c>
      <c r="MU14" s="67">
        <f t="shared" si="48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49"/>
        <v>1</v>
      </c>
      <c r="NC14" s="67">
        <f t="shared" si="50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1"/>
        <v>1</v>
      </c>
      <c r="NK14" s="67">
        <f t="shared" si="52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3"/>
        <v>1</v>
      </c>
      <c r="NS14" s="67">
        <f t="shared" si="54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5"/>
        <v>1</v>
      </c>
      <c r="OA14" s="67">
        <f t="shared" si="56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7"/>
        <v>1</v>
      </c>
      <c r="OI14" s="67">
        <f t="shared" si="58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59"/>
        <v>1</v>
      </c>
      <c r="OQ14" s="67">
        <f t="shared" si="60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1"/>
        <v>1</v>
      </c>
      <c r="OY14" s="67">
        <f t="shared" si="62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3"/>
        <v>1</v>
      </c>
      <c r="PG14" s="67">
        <f t="shared" si="64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5"/>
        <v>1</v>
      </c>
      <c r="PO14" s="67">
        <f t="shared" si="66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7"/>
        <v>1</v>
      </c>
      <c r="PW14" s="67">
        <f t="shared" si="68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69"/>
        <v>1</v>
      </c>
      <c r="QE14" s="67">
        <f t="shared" si="70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1"/>
        <v>1</v>
      </c>
      <c r="QM14" s="67">
        <f t="shared" si="72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3"/>
        <v>1</v>
      </c>
      <c r="QU14" s="67">
        <f t="shared" si="74"/>
        <v>0</v>
      </c>
      <c r="QW14" s="78" t="s">
        <v>17</v>
      </c>
      <c r="QX14" s="74">
        <v>163</v>
      </c>
      <c r="QY14" s="74">
        <v>163</v>
      </c>
      <c r="QZ14" s="74">
        <v>0</v>
      </c>
      <c r="RA14" s="74">
        <v>0</v>
      </c>
      <c r="RB14" s="75">
        <f t="shared" si="75"/>
        <v>1</v>
      </c>
      <c r="RC14" s="67">
        <f t="shared" si="76"/>
        <v>0</v>
      </c>
    </row>
    <row r="15" spans="1:471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7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5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6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7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8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8"/>
        <v>1</v>
      </c>
      <c r="JK15" s="67">
        <f t="shared" si="29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0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1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3"/>
        <v>1</v>
      </c>
      <c r="KQ15" s="67">
        <f t="shared" si="3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5"/>
        <v>1</v>
      </c>
      <c r="KY15" s="67">
        <f t="shared" si="3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7"/>
        <v>1</v>
      </c>
      <c r="LG15" s="67">
        <f t="shared" si="38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39"/>
        <v>1</v>
      </c>
      <c r="LO15" s="67">
        <f t="shared" si="40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1"/>
        <v>1</v>
      </c>
      <c r="LW15" s="67">
        <f t="shared" si="42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3"/>
        <v>1</v>
      </c>
      <c r="ME15" s="67">
        <f t="shared" si="44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5"/>
        <v>1</v>
      </c>
      <c r="MM15" s="67">
        <f t="shared" si="46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7"/>
        <v>1</v>
      </c>
      <c r="MU15" s="67">
        <f t="shared" si="48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49"/>
        <v>1</v>
      </c>
      <c r="NC15" s="67">
        <f t="shared" si="50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1"/>
        <v>1</v>
      </c>
      <c r="NK15" s="67">
        <f t="shared" si="52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3"/>
        <v>1</v>
      </c>
      <c r="NS15" s="67">
        <f t="shared" si="54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5"/>
        <v>1</v>
      </c>
      <c r="OA15" s="67">
        <f t="shared" si="56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7"/>
        <v>1</v>
      </c>
      <c r="OI15" s="67">
        <f t="shared" si="58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59"/>
        <v>1</v>
      </c>
      <c r="OQ15" s="67">
        <f t="shared" si="60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1"/>
        <v>1</v>
      </c>
      <c r="OY15" s="67">
        <f t="shared" si="62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3"/>
        <v>1</v>
      </c>
      <c r="PG15" s="67">
        <f t="shared" si="64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5"/>
        <v>1</v>
      </c>
      <c r="PO15" s="67">
        <f t="shared" si="66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7"/>
        <v>1</v>
      </c>
      <c r="PW15" s="67">
        <f t="shared" si="68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69"/>
        <v>1</v>
      </c>
      <c r="QE15" s="67">
        <f t="shared" si="70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1"/>
        <v>1</v>
      </c>
      <c r="QM15" s="67">
        <f t="shared" si="72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3"/>
        <v>1</v>
      </c>
      <c r="QU15" s="67">
        <f t="shared" si="74"/>
        <v>0</v>
      </c>
      <c r="QW15" s="74" t="s">
        <v>18</v>
      </c>
      <c r="QX15" s="74">
        <v>40</v>
      </c>
      <c r="QY15" s="74">
        <v>40</v>
      </c>
      <c r="QZ15" s="74">
        <v>0</v>
      </c>
      <c r="RA15" s="74">
        <v>0</v>
      </c>
      <c r="RB15" s="75">
        <f t="shared" si="75"/>
        <v>1</v>
      </c>
      <c r="RC15" s="67">
        <f t="shared" si="76"/>
        <v>0</v>
      </c>
    </row>
    <row r="16" spans="1:47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7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7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8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8"/>
        <v>1</v>
      </c>
      <c r="JK16" s="67">
        <f t="shared" si="29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0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1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3"/>
        <v>1</v>
      </c>
      <c r="KQ16" s="67">
        <f t="shared" si="3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5"/>
        <v>1</v>
      </c>
      <c r="KY16" s="67">
        <f t="shared" si="3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7"/>
        <v>1</v>
      </c>
      <c r="LG16" s="67">
        <f t="shared" si="3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39"/>
        <v>1</v>
      </c>
      <c r="LO16" s="67">
        <f t="shared" si="4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1"/>
        <v>1</v>
      </c>
      <c r="LW16" s="67">
        <f t="shared" si="42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3"/>
        <v>1</v>
      </c>
      <c r="ME16" s="67">
        <f t="shared" si="44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5"/>
        <v>1</v>
      </c>
      <c r="MM16" s="67">
        <f t="shared" si="46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7"/>
        <v>1</v>
      </c>
      <c r="MU16" s="67">
        <f t="shared" si="48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9"/>
        <v>1</v>
      </c>
      <c r="NC16" s="67">
        <f t="shared" si="50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1"/>
        <v>1</v>
      </c>
      <c r="NK16" s="67">
        <f t="shared" si="52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3"/>
        <v>1</v>
      </c>
      <c r="NS16" s="67">
        <f t="shared" si="54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5"/>
        <v>1</v>
      </c>
      <c r="OA16" s="67">
        <f t="shared" si="56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7"/>
        <v>1</v>
      </c>
      <c r="OI16" s="67">
        <f t="shared" si="58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59"/>
        <v>1</v>
      </c>
      <c r="OQ16" s="67">
        <f t="shared" si="60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1"/>
        <v>1</v>
      </c>
      <c r="OY16" s="67">
        <f t="shared" si="62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3"/>
        <v>1</v>
      </c>
      <c r="PG16" s="67">
        <f t="shared" si="64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5"/>
        <v>1</v>
      </c>
      <c r="PO16" s="67">
        <f t="shared" si="66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7"/>
        <v>1</v>
      </c>
      <c r="PW16" s="67">
        <f t="shared" si="68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9"/>
        <v>1</v>
      </c>
      <c r="QE16" s="67">
        <f t="shared" si="70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1"/>
        <v>1</v>
      </c>
      <c r="QM16" s="67">
        <f t="shared" si="72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3"/>
        <v>1</v>
      </c>
      <c r="QU16" s="67">
        <f t="shared" si="74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5"/>
        <v>1</v>
      </c>
      <c r="RC16" s="67">
        <f t="shared" si="76"/>
        <v>0</v>
      </c>
    </row>
    <row r="17" spans="1:47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7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8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29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0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1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2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3"/>
        <v>0.98407643312101911</v>
      </c>
      <c r="KQ17" s="67">
        <f t="shared" si="34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5"/>
        <v>0.98407643312101911</v>
      </c>
      <c r="KY17" s="67">
        <f t="shared" si="3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7"/>
        <v>0.98407643312101911</v>
      </c>
      <c r="LG17" s="67">
        <f t="shared" si="3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39"/>
        <v>0.98407643312101911</v>
      </c>
      <c r="LO17" s="67">
        <f t="shared" si="40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1"/>
        <v>0.98407643312101911</v>
      </c>
      <c r="LW17" s="67">
        <f t="shared" si="42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3"/>
        <v>0.98407643312101911</v>
      </c>
      <c r="ME17" s="67">
        <f t="shared" si="44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5"/>
        <v>0.98407643312101911</v>
      </c>
      <c r="MM17" s="67">
        <f t="shared" si="46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7"/>
        <v>0.98407643312101911</v>
      </c>
      <c r="MU17" s="67">
        <f t="shared" si="48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9"/>
        <v>0.98407643312101911</v>
      </c>
      <c r="NC17" s="67">
        <f t="shared" si="50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1"/>
        <v>0.98407643312101911</v>
      </c>
      <c r="NK17" s="67">
        <f t="shared" si="52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3"/>
        <v>0.98407643312101911</v>
      </c>
      <c r="NS17" s="67">
        <f t="shared" si="54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5"/>
        <v>0.98407643312101911</v>
      </c>
      <c r="OA17" s="67">
        <f t="shared" si="56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7"/>
        <v>0.98407643312101911</v>
      </c>
      <c r="OI17" s="67">
        <f t="shared" si="58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59"/>
        <v>0.98407643312101911</v>
      </c>
      <c r="OQ17" s="67">
        <f t="shared" si="60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1"/>
        <v>0.98407643312101911</v>
      </c>
      <c r="OY17" s="67">
        <f t="shared" si="62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3"/>
        <v>0.98407643312101911</v>
      </c>
      <c r="PG17" s="67">
        <f t="shared" si="64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5"/>
        <v>0.98407643312101911</v>
      </c>
      <c r="PO17" s="67">
        <f t="shared" si="66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7"/>
        <v>0.98407643312101911</v>
      </c>
      <c r="PW17" s="67">
        <f t="shared" si="68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9"/>
        <v>0.98407643312101911</v>
      </c>
      <c r="QE17" s="67">
        <f t="shared" si="70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1"/>
        <v>0.98407643312101911</v>
      </c>
      <c r="QM17" s="67">
        <f t="shared" si="72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3"/>
        <v>0.98407643312101911</v>
      </c>
      <c r="QU17" s="67">
        <f t="shared" si="74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5"/>
        <v>0.98407643312101911</v>
      </c>
      <c r="RC17" s="67">
        <f t="shared" si="76"/>
        <v>0</v>
      </c>
    </row>
    <row r="18" spans="1:47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7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7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8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8"/>
        <v>1</v>
      </c>
      <c r="JK18" s="67">
        <f t="shared" si="29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0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1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3"/>
        <v>1</v>
      </c>
      <c r="KQ18" s="67">
        <f t="shared" si="3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5"/>
        <v>1</v>
      </c>
      <c r="KY18" s="67">
        <f t="shared" si="3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7"/>
        <v>1</v>
      </c>
      <c r="LG18" s="67">
        <f t="shared" si="3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39"/>
        <v>1</v>
      </c>
      <c r="LO18" s="67">
        <f t="shared" si="4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1"/>
        <v>1</v>
      </c>
      <c r="LW18" s="67">
        <f t="shared" si="42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3"/>
        <v>1</v>
      </c>
      <c r="ME18" s="67">
        <f t="shared" si="44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5"/>
        <v>1</v>
      </c>
      <c r="MM18" s="67">
        <f t="shared" si="46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7"/>
        <v>1</v>
      </c>
      <c r="MU18" s="67">
        <f t="shared" si="48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9"/>
        <v>1</v>
      </c>
      <c r="NC18" s="67">
        <f t="shared" si="50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1"/>
        <v>1</v>
      </c>
      <c r="NK18" s="67">
        <f t="shared" si="52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3"/>
        <v>1</v>
      </c>
      <c r="NS18" s="67">
        <f t="shared" si="54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5"/>
        <v>1</v>
      </c>
      <c r="OA18" s="67">
        <f t="shared" si="56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7"/>
        <v>1</v>
      </c>
      <c r="OI18" s="67">
        <f t="shared" si="58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59"/>
        <v>1</v>
      </c>
      <c r="OQ18" s="67">
        <f t="shared" si="60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1"/>
        <v>1</v>
      </c>
      <c r="OY18" s="67">
        <f t="shared" si="62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3"/>
        <v>1</v>
      </c>
      <c r="PG18" s="67">
        <f t="shared" si="64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5"/>
        <v>1</v>
      </c>
      <c r="PO18" s="67">
        <f t="shared" si="66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7"/>
        <v>1</v>
      </c>
      <c r="PW18" s="67">
        <f t="shared" si="68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9"/>
        <v>1</v>
      </c>
      <c r="QE18" s="67">
        <f t="shared" si="70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1"/>
        <v>1</v>
      </c>
      <c r="QM18" s="67">
        <f t="shared" si="72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3"/>
        <v>1</v>
      </c>
      <c r="QU18" s="67">
        <f t="shared" si="74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5"/>
        <v>1</v>
      </c>
      <c r="RC18" s="67">
        <f t="shared" si="76"/>
        <v>0</v>
      </c>
    </row>
    <row r="19" spans="1:47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7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7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8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8"/>
        <v>0.98522167487684731</v>
      </c>
      <c r="JK19" s="67">
        <f t="shared" si="29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0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1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2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3"/>
        <v>0.98029556650246308</v>
      </c>
      <c r="KQ19" s="67">
        <f t="shared" si="34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5"/>
        <v>0.98522167487684731</v>
      </c>
      <c r="KY19" s="67">
        <f t="shared" si="3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7"/>
        <v>0.98522167487684731</v>
      </c>
      <c r="LG19" s="67">
        <f t="shared" si="38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39"/>
        <v>0.98029556650246308</v>
      </c>
      <c r="LO19" s="67">
        <f t="shared" si="40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1"/>
        <v>0.98522167487684731</v>
      </c>
      <c r="LW19" s="67">
        <f t="shared" si="42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3"/>
        <v>0.98522167487684731</v>
      </c>
      <c r="ME19" s="67">
        <f t="shared" si="44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5"/>
        <v>0.98522167487684731</v>
      </c>
      <c r="MM19" s="67">
        <f t="shared" si="46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7"/>
        <v>0.98522167487684731</v>
      </c>
      <c r="MU19" s="67">
        <f t="shared" si="48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9"/>
        <v>0.98522167487684731</v>
      </c>
      <c r="NC19" s="67">
        <f t="shared" si="50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1"/>
        <v>0.99014778325123154</v>
      </c>
      <c r="NK19" s="67">
        <f t="shared" si="52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3"/>
        <v>0.99014778325123154</v>
      </c>
      <c r="NS19" s="67">
        <f t="shared" si="54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5"/>
        <v>0.98522167487684731</v>
      </c>
      <c r="OA19" s="67">
        <f t="shared" si="56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7"/>
        <v>0.99014778325123154</v>
      </c>
      <c r="OI19" s="67">
        <f t="shared" si="58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59"/>
        <v>0.99014778325123154</v>
      </c>
      <c r="OQ19" s="67">
        <f t="shared" si="60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1"/>
        <v>0.98522167487684731</v>
      </c>
      <c r="OY19" s="67">
        <f t="shared" si="62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3"/>
        <v>0.98029556650246308</v>
      </c>
      <c r="PG19" s="67">
        <f t="shared" si="64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5"/>
        <v>0.98522167487684731</v>
      </c>
      <c r="PO19" s="67">
        <f t="shared" si="66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7"/>
        <v>0.98029556650246308</v>
      </c>
      <c r="PW19" s="67">
        <f t="shared" si="68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69"/>
        <v>0.98522167487684731</v>
      </c>
      <c r="QE19" s="67">
        <f t="shared" si="70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1"/>
        <v>0.98029556650246308</v>
      </c>
      <c r="QM19" s="67">
        <f t="shared" si="72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3"/>
        <v>0.98522167487684731</v>
      </c>
      <c r="QU19" s="67">
        <f t="shared" si="74"/>
        <v>4.9261083743842304E-3</v>
      </c>
      <c r="QW19" s="74" t="s">
        <v>22</v>
      </c>
      <c r="QX19" s="74">
        <v>203</v>
      </c>
      <c r="QY19" s="74">
        <v>199</v>
      </c>
      <c r="QZ19" s="74">
        <v>2</v>
      </c>
      <c r="RA19" s="74">
        <v>2</v>
      </c>
      <c r="RB19" s="75">
        <f t="shared" si="75"/>
        <v>0.98029556650246308</v>
      </c>
      <c r="RC19" s="67">
        <f t="shared" si="76"/>
        <v>-4.9261083743842304E-3</v>
      </c>
    </row>
    <row r="20" spans="1:47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7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5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6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7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8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8"/>
        <v>0.9375</v>
      </c>
      <c r="JK20" s="67">
        <f t="shared" si="29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0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1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2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3"/>
        <v>0.9375</v>
      </c>
      <c r="KQ20" s="67">
        <f t="shared" si="34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5"/>
        <v>0.9375</v>
      </c>
      <c r="KY20" s="67">
        <f t="shared" si="36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7"/>
        <v>0.9375</v>
      </c>
      <c r="LG20" s="67">
        <f t="shared" si="38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39"/>
        <v>0.9375</v>
      </c>
      <c r="LO20" s="67">
        <f t="shared" si="40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1"/>
        <v>0.9375</v>
      </c>
      <c r="LW20" s="67">
        <f t="shared" si="42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3"/>
        <v>0.9375</v>
      </c>
      <c r="ME20" s="67">
        <f t="shared" si="44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5"/>
        <v>0.9375</v>
      </c>
      <c r="MM20" s="67">
        <f t="shared" si="46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7"/>
        <v>0.9375</v>
      </c>
      <c r="MU20" s="67">
        <f t="shared" si="48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49"/>
        <v>0.9375</v>
      </c>
      <c r="NC20" s="67">
        <f t="shared" si="50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1"/>
        <v>0.9375</v>
      </c>
      <c r="NK20" s="67">
        <f t="shared" si="52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3"/>
        <v>0.9375</v>
      </c>
      <c r="NS20" s="67">
        <f t="shared" si="54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5"/>
        <v>0.97916666666666663</v>
      </c>
      <c r="OA20" s="67">
        <f t="shared" si="56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7"/>
        <v>0.97916666666666663</v>
      </c>
      <c r="OI20" s="67">
        <f t="shared" si="58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59"/>
        <v>0.97916666666666663</v>
      </c>
      <c r="OQ20" s="67">
        <f t="shared" si="60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1"/>
        <v>0.97916666666666663</v>
      </c>
      <c r="OY20" s="67">
        <f t="shared" si="62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3"/>
        <v>0.97916666666666663</v>
      </c>
      <c r="PG20" s="67">
        <f t="shared" si="64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5"/>
        <v>0.97916666666666663</v>
      </c>
      <c r="PO20" s="67">
        <f t="shared" si="66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7"/>
        <v>0.97916666666666663</v>
      </c>
      <c r="PW20" s="67">
        <f t="shared" si="68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69"/>
        <v>0.97916666666666663</v>
      </c>
      <c r="QE20" s="67">
        <f t="shared" si="70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1"/>
        <v>0.97916666666666663</v>
      </c>
      <c r="QM20" s="67">
        <f t="shared" si="72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3"/>
        <v>0.97916666666666663</v>
      </c>
      <c r="QU20" s="67">
        <f t="shared" si="74"/>
        <v>0</v>
      </c>
      <c r="QW20" s="74" t="s">
        <v>23</v>
      </c>
      <c r="QX20" s="74">
        <v>48</v>
      </c>
      <c r="QY20" s="74">
        <v>46</v>
      </c>
      <c r="QZ20" s="74">
        <v>1</v>
      </c>
      <c r="RA20" s="74">
        <v>1</v>
      </c>
      <c r="RB20" s="75">
        <f t="shared" si="75"/>
        <v>0.95833333333333337</v>
      </c>
      <c r="RC20" s="67">
        <f t="shared" si="76"/>
        <v>-2.0833333333333259E-2</v>
      </c>
    </row>
    <row r="21" spans="1:471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5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6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7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8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8"/>
        <v>0.35384615384615387</v>
      </c>
      <c r="JK21" s="67">
        <f t="shared" si="29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0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1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2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3"/>
        <v>0.92</v>
      </c>
      <c r="KQ21" s="67">
        <f t="shared" si="34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5"/>
        <v>0.92</v>
      </c>
      <c r="KY21" s="67">
        <f t="shared" si="36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7"/>
        <v>0.92</v>
      </c>
      <c r="LG21" s="67">
        <f t="shared" si="38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39"/>
        <v>0.92</v>
      </c>
      <c r="LO21" s="67">
        <f t="shared" si="40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1"/>
        <v>0.92</v>
      </c>
      <c r="LW21" s="67">
        <f t="shared" si="42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3"/>
        <v>0.92</v>
      </c>
      <c r="ME21" s="67">
        <f t="shared" si="44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5"/>
        <v>0.92</v>
      </c>
      <c r="MM21" s="67">
        <f t="shared" si="46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7"/>
        <v>0.92</v>
      </c>
      <c r="MU21" s="67">
        <f t="shared" si="48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49"/>
        <v>0.92</v>
      </c>
      <c r="NC21" s="67">
        <f t="shared" si="50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1"/>
        <v>0.92</v>
      </c>
      <c r="NK21" s="67">
        <f t="shared" si="52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3"/>
        <v>0.92</v>
      </c>
      <c r="NS21" s="67">
        <f t="shared" si="54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5"/>
        <v>0.92</v>
      </c>
      <c r="OA21" s="67">
        <f t="shared" si="56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7"/>
        <v>0.92</v>
      </c>
      <c r="OI21" s="67">
        <f t="shared" si="58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59"/>
        <v>0.92</v>
      </c>
      <c r="OQ21" s="67">
        <f t="shared" si="60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1"/>
        <v>0.92</v>
      </c>
      <c r="OY21" s="67">
        <f t="shared" si="62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3"/>
        <v>0.92</v>
      </c>
      <c r="PG21" s="67">
        <f t="shared" si="64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5"/>
        <v>0.92</v>
      </c>
      <c r="PO21" s="67">
        <f t="shared" si="66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7"/>
        <v>0.92</v>
      </c>
      <c r="PW21" s="67">
        <f t="shared" si="68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69"/>
        <v>0.92</v>
      </c>
      <c r="QE21" s="67">
        <f t="shared" si="70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1"/>
        <v>0.92</v>
      </c>
      <c r="QM21" s="67">
        <f t="shared" si="72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3"/>
        <v>0.92</v>
      </c>
      <c r="QU21" s="67">
        <f t="shared" si="74"/>
        <v>0</v>
      </c>
      <c r="QW21" s="78" t="s">
        <v>24</v>
      </c>
      <c r="QX21" s="73">
        <v>25</v>
      </c>
      <c r="QY21" s="73">
        <v>23</v>
      </c>
      <c r="QZ21" s="74">
        <v>3</v>
      </c>
      <c r="RA21" s="74">
        <v>0</v>
      </c>
      <c r="RB21" s="75">
        <f t="shared" si="75"/>
        <v>0.92</v>
      </c>
      <c r="RC21" s="67">
        <f t="shared" si="76"/>
        <v>0</v>
      </c>
    </row>
    <row r="22" spans="1:47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>HE22-GW22</f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7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>IY22/IX22</f>
        <v>1</v>
      </c>
      <c r="JC22" s="67">
        <f t="shared" si="28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8"/>
        <v>1</v>
      </c>
      <c r="JK22" s="67">
        <f t="shared" si="29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>JO22/JN22</f>
        <v>1</v>
      </c>
      <c r="JS22" s="67">
        <f t="shared" si="30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>JW22/JV22</f>
        <v>1</v>
      </c>
      <c r="KA22" s="67">
        <f t="shared" si="31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>KE22/KD22</f>
        <v>1</v>
      </c>
      <c r="KI22" s="67">
        <f t="shared" si="32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3"/>
        <v>1</v>
      </c>
      <c r="KQ22" s="67">
        <f t="shared" si="34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5"/>
        <v>1</v>
      </c>
      <c r="KY22" s="67">
        <f t="shared" si="36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7"/>
        <v>1</v>
      </c>
      <c r="LG22" s="67">
        <f t="shared" si="38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39"/>
        <v>1</v>
      </c>
      <c r="LO22" s="67">
        <f t="shared" si="40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1"/>
        <v>1</v>
      </c>
      <c r="LW22" s="67">
        <f t="shared" si="42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3"/>
        <v>1</v>
      </c>
      <c r="ME22" s="67">
        <f t="shared" si="44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5"/>
        <v>1</v>
      </c>
      <c r="MM22" s="67">
        <f t="shared" si="46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7"/>
        <v>1</v>
      </c>
      <c r="MU22" s="67">
        <f t="shared" si="48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9"/>
        <v>1</v>
      </c>
      <c r="NC22" s="67">
        <f t="shared" si="50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1"/>
        <v>1</v>
      </c>
      <c r="NK22" s="67">
        <f t="shared" si="52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3"/>
        <v>1</v>
      </c>
      <c r="NS22" s="67">
        <f t="shared" si="54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5"/>
        <v>1</v>
      </c>
      <c r="OA22" s="67">
        <f t="shared" si="56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7"/>
        <v>1</v>
      </c>
      <c r="OI22" s="67">
        <f t="shared" si="58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59"/>
        <v>1</v>
      </c>
      <c r="OQ22" s="67">
        <f t="shared" si="60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1"/>
        <v>1</v>
      </c>
      <c r="OY22" s="67">
        <f t="shared" si="62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3"/>
        <v>1</v>
      </c>
      <c r="PG22" s="67">
        <f t="shared" si="64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5"/>
        <v>1</v>
      </c>
      <c r="PO22" s="67">
        <f t="shared" si="66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7"/>
        <v>1</v>
      </c>
      <c r="PW22" s="67">
        <f t="shared" si="68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9"/>
        <v>1</v>
      </c>
      <c r="QE22" s="67">
        <f t="shared" si="70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1"/>
        <v>1</v>
      </c>
      <c r="QM22" s="67">
        <f t="shared" si="72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3"/>
        <v>1</v>
      </c>
      <c r="QU22" s="67">
        <f t="shared" si="74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5"/>
        <v>1</v>
      </c>
      <c r="RC22" s="67">
        <f t="shared" si="76"/>
        <v>0</v>
      </c>
    </row>
    <row r="23" spans="1:47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7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7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8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8"/>
        <v>0.99319727891156462</v>
      </c>
      <c r="JK23" s="67">
        <f t="shared" si="29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0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1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3"/>
        <v>0.99319727891156462</v>
      </c>
      <c r="KQ23" s="67">
        <f t="shared" si="34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5"/>
        <v>0.99319727891156462</v>
      </c>
      <c r="KY23" s="67">
        <f t="shared" si="3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7"/>
        <v>0.99319727891156462</v>
      </c>
      <c r="LG23" s="67">
        <f t="shared" si="3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39"/>
        <v>0.99319727891156462</v>
      </c>
      <c r="LO23" s="67">
        <f t="shared" si="4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1"/>
        <v>0.99319727891156462</v>
      </c>
      <c r="LW23" s="67">
        <f t="shared" si="42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3"/>
        <v>0.99319727891156462</v>
      </c>
      <c r="ME23" s="67">
        <f t="shared" si="44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5"/>
        <v>0.99319727891156462</v>
      </c>
      <c r="MM23" s="67">
        <f t="shared" si="46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7"/>
        <v>0.99319727891156462</v>
      </c>
      <c r="MU23" s="67">
        <f t="shared" si="48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9"/>
        <v>0.99319727891156462</v>
      </c>
      <c r="NC23" s="67">
        <f t="shared" si="50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1"/>
        <v>0.99319727891156462</v>
      </c>
      <c r="NK23" s="67">
        <f t="shared" si="52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3"/>
        <v>0.99319727891156462</v>
      </c>
      <c r="NS23" s="67">
        <f t="shared" si="54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5"/>
        <v>0.99319727891156462</v>
      </c>
      <c r="OA23" s="67">
        <f t="shared" si="56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7"/>
        <v>0.99319727891156462</v>
      </c>
      <c r="OI23" s="67">
        <f t="shared" si="58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59"/>
        <v>0.99319727891156462</v>
      </c>
      <c r="OQ23" s="67">
        <f t="shared" si="60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1"/>
        <v>0.99319727891156462</v>
      </c>
      <c r="OY23" s="67">
        <f t="shared" si="62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3"/>
        <v>0.99319727891156462</v>
      </c>
      <c r="PG23" s="67">
        <f t="shared" si="64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5"/>
        <v>0.99319727891156462</v>
      </c>
      <c r="PO23" s="67">
        <f t="shared" si="66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7"/>
        <v>0.99319727891156462</v>
      </c>
      <c r="PW23" s="67">
        <f t="shared" si="68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9"/>
        <v>0.99319727891156462</v>
      </c>
      <c r="QE23" s="67">
        <f t="shared" si="70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1"/>
        <v>0.99319727891156462</v>
      </c>
      <c r="QM23" s="67">
        <f t="shared" si="72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3"/>
        <v>0.99319727891156462</v>
      </c>
      <c r="QU23" s="67">
        <f t="shared" si="74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5"/>
        <v>0.99319727891156462</v>
      </c>
      <c r="RC23" s="67">
        <f t="shared" si="76"/>
        <v>0</v>
      </c>
    </row>
    <row r="24" spans="1:47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7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7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8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8"/>
        <v>1</v>
      </c>
      <c r="JK24" s="67">
        <f t="shared" si="29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0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1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3"/>
        <v>1</v>
      </c>
      <c r="KQ24" s="67">
        <f t="shared" si="3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5"/>
        <v>1</v>
      </c>
      <c r="KY24" s="67">
        <f t="shared" si="3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7"/>
        <v>1</v>
      </c>
      <c r="LG24" s="67">
        <f t="shared" si="3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39"/>
        <v>1</v>
      </c>
      <c r="LO24" s="67">
        <f t="shared" si="40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1"/>
        <v>1</v>
      </c>
      <c r="LW24" s="67">
        <f t="shared" si="42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3"/>
        <v>1</v>
      </c>
      <c r="ME24" s="67">
        <f t="shared" si="44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5"/>
        <v>1</v>
      </c>
      <c r="MM24" s="67">
        <f t="shared" si="46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7"/>
        <v>1</v>
      </c>
      <c r="MU24" s="67">
        <f t="shared" si="48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9"/>
        <v>1</v>
      </c>
      <c r="NC24" s="67">
        <f t="shared" si="50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1"/>
        <v>1</v>
      </c>
      <c r="NK24" s="67">
        <f t="shared" si="52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3"/>
        <v>1</v>
      </c>
      <c r="NS24" s="67">
        <f t="shared" si="54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5"/>
        <v>1</v>
      </c>
      <c r="OA24" s="67">
        <f t="shared" si="56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>OE24/OD24</f>
        <v>1</v>
      </c>
      <c r="OI24" s="67">
        <f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59"/>
        <v>1</v>
      </c>
      <c r="OQ24" s="67">
        <f t="shared" si="60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1"/>
        <v>1</v>
      </c>
      <c r="OY24" s="67">
        <f t="shared" si="62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3"/>
        <v>1</v>
      </c>
      <c r="PG24" s="67">
        <f t="shared" si="64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5"/>
        <v>1</v>
      </c>
      <c r="PO24" s="67">
        <f t="shared" si="66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7"/>
        <v>1</v>
      </c>
      <c r="PW24" s="67">
        <f t="shared" si="68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9"/>
        <v>1</v>
      </c>
      <c r="QE24" s="67">
        <f t="shared" si="70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1"/>
        <v>1</v>
      </c>
      <c r="QM24" s="67">
        <f t="shared" si="72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3"/>
        <v>1</v>
      </c>
      <c r="QU24" s="67">
        <f t="shared" si="74"/>
        <v>0</v>
      </c>
      <c r="QW24" s="74" t="s">
        <v>27</v>
      </c>
      <c r="QX24" s="74">
        <v>12</v>
      </c>
      <c r="QY24" s="74">
        <v>9</v>
      </c>
      <c r="QZ24" s="74">
        <v>3</v>
      </c>
      <c r="RA24" s="74">
        <v>0</v>
      </c>
      <c r="RB24" s="75">
        <f t="shared" si="75"/>
        <v>0.75</v>
      </c>
      <c r="RC24" s="67">
        <f t="shared" si="76"/>
        <v>-0.25</v>
      </c>
    </row>
    <row r="25" spans="1:47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7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7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8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8"/>
        <v>0.49289099526066349</v>
      </c>
      <c r="JK25" s="67">
        <f t="shared" si="29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0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1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2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3"/>
        <v>0.49289099526066349</v>
      </c>
      <c r="KQ25" s="67">
        <f t="shared" si="34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5"/>
        <v>0.49289099526066349</v>
      </c>
      <c r="KY25" s="67">
        <f t="shared" si="36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7"/>
        <v>0.49289099526066349</v>
      </c>
      <c r="LG25" s="67">
        <f t="shared" si="38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39"/>
        <v>0.49289099526066349</v>
      </c>
      <c r="LO25" s="67">
        <f t="shared" si="40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1"/>
        <v>0.49289099526066349</v>
      </c>
      <c r="LW25" s="67">
        <f t="shared" si="42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3"/>
        <v>0.49289099526066349</v>
      </c>
      <c r="ME25" s="67">
        <f t="shared" si="44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5"/>
        <v>0.49289099526066349</v>
      </c>
      <c r="MM25" s="67">
        <f t="shared" si="46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7"/>
        <v>0.49289099526066349</v>
      </c>
      <c r="MU25" s="67">
        <f t="shared" si="48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9"/>
        <v>0.49289099526066349</v>
      </c>
      <c r="NC25" s="67">
        <f t="shared" si="50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1"/>
        <v>0.49289099526066349</v>
      </c>
      <c r="NK25" s="67">
        <f t="shared" si="52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3"/>
        <v>0.49289099526066349</v>
      </c>
      <c r="NS25" s="67">
        <f t="shared" si="54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5"/>
        <v>0.49289099526066349</v>
      </c>
      <c r="OA25" s="67">
        <f t="shared" si="56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79">OE25/OD25</f>
        <v>0.49289099526066349</v>
      </c>
      <c r="OI25" s="67">
        <f t="shared" ref="OI25:OI73" si="80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59"/>
        <v>0.49289099526066349</v>
      </c>
      <c r="OQ25" s="67">
        <f t="shared" si="60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1"/>
        <v>0.49289099526066349</v>
      </c>
      <c r="OY25" s="67">
        <f t="shared" si="62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3"/>
        <v>0.49289099526066349</v>
      </c>
      <c r="PG25" s="67">
        <f t="shared" si="64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5"/>
        <v>0.49289099526066349</v>
      </c>
      <c r="PO25" s="67">
        <f t="shared" si="66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7"/>
        <v>0.49289099526066349</v>
      </c>
      <c r="PW25" s="67">
        <f t="shared" si="68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9"/>
        <v>0.49289099526066349</v>
      </c>
      <c r="QE25" s="67">
        <f t="shared" si="70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1"/>
        <v>0.49289099526066349</v>
      </c>
      <c r="QM25" s="67">
        <f t="shared" si="72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3"/>
        <v>0.49289099526066349</v>
      </c>
      <c r="QU25" s="67">
        <f t="shared" si="74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5"/>
        <v>0.49289099526066349</v>
      </c>
      <c r="RC25" s="67">
        <f t="shared" si="76"/>
        <v>0</v>
      </c>
    </row>
    <row r="26" spans="1:47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7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7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8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8"/>
        <v>0.58333333333333337</v>
      </c>
      <c r="JK26" s="67">
        <f t="shared" si="29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0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1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2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3"/>
        <v>0.5</v>
      </c>
      <c r="KQ26" s="67">
        <f t="shared" si="34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5"/>
        <v>0.5</v>
      </c>
      <c r="KY26" s="67">
        <f t="shared" si="36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7"/>
        <v>0.5</v>
      </c>
      <c r="LG26" s="67">
        <f t="shared" si="38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39"/>
        <v>0.5</v>
      </c>
      <c r="LO26" s="67">
        <f t="shared" si="40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1"/>
        <v>0.5</v>
      </c>
      <c r="LW26" s="67">
        <f t="shared" si="42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3"/>
        <v>0.58333333333333337</v>
      </c>
      <c r="ME26" s="67">
        <f t="shared" si="44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5"/>
        <v>0.58333333333333337</v>
      </c>
      <c r="MM26" s="67">
        <f t="shared" si="46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7"/>
        <v>0.58333333333333337</v>
      </c>
      <c r="MU26" s="67">
        <f t="shared" si="48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49"/>
        <v>0.58333333333333337</v>
      </c>
      <c r="NC26" s="67">
        <f t="shared" si="50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1"/>
        <v>0.58333333333333337</v>
      </c>
      <c r="NK26" s="67">
        <f t="shared" si="52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3"/>
        <v>0.58333333333333337</v>
      </c>
      <c r="NS26" s="67">
        <f t="shared" si="54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5"/>
        <v>0.58333333333333337</v>
      </c>
      <c r="OA26" s="67">
        <f t="shared" si="56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79"/>
        <v>0.58333333333333337</v>
      </c>
      <c r="OI26" s="67">
        <f t="shared" si="80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59"/>
        <v>0.58333333333333337</v>
      </c>
      <c r="OQ26" s="67">
        <f t="shared" si="60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1"/>
        <v>0.58333333333333337</v>
      </c>
      <c r="OY26" s="67">
        <f t="shared" si="62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3"/>
        <v>0.58333333333333337</v>
      </c>
      <c r="PG26" s="67">
        <f t="shared" si="64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5"/>
        <v>0.58333333333333337</v>
      </c>
      <c r="PO26" s="67">
        <f t="shared" si="66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7"/>
        <v>0.58333333333333337</v>
      </c>
      <c r="PW26" s="67">
        <f t="shared" si="68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9"/>
        <v>0.58333333333333337</v>
      </c>
      <c r="QE26" s="67">
        <f t="shared" si="70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1"/>
        <v>0.58333333333333337</v>
      </c>
      <c r="QM26" s="67">
        <f t="shared" si="72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3"/>
        <v>0.58333333333333337</v>
      </c>
      <c r="QU26" s="67">
        <f t="shared" si="74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5"/>
        <v>0.58333333333333337</v>
      </c>
      <c r="RC26" s="67">
        <f t="shared" si="76"/>
        <v>0</v>
      </c>
    </row>
    <row r="27" spans="1:47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7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5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7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8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8"/>
        <v>0.99744897959183676</v>
      </c>
      <c r="JK27" s="67">
        <f t="shared" si="29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0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1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3"/>
        <v>0.99744897959183676</v>
      </c>
      <c r="KQ27" s="67">
        <f t="shared" si="34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5"/>
        <v>0.99744897959183676</v>
      </c>
      <c r="KY27" s="67">
        <f t="shared" si="3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7"/>
        <v>0.99744897959183676</v>
      </c>
      <c r="LG27" s="67">
        <f t="shared" si="3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39"/>
        <v>0.99744897959183676</v>
      </c>
      <c r="LO27" s="67">
        <f t="shared" si="4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1"/>
        <v>0.99744897959183676</v>
      </c>
      <c r="LW27" s="67">
        <f t="shared" si="42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3"/>
        <v>0.99744897959183676</v>
      </c>
      <c r="ME27" s="67">
        <f t="shared" si="44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5"/>
        <v>0.99744897959183676</v>
      </c>
      <c r="MM27" s="67">
        <f t="shared" si="46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7"/>
        <v>0.99744897959183676</v>
      </c>
      <c r="MU27" s="67">
        <f t="shared" si="48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49"/>
        <v>0.99744897959183676</v>
      </c>
      <c r="NC27" s="67">
        <f t="shared" si="50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1"/>
        <v>0.99744897959183676</v>
      </c>
      <c r="NK27" s="67">
        <f t="shared" si="52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3"/>
        <v>0.99744897959183676</v>
      </c>
      <c r="NS27" s="67">
        <f t="shared" si="54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5"/>
        <v>0.99744897959183676</v>
      </c>
      <c r="OA27" s="67">
        <f t="shared" si="56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79"/>
        <v>0.99744897959183676</v>
      </c>
      <c r="OI27" s="67">
        <f t="shared" si="80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59"/>
        <v>0.99744897959183676</v>
      </c>
      <c r="OQ27" s="67">
        <f t="shared" si="60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1"/>
        <v>0.99744897959183676</v>
      </c>
      <c r="OY27" s="67">
        <f t="shared" si="62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3"/>
        <v>0.99744897959183676</v>
      </c>
      <c r="PG27" s="67">
        <f t="shared" si="64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5"/>
        <v>0.99744897959183676</v>
      </c>
      <c r="PO27" s="67">
        <f t="shared" si="66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7"/>
        <v>0.99744897959183676</v>
      </c>
      <c r="PW27" s="67">
        <f t="shared" si="68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9"/>
        <v>0.99744897959183676</v>
      </c>
      <c r="QE27" s="67">
        <f t="shared" si="70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1"/>
        <v>0.99744897959183676</v>
      </c>
      <c r="QM27" s="67">
        <f t="shared" si="72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3"/>
        <v>0.99744897959183676</v>
      </c>
      <c r="QU27" s="67">
        <f t="shared" si="74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5"/>
        <v>0.99744897959183676</v>
      </c>
      <c r="RC27" s="67">
        <f t="shared" si="76"/>
        <v>0</v>
      </c>
    </row>
    <row r="28" spans="1:47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7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7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8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8"/>
        <v>1</v>
      </c>
      <c r="JK28" s="67">
        <f t="shared" si="29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0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1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3"/>
        <v>1</v>
      </c>
      <c r="KQ28" s="67">
        <f t="shared" si="3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5"/>
        <v>1</v>
      </c>
      <c r="KY28" s="67">
        <f t="shared" si="3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7"/>
        <v>1</v>
      </c>
      <c r="LG28" s="67">
        <f t="shared" si="3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39"/>
        <v>1</v>
      </c>
      <c r="LO28" s="67">
        <f t="shared" si="4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1"/>
        <v>1</v>
      </c>
      <c r="LW28" s="67">
        <f t="shared" si="42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3"/>
        <v>1</v>
      </c>
      <c r="ME28" s="67">
        <f t="shared" si="44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5"/>
        <v>1</v>
      </c>
      <c r="MM28" s="67">
        <f t="shared" si="46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7"/>
        <v>1</v>
      </c>
      <c r="MU28" s="67">
        <f t="shared" si="48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9"/>
        <v>1</v>
      </c>
      <c r="NC28" s="67">
        <f t="shared" si="50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1"/>
        <v>1</v>
      </c>
      <c r="NK28" s="67">
        <f t="shared" si="52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3"/>
        <v>1</v>
      </c>
      <c r="NS28" s="67">
        <f t="shared" si="54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5"/>
        <v>1</v>
      </c>
      <c r="OA28" s="67">
        <f t="shared" si="56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79"/>
        <v>1</v>
      </c>
      <c r="OI28" s="67">
        <f t="shared" si="80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59"/>
        <v>1</v>
      </c>
      <c r="OQ28" s="67">
        <f t="shared" si="60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1"/>
        <v>1</v>
      </c>
      <c r="OY28" s="67">
        <f t="shared" si="62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3"/>
        <v>1</v>
      </c>
      <c r="PG28" s="67">
        <f t="shared" si="64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5"/>
        <v>1</v>
      </c>
      <c r="PO28" s="67">
        <f t="shared" si="66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7"/>
        <v>1</v>
      </c>
      <c r="PW28" s="67">
        <f t="shared" si="68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9"/>
        <v>1</v>
      </c>
      <c r="QE28" s="67">
        <f t="shared" si="70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1"/>
        <v>1</v>
      </c>
      <c r="QM28" s="67">
        <f t="shared" si="72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3"/>
        <v>1</v>
      </c>
      <c r="QU28" s="67">
        <f t="shared" si="74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5"/>
        <v>1</v>
      </c>
      <c r="RC28" s="67">
        <f t="shared" si="76"/>
        <v>0</v>
      </c>
    </row>
    <row r="29" spans="1:47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7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7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8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8"/>
        <v>1</v>
      </c>
      <c r="JK29" s="67">
        <f t="shared" si="29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0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1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3"/>
        <v>1</v>
      </c>
      <c r="KQ29" s="67">
        <f t="shared" si="3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5"/>
        <v>1</v>
      </c>
      <c r="KY29" s="67">
        <f t="shared" si="3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7"/>
        <v>1</v>
      </c>
      <c r="LG29" s="67">
        <f t="shared" si="3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39"/>
        <v>1</v>
      </c>
      <c r="LO29" s="67">
        <f t="shared" si="4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1"/>
        <v>1</v>
      </c>
      <c r="LW29" s="67">
        <f t="shared" si="42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3"/>
        <v>1</v>
      </c>
      <c r="ME29" s="67">
        <f t="shared" si="44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5"/>
        <v>1</v>
      </c>
      <c r="MM29" s="67">
        <f t="shared" si="46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7"/>
        <v>1</v>
      </c>
      <c r="MU29" s="67">
        <f t="shared" si="48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9"/>
        <v>1</v>
      </c>
      <c r="NC29" s="67">
        <f t="shared" si="50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1"/>
        <v>1</v>
      </c>
      <c r="NK29" s="67">
        <f t="shared" si="52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3"/>
        <v>1</v>
      </c>
      <c r="NS29" s="67">
        <f t="shared" si="54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5"/>
        <v>1</v>
      </c>
      <c r="OA29" s="67">
        <f t="shared" si="56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79"/>
        <v>1</v>
      </c>
      <c r="OI29" s="67">
        <f t="shared" si="80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59"/>
        <v>1</v>
      </c>
      <c r="OQ29" s="67">
        <f t="shared" si="60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1"/>
        <v>1</v>
      </c>
      <c r="OY29" s="67">
        <f t="shared" si="62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3"/>
        <v>1</v>
      </c>
      <c r="PG29" s="67">
        <f t="shared" si="64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5"/>
        <v>1</v>
      </c>
      <c r="PO29" s="67">
        <f t="shared" si="66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7"/>
        <v>1</v>
      </c>
      <c r="PW29" s="67">
        <f t="shared" si="68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9"/>
        <v>1</v>
      </c>
      <c r="QE29" s="67">
        <f t="shared" si="70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1"/>
        <v>1</v>
      </c>
      <c r="QM29" s="67">
        <f t="shared" si="72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3"/>
        <v>1</v>
      </c>
      <c r="QU29" s="67">
        <f t="shared" si="74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5"/>
        <v>1</v>
      </c>
      <c r="RC29" s="67">
        <f t="shared" si="76"/>
        <v>0</v>
      </c>
    </row>
    <row r="30" spans="1:47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7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7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8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8"/>
        <v>1</v>
      </c>
      <c r="JK30" s="67">
        <f t="shared" si="29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0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1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3"/>
        <v>1</v>
      </c>
      <c r="KQ30" s="67">
        <f t="shared" si="3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5"/>
        <v>1</v>
      </c>
      <c r="KY30" s="67">
        <f t="shared" si="3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7"/>
        <v>1</v>
      </c>
      <c r="LG30" s="67">
        <f t="shared" si="3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39"/>
        <v>1</v>
      </c>
      <c r="LO30" s="67">
        <f t="shared" si="4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1"/>
        <v>1</v>
      </c>
      <c r="LW30" s="67">
        <f t="shared" si="42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3"/>
        <v>1</v>
      </c>
      <c r="ME30" s="67">
        <f t="shared" si="44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5"/>
        <v>1</v>
      </c>
      <c r="MM30" s="67">
        <f t="shared" si="46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7"/>
        <v>1</v>
      </c>
      <c r="MU30" s="67">
        <f t="shared" si="48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9"/>
        <v>1</v>
      </c>
      <c r="NC30" s="67">
        <f t="shared" si="50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1"/>
        <v>1</v>
      </c>
      <c r="NK30" s="67">
        <f t="shared" si="52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3"/>
        <v>1</v>
      </c>
      <c r="NS30" s="67">
        <f t="shared" si="54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5"/>
        <v>1</v>
      </c>
      <c r="OA30" s="67">
        <f t="shared" si="56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79"/>
        <v>1</v>
      </c>
      <c r="OI30" s="67">
        <f t="shared" si="80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59"/>
        <v>1</v>
      </c>
      <c r="OQ30" s="67">
        <f t="shared" si="60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1"/>
        <v>1</v>
      </c>
      <c r="OY30" s="67">
        <f t="shared" si="62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3"/>
        <v>1</v>
      </c>
      <c r="PG30" s="67">
        <f t="shared" si="64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5"/>
        <v>1</v>
      </c>
      <c r="PO30" s="67">
        <f t="shared" si="66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7"/>
        <v>1</v>
      </c>
      <c r="PW30" s="67">
        <f t="shared" si="68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9"/>
        <v>1</v>
      </c>
      <c r="QE30" s="67">
        <f t="shared" si="70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1"/>
        <v>1</v>
      </c>
      <c r="QM30" s="67">
        <f t="shared" si="72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3"/>
        <v>1</v>
      </c>
      <c r="QU30" s="67">
        <f t="shared" si="74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5"/>
        <v>1</v>
      </c>
      <c r="RC30" s="67">
        <f t="shared" si="76"/>
        <v>0</v>
      </c>
    </row>
    <row r="31" spans="1:47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6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7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8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29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0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1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3"/>
        <v>1</v>
      </c>
      <c r="KQ31" s="67">
        <f t="shared" si="3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5"/>
        <v>1</v>
      </c>
      <c r="KY31" s="67">
        <f t="shared" si="3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7"/>
        <v>1</v>
      </c>
      <c r="LG31" s="67">
        <f t="shared" si="3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39"/>
        <v>1</v>
      </c>
      <c r="LO31" s="67">
        <f t="shared" si="40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1"/>
        <v>1</v>
      </c>
      <c r="LW31" s="67">
        <f t="shared" si="42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3"/>
        <v>1</v>
      </c>
      <c r="ME31" s="67">
        <f t="shared" si="44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5"/>
        <v>1</v>
      </c>
      <c r="MM31" s="67">
        <f t="shared" si="46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7"/>
        <v>1</v>
      </c>
      <c r="MU31" s="67">
        <f t="shared" si="48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9"/>
        <v>1</v>
      </c>
      <c r="NC31" s="67">
        <f t="shared" si="50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1"/>
        <v>1</v>
      </c>
      <c r="NK31" s="67">
        <f t="shared" si="52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3"/>
        <v>1</v>
      </c>
      <c r="NS31" s="67">
        <f t="shared" si="54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5"/>
        <v>1</v>
      </c>
      <c r="OA31" s="67">
        <f t="shared" si="56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79"/>
        <v>1</v>
      </c>
      <c r="OI31" s="67">
        <f t="shared" si="80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59"/>
        <v>1</v>
      </c>
      <c r="OQ31" s="67">
        <f t="shared" si="60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1"/>
        <v>1</v>
      </c>
      <c r="OY31" s="67">
        <f t="shared" si="62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3"/>
        <v>1</v>
      </c>
      <c r="PG31" s="67">
        <f t="shared" si="64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5"/>
        <v>1</v>
      </c>
      <c r="PO31" s="67">
        <f t="shared" si="66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7"/>
        <v>1</v>
      </c>
      <c r="PW31" s="67">
        <f t="shared" si="68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9"/>
        <v>1</v>
      </c>
      <c r="QE31" s="67">
        <f t="shared" si="70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1"/>
        <v>1</v>
      </c>
      <c r="QM31" s="67">
        <f t="shared" si="72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3"/>
        <v>1</v>
      </c>
      <c r="QU31" s="67">
        <f t="shared" si="74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5"/>
        <v>1</v>
      </c>
      <c r="RC31" s="67">
        <f t="shared" si="76"/>
        <v>0</v>
      </c>
    </row>
    <row r="32" spans="1:47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7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7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8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8"/>
        <v>1</v>
      </c>
      <c r="JK32" s="67">
        <f t="shared" si="29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0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1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3"/>
        <v>1</v>
      </c>
      <c r="KQ32" s="67">
        <f t="shared" si="3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5"/>
        <v>1</v>
      </c>
      <c r="KY32" s="67">
        <f t="shared" si="3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7"/>
        <v>1</v>
      </c>
      <c r="LG32" s="67">
        <f t="shared" si="3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39"/>
        <v>1</v>
      </c>
      <c r="LO32" s="67">
        <f t="shared" si="4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1"/>
        <v>1</v>
      </c>
      <c r="LW32" s="67">
        <f t="shared" si="42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3"/>
        <v>1</v>
      </c>
      <c r="ME32" s="67">
        <f t="shared" si="44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5"/>
        <v>1</v>
      </c>
      <c r="MM32" s="67">
        <f t="shared" si="46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7"/>
        <v>1</v>
      </c>
      <c r="MU32" s="67">
        <f t="shared" si="48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9"/>
        <v>1</v>
      </c>
      <c r="NC32" s="67">
        <f t="shared" si="50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1"/>
        <v>1</v>
      </c>
      <c r="NK32" s="67">
        <f t="shared" si="52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3"/>
        <v>1</v>
      </c>
      <c r="NS32" s="67">
        <f t="shared" si="54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5"/>
        <v>1</v>
      </c>
      <c r="OA32" s="67">
        <f t="shared" si="56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79"/>
        <v>1</v>
      </c>
      <c r="OI32" s="67">
        <f t="shared" si="80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59"/>
        <v>1</v>
      </c>
      <c r="OQ32" s="67">
        <f t="shared" si="60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1"/>
        <v>1</v>
      </c>
      <c r="OY32" s="67">
        <f t="shared" si="62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3"/>
        <v>1</v>
      </c>
      <c r="PG32" s="67">
        <f t="shared" si="64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5"/>
        <v>1</v>
      </c>
      <c r="PO32" s="67">
        <f t="shared" si="66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7"/>
        <v>1</v>
      </c>
      <c r="PW32" s="67">
        <f t="shared" si="68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9"/>
        <v>1</v>
      </c>
      <c r="QE32" s="67">
        <f t="shared" si="70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1"/>
        <v>1</v>
      </c>
      <c r="QM32" s="67">
        <f t="shared" si="72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3"/>
        <v>1</v>
      </c>
      <c r="QU32" s="67">
        <f t="shared" si="74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5"/>
        <v>1</v>
      </c>
      <c r="RC32" s="67">
        <f t="shared" si="76"/>
        <v>0</v>
      </c>
    </row>
    <row r="33" spans="1:47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7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7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8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8"/>
        <v>0.5</v>
      </c>
      <c r="JK33" s="67">
        <f t="shared" si="29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0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1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3"/>
        <v>0.5</v>
      </c>
      <c r="KQ33" s="67">
        <f t="shared" si="3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5"/>
        <v>0.5</v>
      </c>
      <c r="KY33" s="67">
        <f t="shared" si="3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7"/>
        <v>0.5</v>
      </c>
      <c r="LG33" s="67">
        <f t="shared" si="3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39"/>
        <v>0.5</v>
      </c>
      <c r="LO33" s="67">
        <f t="shared" si="4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1"/>
        <v>0.5</v>
      </c>
      <c r="LW33" s="67">
        <f t="shared" si="42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3"/>
        <v>0.5</v>
      </c>
      <c r="ME33" s="67">
        <f t="shared" si="44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5"/>
        <v>0.5</v>
      </c>
      <c r="MM33" s="67">
        <f t="shared" si="46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7"/>
        <v>0.5</v>
      </c>
      <c r="MU33" s="67">
        <f t="shared" si="48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9"/>
        <v>0.5</v>
      </c>
      <c r="NC33" s="67">
        <f t="shared" si="50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1"/>
        <v>0.5</v>
      </c>
      <c r="NK33" s="67">
        <f t="shared" si="52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3"/>
        <v>0.5</v>
      </c>
      <c r="NS33" s="67">
        <f t="shared" si="54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5"/>
        <v>0.5</v>
      </c>
      <c r="OA33" s="67">
        <f t="shared" si="56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79"/>
        <v>0.5</v>
      </c>
      <c r="OI33" s="67">
        <f t="shared" si="80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59"/>
        <v>0.5</v>
      </c>
      <c r="OQ33" s="67">
        <f t="shared" si="60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1"/>
        <v>0.5</v>
      </c>
      <c r="OY33" s="67">
        <f t="shared" si="62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3"/>
        <v>0.5</v>
      </c>
      <c r="PG33" s="67">
        <f t="shared" si="64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5"/>
        <v>0.5</v>
      </c>
      <c r="PO33" s="67">
        <f t="shared" si="66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7"/>
        <v>0.5</v>
      </c>
      <c r="PW33" s="67">
        <f t="shared" si="68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9"/>
        <v>0.5</v>
      </c>
      <c r="QE33" s="67">
        <f t="shared" si="70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1"/>
        <v>0.5</v>
      </c>
      <c r="QM33" s="67">
        <f t="shared" si="72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3"/>
        <v>0.5</v>
      </c>
      <c r="QU33" s="67">
        <f t="shared" si="74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5"/>
        <v>0.5</v>
      </c>
      <c r="RC33" s="67">
        <f t="shared" si="76"/>
        <v>0</v>
      </c>
    </row>
    <row r="34" spans="1:47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7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7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8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8"/>
        <v>1</v>
      </c>
      <c r="JK34" s="67">
        <f t="shared" si="29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0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1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3"/>
        <v>1</v>
      </c>
      <c r="KQ34" s="67">
        <f t="shared" si="3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5"/>
        <v>1</v>
      </c>
      <c r="KY34" s="67">
        <f t="shared" si="3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7"/>
        <v>1</v>
      </c>
      <c r="LG34" s="67">
        <f t="shared" si="3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39"/>
        <v>1</v>
      </c>
      <c r="LO34" s="67">
        <f t="shared" si="4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1"/>
        <v>1</v>
      </c>
      <c r="LW34" s="67">
        <f t="shared" si="42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3"/>
        <v>1</v>
      </c>
      <c r="ME34" s="67">
        <f t="shared" si="44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5"/>
        <v>1</v>
      </c>
      <c r="MM34" s="67">
        <f t="shared" si="46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7"/>
        <v>1</v>
      </c>
      <c r="MU34" s="67">
        <f t="shared" si="48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9"/>
        <v>1</v>
      </c>
      <c r="NC34" s="67">
        <f t="shared" si="50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1"/>
        <v>1</v>
      </c>
      <c r="NK34" s="67">
        <f t="shared" si="52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3"/>
        <v>1</v>
      </c>
      <c r="NS34" s="67">
        <f t="shared" si="54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5"/>
        <v>1</v>
      </c>
      <c r="OA34" s="67">
        <f t="shared" si="56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79"/>
        <v>1</v>
      </c>
      <c r="OI34" s="67">
        <f t="shared" si="80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59"/>
        <v>1</v>
      </c>
      <c r="OQ34" s="67">
        <f t="shared" si="60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1"/>
        <v>1</v>
      </c>
      <c r="OY34" s="67">
        <f t="shared" si="62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3"/>
        <v>1</v>
      </c>
      <c r="PG34" s="67">
        <f t="shared" si="64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5"/>
        <v>1</v>
      </c>
      <c r="PO34" s="67">
        <f t="shared" si="66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7"/>
        <v>1</v>
      </c>
      <c r="PW34" s="67">
        <f t="shared" si="68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9"/>
        <v>1</v>
      </c>
      <c r="QE34" s="67">
        <f t="shared" si="70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1"/>
        <v>1</v>
      </c>
      <c r="QM34" s="67">
        <f t="shared" si="72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3"/>
        <v>1</v>
      </c>
      <c r="QU34" s="67">
        <f t="shared" si="74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5"/>
        <v>1</v>
      </c>
      <c r="RC34" s="67">
        <f t="shared" si="76"/>
        <v>0</v>
      </c>
    </row>
    <row r="35" spans="1:47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7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7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8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8"/>
        <v>1</v>
      </c>
      <c r="JK35" s="67">
        <f t="shared" si="29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0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1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3"/>
        <v>1</v>
      </c>
      <c r="KQ35" s="67">
        <f t="shared" si="3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5"/>
        <v>1</v>
      </c>
      <c r="KY35" s="67">
        <f t="shared" si="3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7"/>
        <v>1</v>
      </c>
      <c r="LG35" s="67">
        <f t="shared" si="3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39"/>
        <v>1</v>
      </c>
      <c r="LO35" s="67">
        <f t="shared" si="4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1"/>
        <v>1</v>
      </c>
      <c r="LW35" s="67">
        <f t="shared" si="42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3"/>
        <v>1</v>
      </c>
      <c r="ME35" s="67">
        <f t="shared" si="44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5"/>
        <v>1</v>
      </c>
      <c r="MM35" s="67">
        <f t="shared" si="46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7"/>
        <v>1</v>
      </c>
      <c r="MU35" s="67">
        <f t="shared" si="48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9"/>
        <v>1</v>
      </c>
      <c r="NC35" s="67">
        <f t="shared" si="50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1"/>
        <v>1</v>
      </c>
      <c r="NK35" s="67">
        <f t="shared" si="52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3"/>
        <v>1</v>
      </c>
      <c r="NS35" s="67">
        <f t="shared" si="54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5"/>
        <v>1</v>
      </c>
      <c r="OA35" s="67">
        <f t="shared" si="56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79"/>
        <v>1</v>
      </c>
      <c r="OI35" s="67">
        <f t="shared" si="80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59"/>
        <v>1</v>
      </c>
      <c r="OQ35" s="67">
        <f t="shared" si="60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1"/>
        <v>1</v>
      </c>
      <c r="OY35" s="67">
        <f t="shared" si="62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3"/>
        <v>1</v>
      </c>
      <c r="PG35" s="67">
        <f t="shared" si="64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5"/>
        <v>1</v>
      </c>
      <c r="PO35" s="67">
        <f t="shared" si="66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7"/>
        <v>1</v>
      </c>
      <c r="PW35" s="67">
        <f t="shared" si="68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9"/>
        <v>1</v>
      </c>
      <c r="QE35" s="67">
        <f t="shared" si="70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1"/>
        <v>1</v>
      </c>
      <c r="QM35" s="67">
        <f t="shared" si="72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3"/>
        <v>1</v>
      </c>
      <c r="QU35" s="67">
        <f t="shared" si="74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5"/>
        <v>1</v>
      </c>
      <c r="RC35" s="67">
        <f t="shared" si="76"/>
        <v>0</v>
      </c>
    </row>
    <row r="36" spans="1:47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7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7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8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8"/>
        <v>1</v>
      </c>
      <c r="JK36" s="67">
        <f t="shared" si="29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0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1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3"/>
        <v>1</v>
      </c>
      <c r="KQ36" s="67">
        <f t="shared" si="3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5"/>
        <v>1</v>
      </c>
      <c r="KY36" s="67">
        <f t="shared" si="3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7"/>
        <v>1</v>
      </c>
      <c r="LG36" s="67">
        <f t="shared" si="38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39"/>
        <v>1</v>
      </c>
      <c r="LO36" s="67">
        <f t="shared" si="40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1"/>
        <v>1</v>
      </c>
      <c r="LW36" s="67">
        <f t="shared" si="42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3"/>
        <v>1</v>
      </c>
      <c r="ME36" s="67">
        <f t="shared" si="44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5"/>
        <v>1</v>
      </c>
      <c r="MM36" s="67">
        <f t="shared" si="46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7"/>
        <v>1</v>
      </c>
      <c r="MU36" s="67">
        <f t="shared" si="48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9"/>
        <v>1</v>
      </c>
      <c r="NC36" s="67">
        <f t="shared" si="50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1"/>
        <v>1</v>
      </c>
      <c r="NK36" s="67">
        <f t="shared" si="52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3"/>
        <v>1</v>
      </c>
      <c r="NS36" s="67">
        <f t="shared" si="54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5"/>
        <v>1</v>
      </c>
      <c r="OA36" s="67">
        <f t="shared" si="56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79"/>
        <v>1</v>
      </c>
      <c r="OI36" s="67">
        <f t="shared" si="80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59"/>
        <v>1</v>
      </c>
      <c r="OQ36" s="67">
        <f t="shared" si="60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1"/>
        <v>1</v>
      </c>
      <c r="OY36" s="67">
        <f t="shared" si="62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3"/>
        <v>1</v>
      </c>
      <c r="PG36" s="67">
        <f t="shared" si="64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5"/>
        <v>1</v>
      </c>
      <c r="PO36" s="67">
        <f t="shared" si="66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7"/>
        <v>1</v>
      </c>
      <c r="PW36" s="67">
        <f t="shared" si="68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9"/>
        <v>1</v>
      </c>
      <c r="QE36" s="67">
        <f t="shared" si="70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1"/>
        <v>1</v>
      </c>
      <c r="QM36" s="67">
        <f t="shared" si="72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3"/>
        <v>1</v>
      </c>
      <c r="QU36" s="67">
        <f t="shared" si="74"/>
        <v>0</v>
      </c>
      <c r="QW36" s="74" t="s">
        <v>39</v>
      </c>
      <c r="QX36" s="74">
        <v>58</v>
      </c>
      <c r="QY36" s="74">
        <v>58</v>
      </c>
      <c r="QZ36" s="74">
        <v>0</v>
      </c>
      <c r="RA36" s="74">
        <v>0</v>
      </c>
      <c r="RB36" s="75">
        <f t="shared" si="75"/>
        <v>1</v>
      </c>
      <c r="RC36" s="67">
        <f t="shared" si="76"/>
        <v>0</v>
      </c>
    </row>
    <row r="37" spans="1:47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7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7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8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8"/>
        <v>0.8571428571428571</v>
      </c>
      <c r="JK37" s="67">
        <f t="shared" si="29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0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1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3"/>
        <v>0.8571428571428571</v>
      </c>
      <c r="KQ37" s="67">
        <f t="shared" si="34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5"/>
        <v>0.8571428571428571</v>
      </c>
      <c r="KY37" s="67">
        <f t="shared" si="3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7"/>
        <v>0.8571428571428571</v>
      </c>
      <c r="LG37" s="67">
        <f t="shared" si="3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39"/>
        <v>0.8571428571428571</v>
      </c>
      <c r="LO37" s="67">
        <f t="shared" si="4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1"/>
        <v>0.8571428571428571</v>
      </c>
      <c r="LW37" s="67">
        <f t="shared" si="42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3"/>
        <v>0.8571428571428571</v>
      </c>
      <c r="ME37" s="67">
        <f t="shared" si="44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5"/>
        <v>0.8571428571428571</v>
      </c>
      <c r="MM37" s="67">
        <f t="shared" si="46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7"/>
        <v>0.8571428571428571</v>
      </c>
      <c r="MU37" s="67">
        <f t="shared" si="48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9"/>
        <v>0.8571428571428571</v>
      </c>
      <c r="NC37" s="67">
        <f t="shared" si="50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1"/>
        <v>0.8571428571428571</v>
      </c>
      <c r="NK37" s="67">
        <f t="shared" si="52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3"/>
        <v>0.8571428571428571</v>
      </c>
      <c r="NS37" s="67">
        <f t="shared" si="54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5"/>
        <v>0.8571428571428571</v>
      </c>
      <c r="OA37" s="67">
        <f t="shared" si="56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79"/>
        <v>0.8571428571428571</v>
      </c>
      <c r="OI37" s="67">
        <f t="shared" si="80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59"/>
        <v>0.8571428571428571</v>
      </c>
      <c r="OQ37" s="67">
        <f t="shared" si="60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1"/>
        <v>0.8571428571428571</v>
      </c>
      <c r="OY37" s="67">
        <f t="shared" si="62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3"/>
        <v>0.8571428571428571</v>
      </c>
      <c r="PG37" s="67">
        <f t="shared" si="64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5"/>
        <v>0.8571428571428571</v>
      </c>
      <c r="PO37" s="67">
        <f t="shared" si="66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7"/>
        <v>0.8571428571428571</v>
      </c>
      <c r="PW37" s="67">
        <f t="shared" si="68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9"/>
        <v>0.8571428571428571</v>
      </c>
      <c r="QE37" s="67">
        <f t="shared" si="70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1"/>
        <v>0.8571428571428571</v>
      </c>
      <c r="QM37" s="67">
        <f t="shared" si="72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3"/>
        <v>0.8571428571428571</v>
      </c>
      <c r="QU37" s="67">
        <f t="shared" si="74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5"/>
        <v>0.8571428571428571</v>
      </c>
      <c r="RC37" s="67">
        <f t="shared" si="76"/>
        <v>0</v>
      </c>
    </row>
    <row r="38" spans="1:47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7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7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8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8"/>
        <v>1</v>
      </c>
      <c r="JK38" s="67">
        <f t="shared" si="29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0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1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3"/>
        <v>1</v>
      </c>
      <c r="KQ38" s="67">
        <f t="shared" si="3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5"/>
        <v>1</v>
      </c>
      <c r="KY38" s="67">
        <f t="shared" si="3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7"/>
        <v>1</v>
      </c>
      <c r="LG38" s="67">
        <f t="shared" si="3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39"/>
        <v>1</v>
      </c>
      <c r="LO38" s="67">
        <f t="shared" si="4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1"/>
        <v>1</v>
      </c>
      <c r="LW38" s="67">
        <f t="shared" si="42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3"/>
        <v>1</v>
      </c>
      <c r="ME38" s="67">
        <f t="shared" si="44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5"/>
        <v>1</v>
      </c>
      <c r="MM38" s="67">
        <f t="shared" si="46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7"/>
        <v>1</v>
      </c>
      <c r="MU38" s="67">
        <f t="shared" si="48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9"/>
        <v>1</v>
      </c>
      <c r="NC38" s="67">
        <f t="shared" si="50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1"/>
        <v>1</v>
      </c>
      <c r="NK38" s="67">
        <f t="shared" si="52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3"/>
        <v>1</v>
      </c>
      <c r="NS38" s="67">
        <f t="shared" si="54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5"/>
        <v>1</v>
      </c>
      <c r="OA38" s="67">
        <f t="shared" si="56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79"/>
        <v>1</v>
      </c>
      <c r="OI38" s="67">
        <f t="shared" si="80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59"/>
        <v>1</v>
      </c>
      <c r="OQ38" s="67">
        <f t="shared" si="60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1"/>
        <v>1</v>
      </c>
      <c r="OY38" s="67">
        <f t="shared" si="62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3"/>
        <v>1</v>
      </c>
      <c r="PG38" s="67">
        <f t="shared" si="64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5"/>
        <v>1</v>
      </c>
      <c r="PO38" s="67">
        <f t="shared" si="66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7"/>
        <v>1</v>
      </c>
      <c r="PW38" s="67">
        <f t="shared" si="68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9"/>
        <v>1</v>
      </c>
      <c r="QE38" s="67">
        <f t="shared" si="70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1"/>
        <v>1</v>
      </c>
      <c r="QM38" s="67">
        <f t="shared" si="72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3"/>
        <v>1</v>
      </c>
      <c r="QU38" s="67">
        <f t="shared" si="74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5"/>
        <v>1</v>
      </c>
      <c r="RC38" s="67">
        <f t="shared" si="76"/>
        <v>0</v>
      </c>
    </row>
    <row r="39" spans="1:47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7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7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8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8"/>
        <v>0.41176470588235292</v>
      </c>
      <c r="JK39" s="67">
        <f t="shared" si="29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0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1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3"/>
        <v>0.41176470588235292</v>
      </c>
      <c r="KQ39" s="67">
        <f t="shared" si="34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5"/>
        <v>0.41176470588235292</v>
      </c>
      <c r="KY39" s="67">
        <f t="shared" si="3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7"/>
        <v>0.41176470588235292</v>
      </c>
      <c r="LG39" s="67">
        <f t="shared" si="3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39"/>
        <v>0.41176470588235292</v>
      </c>
      <c r="LO39" s="67">
        <f t="shared" si="4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1"/>
        <v>0.41176470588235292</v>
      </c>
      <c r="LW39" s="67">
        <f t="shared" si="42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3"/>
        <v>0.41176470588235292</v>
      </c>
      <c r="ME39" s="67">
        <f t="shared" si="44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5"/>
        <v>0.41176470588235292</v>
      </c>
      <c r="MM39" s="67">
        <f t="shared" si="46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7"/>
        <v>0.41176470588235292</v>
      </c>
      <c r="MU39" s="67">
        <f t="shared" si="48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9"/>
        <v>0.41176470588235292</v>
      </c>
      <c r="NC39" s="67">
        <f t="shared" si="50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1"/>
        <v>0.41176470588235292</v>
      </c>
      <c r="NK39" s="67">
        <f t="shared" si="52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3"/>
        <v>0.41176470588235292</v>
      </c>
      <c r="NS39" s="67">
        <f t="shared" si="54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5"/>
        <v>0.41176470588235292</v>
      </c>
      <c r="OA39" s="67">
        <f t="shared" si="56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79"/>
        <v>0.41176470588235292</v>
      </c>
      <c r="OI39" s="67">
        <f t="shared" si="80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59"/>
        <v>0.41176470588235292</v>
      </c>
      <c r="OQ39" s="67">
        <f t="shared" si="60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1"/>
        <v>0.41176470588235292</v>
      </c>
      <c r="OY39" s="67">
        <f t="shared" si="62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3"/>
        <v>0.41176470588235292</v>
      </c>
      <c r="PG39" s="67">
        <f t="shared" si="64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5"/>
        <v>0.41176470588235292</v>
      </c>
      <c r="PO39" s="67">
        <f t="shared" si="66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7"/>
        <v>0.41176470588235292</v>
      </c>
      <c r="PW39" s="67">
        <f t="shared" si="68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9"/>
        <v>0.41176470588235292</v>
      </c>
      <c r="QE39" s="67">
        <f t="shared" si="70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1"/>
        <v>0.41176470588235292</v>
      </c>
      <c r="QM39" s="67">
        <f t="shared" si="72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3"/>
        <v>0.41176470588235292</v>
      </c>
      <c r="QU39" s="67">
        <f t="shared" si="74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5"/>
        <v>0.41176470588235292</v>
      </c>
      <c r="RC39" s="67">
        <f t="shared" si="76"/>
        <v>0</v>
      </c>
    </row>
    <row r="40" spans="1:47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7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7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8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8"/>
        <v>0.99342105263157898</v>
      </c>
      <c r="JK40" s="67">
        <f t="shared" si="29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0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1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3"/>
        <v>0.99346405228758172</v>
      </c>
      <c r="KQ40" s="67">
        <f t="shared" si="34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5"/>
        <v>0.99346405228758172</v>
      </c>
      <c r="KY40" s="67">
        <f t="shared" si="3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7"/>
        <v>0.99346405228758172</v>
      </c>
      <c r="LG40" s="67">
        <f t="shared" si="3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39"/>
        <v>0.99346405228758172</v>
      </c>
      <c r="LO40" s="67">
        <f t="shared" si="4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1"/>
        <v>0.99346405228758172</v>
      </c>
      <c r="LW40" s="67">
        <f t="shared" si="42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3"/>
        <v>0.99346405228758172</v>
      </c>
      <c r="ME40" s="67">
        <f t="shared" si="44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5"/>
        <v>0.99346405228758172</v>
      </c>
      <c r="MM40" s="67">
        <f t="shared" si="46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7"/>
        <v>0.99346405228758172</v>
      </c>
      <c r="MU40" s="67">
        <f t="shared" si="48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9"/>
        <v>0.99346405228758172</v>
      </c>
      <c r="NC40" s="67">
        <f t="shared" si="50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1"/>
        <v>0.99346405228758172</v>
      </c>
      <c r="NK40" s="67">
        <f t="shared" si="52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3"/>
        <v>0.99346405228758172</v>
      </c>
      <c r="NS40" s="67">
        <f t="shared" si="54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5"/>
        <v>0.99346405228758172</v>
      </c>
      <c r="OA40" s="67">
        <f t="shared" si="56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79"/>
        <v>0.99346405228758172</v>
      </c>
      <c r="OI40" s="67">
        <f t="shared" si="80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59"/>
        <v>0.99346405228758172</v>
      </c>
      <c r="OQ40" s="67">
        <f t="shared" si="60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1"/>
        <v>0.99346405228758172</v>
      </c>
      <c r="OY40" s="67">
        <f t="shared" si="62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3"/>
        <v>0.99346405228758172</v>
      </c>
      <c r="PG40" s="67">
        <f t="shared" si="64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5"/>
        <v>0.99346405228758172</v>
      </c>
      <c r="PO40" s="67">
        <f t="shared" si="66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7"/>
        <v>0.99346405228758172</v>
      </c>
      <c r="PW40" s="67">
        <f t="shared" si="68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9"/>
        <v>0.99346405228758172</v>
      </c>
      <c r="QE40" s="67">
        <f t="shared" si="70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1"/>
        <v>0.99346405228758172</v>
      </c>
      <c r="QM40" s="67">
        <f t="shared" si="72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3"/>
        <v>0.99346405228758172</v>
      </c>
      <c r="QU40" s="67">
        <f t="shared" si="74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5"/>
        <v>0.99346405228758172</v>
      </c>
      <c r="RC40" s="67">
        <f t="shared" si="76"/>
        <v>0</v>
      </c>
    </row>
    <row r="41" spans="1:47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7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7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8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8"/>
        <v>0.82089552238805974</v>
      </c>
      <c r="JK41" s="67">
        <f t="shared" si="29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0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1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3"/>
        <v>0.82089552238805974</v>
      </c>
      <c r="KQ41" s="67">
        <f t="shared" si="34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5"/>
        <v>0.82089552238805974</v>
      </c>
      <c r="KY41" s="67">
        <f t="shared" si="3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7"/>
        <v>0.82089552238805974</v>
      </c>
      <c r="LG41" s="67">
        <f t="shared" si="3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39"/>
        <v>0.82089552238805974</v>
      </c>
      <c r="LO41" s="67">
        <f t="shared" si="4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1"/>
        <v>0.82089552238805974</v>
      </c>
      <c r="LW41" s="67">
        <f t="shared" si="42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3"/>
        <v>0.82089552238805974</v>
      </c>
      <c r="ME41" s="67">
        <f t="shared" si="44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5"/>
        <v>0.82089552238805974</v>
      </c>
      <c r="MM41" s="67">
        <f t="shared" si="46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7"/>
        <v>0.82089552238805974</v>
      </c>
      <c r="MU41" s="67">
        <f t="shared" si="48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9"/>
        <v>0.82089552238805974</v>
      </c>
      <c r="NC41" s="67">
        <f t="shared" si="50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1"/>
        <v>0.82089552238805974</v>
      </c>
      <c r="NK41" s="67">
        <f t="shared" si="52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3"/>
        <v>0.82089552238805974</v>
      </c>
      <c r="NS41" s="67">
        <f t="shared" si="54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5"/>
        <v>0.82089552238805974</v>
      </c>
      <c r="OA41" s="67">
        <f t="shared" si="56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79"/>
        <v>0.82089552238805974</v>
      </c>
      <c r="OI41" s="67">
        <f t="shared" si="80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59"/>
        <v>0.82089552238805974</v>
      </c>
      <c r="OQ41" s="67">
        <f t="shared" si="60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1"/>
        <v>0.82089552238805974</v>
      </c>
      <c r="OY41" s="67">
        <f t="shared" si="62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3"/>
        <v>0.82089552238805974</v>
      </c>
      <c r="PG41" s="67">
        <f t="shared" si="64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5"/>
        <v>0.82089552238805974</v>
      </c>
      <c r="PO41" s="67">
        <f t="shared" si="66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7"/>
        <v>0.82089552238805974</v>
      </c>
      <c r="PW41" s="67">
        <f t="shared" si="68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9"/>
        <v>0.82089552238805974</v>
      </c>
      <c r="QE41" s="67">
        <f t="shared" si="70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1"/>
        <v>0.82089552238805974</v>
      </c>
      <c r="QM41" s="67">
        <f t="shared" si="72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3"/>
        <v>0.82089552238805974</v>
      </c>
      <c r="QU41" s="67">
        <f t="shared" si="74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5"/>
        <v>0.82089552238805974</v>
      </c>
      <c r="RC41" s="67">
        <f t="shared" si="76"/>
        <v>0</v>
      </c>
    </row>
    <row r="42" spans="1:47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7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8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29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0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1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2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3"/>
        <v>1</v>
      </c>
      <c r="KQ42" s="67">
        <f t="shared" si="34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5"/>
        <v>1</v>
      </c>
      <c r="KY42" s="67">
        <f t="shared" si="36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7"/>
        <v>1</v>
      </c>
      <c r="LG42" s="67">
        <f t="shared" si="38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39"/>
        <v>1</v>
      </c>
      <c r="LO42" s="67">
        <f t="shared" si="40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1"/>
        <v>1</v>
      </c>
      <c r="LW42" s="67">
        <f t="shared" si="42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3"/>
        <v>1</v>
      </c>
      <c r="ME42" s="67">
        <f t="shared" si="44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5"/>
        <v>1</v>
      </c>
      <c r="MM42" s="67">
        <f t="shared" si="46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7"/>
        <v>1</v>
      </c>
      <c r="MU42" s="67">
        <f t="shared" si="48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9"/>
        <v>1</v>
      </c>
      <c r="NC42" s="67">
        <f t="shared" si="50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1"/>
        <v>1</v>
      </c>
      <c r="NK42" s="67">
        <f t="shared" si="52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3"/>
        <v>1</v>
      </c>
      <c r="NS42" s="67">
        <f t="shared" si="54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5"/>
        <v>1</v>
      </c>
      <c r="OA42" s="67">
        <f t="shared" si="56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79"/>
        <v>1</v>
      </c>
      <c r="OI42" s="67">
        <f t="shared" si="80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59"/>
        <v>1</v>
      </c>
      <c r="OQ42" s="67">
        <f t="shared" si="60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1"/>
        <v>1</v>
      </c>
      <c r="OY42" s="67">
        <f t="shared" si="62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3"/>
        <v>1</v>
      </c>
      <c r="PG42" s="67">
        <f t="shared" si="64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5"/>
        <v>1</v>
      </c>
      <c r="PO42" s="67">
        <f t="shared" si="66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7"/>
        <v>1</v>
      </c>
      <c r="PW42" s="67">
        <f t="shared" si="68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9"/>
        <v>1</v>
      </c>
      <c r="QE42" s="67">
        <f t="shared" si="70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1"/>
        <v>1</v>
      </c>
      <c r="QM42" s="67">
        <f t="shared" si="72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3"/>
        <v>1</v>
      </c>
      <c r="QU42" s="67">
        <f t="shared" si="74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5"/>
        <v>1</v>
      </c>
      <c r="RC42" s="67">
        <f t="shared" si="76"/>
        <v>0</v>
      </c>
    </row>
    <row r="43" spans="1:47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7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5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6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7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8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8"/>
        <v>0.89655172413793105</v>
      </c>
      <c r="JK43" s="67">
        <f t="shared" si="29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0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1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3"/>
        <v>0.96296296296296291</v>
      </c>
      <c r="KQ43" s="67">
        <f t="shared" si="34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5"/>
        <v>0.96296296296296291</v>
      </c>
      <c r="KY43" s="67">
        <f t="shared" si="36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7"/>
        <v>0.96296296296296291</v>
      </c>
      <c r="LG43" s="67">
        <f t="shared" si="38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39"/>
        <v>0.96296296296296291</v>
      </c>
      <c r="LO43" s="67">
        <f t="shared" si="40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1"/>
        <v>0.96296296296296291</v>
      </c>
      <c r="LW43" s="67">
        <f t="shared" si="42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3"/>
        <v>0.96296296296296291</v>
      </c>
      <c r="ME43" s="67">
        <f t="shared" si="44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5"/>
        <v>0.96296296296296291</v>
      </c>
      <c r="MM43" s="67">
        <f t="shared" si="46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7"/>
        <v>0.96296296296296291</v>
      </c>
      <c r="MU43" s="67">
        <f t="shared" si="48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49"/>
        <v>0.96296296296296291</v>
      </c>
      <c r="NC43" s="67">
        <f t="shared" si="50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1"/>
        <v>0.96296296296296291</v>
      </c>
      <c r="NK43" s="67">
        <f t="shared" si="52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3"/>
        <v>0.96296296296296291</v>
      </c>
      <c r="NS43" s="67">
        <f t="shared" si="54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5"/>
        <v>0.96296296296296291</v>
      </c>
      <c r="OA43" s="67">
        <f t="shared" si="56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79"/>
        <v>0.96296296296296291</v>
      </c>
      <c r="OI43" s="67">
        <f t="shared" si="80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59"/>
        <v>0.96296296296296291</v>
      </c>
      <c r="OQ43" s="67">
        <f t="shared" si="60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1"/>
        <v>0.96296296296296291</v>
      </c>
      <c r="OY43" s="67">
        <f t="shared" si="62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3"/>
        <v>0.96296296296296291</v>
      </c>
      <c r="PG43" s="67">
        <f t="shared" si="64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5"/>
        <v>0.96296296296296291</v>
      </c>
      <c r="PO43" s="67">
        <f t="shared" si="66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7"/>
        <v>0.96296296296296291</v>
      </c>
      <c r="PW43" s="67">
        <f t="shared" si="68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69"/>
        <v>0.96296296296296291</v>
      </c>
      <c r="QE43" s="67">
        <f t="shared" si="70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1"/>
        <v>0.96296296296296291</v>
      </c>
      <c r="QM43" s="67">
        <f t="shared" si="72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3"/>
        <v>0.96296296296296291</v>
      </c>
      <c r="QU43" s="67">
        <f t="shared" si="74"/>
        <v>0</v>
      </c>
      <c r="QW43" s="78" t="s">
        <v>46</v>
      </c>
      <c r="QX43" s="73">
        <v>27</v>
      </c>
      <c r="QY43" s="73">
        <v>26</v>
      </c>
      <c r="QZ43" s="74">
        <v>1</v>
      </c>
      <c r="RA43" s="74">
        <v>0</v>
      </c>
      <c r="RB43" s="75">
        <f t="shared" si="75"/>
        <v>0.96296296296296291</v>
      </c>
      <c r="RC43" s="67">
        <f t="shared" si="76"/>
        <v>0</v>
      </c>
    </row>
    <row r="44" spans="1:47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7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7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8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8"/>
        <v>1</v>
      </c>
      <c r="JK44" s="67">
        <f t="shared" si="29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0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1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3"/>
        <v>1</v>
      </c>
      <c r="KQ44" s="67">
        <f t="shared" si="3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5"/>
        <v>1</v>
      </c>
      <c r="KY44" s="67">
        <f t="shared" si="3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7"/>
        <v>1</v>
      </c>
      <c r="LG44" s="67">
        <f t="shared" si="3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39"/>
        <v>1</v>
      </c>
      <c r="LO44" s="67">
        <f t="shared" si="4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1"/>
        <v>1</v>
      </c>
      <c r="LW44" s="67">
        <f t="shared" si="42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3"/>
        <v>1</v>
      </c>
      <c r="ME44" s="67">
        <f t="shared" si="44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5"/>
        <v>1</v>
      </c>
      <c r="MM44" s="67">
        <f t="shared" si="46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7"/>
        <v>1</v>
      </c>
      <c r="MU44" s="67">
        <f t="shared" si="48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9"/>
        <v>1</v>
      </c>
      <c r="NC44" s="67">
        <f t="shared" si="50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1"/>
        <v>1</v>
      </c>
      <c r="NK44" s="67">
        <f t="shared" si="52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3"/>
        <v>1</v>
      </c>
      <c r="NS44" s="67">
        <f t="shared" si="54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5"/>
        <v>1</v>
      </c>
      <c r="OA44" s="67">
        <f t="shared" si="56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79"/>
        <v>1</v>
      </c>
      <c r="OI44" s="67">
        <f t="shared" si="80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59"/>
        <v>1</v>
      </c>
      <c r="OQ44" s="67">
        <f t="shared" si="60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1"/>
        <v>1</v>
      </c>
      <c r="OY44" s="67">
        <f t="shared" si="62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3"/>
        <v>1</v>
      </c>
      <c r="PG44" s="67">
        <f t="shared" si="64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5"/>
        <v>1</v>
      </c>
      <c r="PO44" s="67">
        <f t="shared" si="66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7"/>
        <v>1</v>
      </c>
      <c r="PW44" s="67">
        <f t="shared" si="68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9"/>
        <v>1</v>
      </c>
      <c r="QE44" s="67">
        <f t="shared" si="70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1"/>
        <v>1</v>
      </c>
      <c r="QM44" s="67">
        <f t="shared" si="72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3"/>
        <v>1</v>
      </c>
      <c r="QU44" s="67">
        <f t="shared" si="74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5"/>
        <v>1</v>
      </c>
      <c r="RC44" s="67">
        <f t="shared" si="76"/>
        <v>0</v>
      </c>
    </row>
    <row r="45" spans="1:47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7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7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8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8"/>
        <v>0.68</v>
      </c>
      <c r="JK45" s="67">
        <f t="shared" si="29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0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1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3"/>
        <v>0.68</v>
      </c>
      <c r="KQ45" s="67">
        <f t="shared" si="3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5"/>
        <v>0.68</v>
      </c>
      <c r="KY45" s="67">
        <f t="shared" si="3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7"/>
        <v>0.68</v>
      </c>
      <c r="LG45" s="67">
        <f t="shared" si="3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39"/>
        <v>0.68</v>
      </c>
      <c r="LO45" s="67">
        <f t="shared" si="4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1"/>
        <v>0.68</v>
      </c>
      <c r="LW45" s="67">
        <f t="shared" si="42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3"/>
        <v>0.68</v>
      </c>
      <c r="ME45" s="67">
        <f t="shared" si="44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5"/>
        <v>0.68</v>
      </c>
      <c r="MM45" s="67">
        <f t="shared" si="46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7"/>
        <v>0.68</v>
      </c>
      <c r="MU45" s="67">
        <f t="shared" si="48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9"/>
        <v>0.68</v>
      </c>
      <c r="NC45" s="67">
        <f t="shared" si="50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1"/>
        <v>0.68</v>
      </c>
      <c r="NK45" s="67">
        <f t="shared" si="52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3"/>
        <v>0.68</v>
      </c>
      <c r="NS45" s="67">
        <f t="shared" si="54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5"/>
        <v>0.68</v>
      </c>
      <c r="OA45" s="67">
        <f t="shared" si="56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79"/>
        <v>0.68</v>
      </c>
      <c r="OI45" s="67">
        <f t="shared" si="80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59"/>
        <v>0.68</v>
      </c>
      <c r="OQ45" s="67">
        <f t="shared" si="60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1"/>
        <v>0.68</v>
      </c>
      <c r="OY45" s="67">
        <f t="shared" si="62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3"/>
        <v>0.68</v>
      </c>
      <c r="PG45" s="67">
        <f t="shared" si="64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5"/>
        <v>0.68</v>
      </c>
      <c r="PO45" s="67">
        <f t="shared" si="66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7"/>
        <v>0.68</v>
      </c>
      <c r="PW45" s="67">
        <f t="shared" si="68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9"/>
        <v>0.68</v>
      </c>
      <c r="QE45" s="67">
        <f t="shared" si="70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1"/>
        <v>0.68</v>
      </c>
      <c r="QM45" s="67">
        <f t="shared" si="72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3"/>
        <v>0.68</v>
      </c>
      <c r="QU45" s="67">
        <f t="shared" si="74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5"/>
        <v>0.68</v>
      </c>
      <c r="RC45" s="67">
        <f t="shared" si="76"/>
        <v>0</v>
      </c>
    </row>
    <row r="46" spans="1:47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7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7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8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8"/>
        <v>0.99105145413870244</v>
      </c>
      <c r="JK46" s="67">
        <f t="shared" si="29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0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1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3"/>
        <v>0.99105145413870244</v>
      </c>
      <c r="KQ46" s="67">
        <f t="shared" si="34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5"/>
        <v>0.99105145413870244</v>
      </c>
      <c r="KY46" s="67">
        <f t="shared" si="3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7"/>
        <v>0.99105145413870244</v>
      </c>
      <c r="LG46" s="67">
        <f t="shared" si="3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39"/>
        <v>0.99105145413870244</v>
      </c>
      <c r="LO46" s="67">
        <f t="shared" si="4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1"/>
        <v>0.99105145413870244</v>
      </c>
      <c r="LW46" s="67">
        <f t="shared" si="42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3"/>
        <v>0.99105145413870244</v>
      </c>
      <c r="ME46" s="67">
        <f t="shared" si="44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5"/>
        <v>0.99105145413870244</v>
      </c>
      <c r="MM46" s="67">
        <f t="shared" si="46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7"/>
        <v>0.99105145413870244</v>
      </c>
      <c r="MU46" s="67">
        <f t="shared" si="48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9"/>
        <v>0.99105145413870244</v>
      </c>
      <c r="NC46" s="67">
        <f t="shared" si="50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1"/>
        <v>0.99105145413870244</v>
      </c>
      <c r="NK46" s="67">
        <f t="shared" si="52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3"/>
        <v>0.99105145413870244</v>
      </c>
      <c r="NS46" s="67">
        <f t="shared" si="54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5"/>
        <v>0.99105145413870244</v>
      </c>
      <c r="OA46" s="67">
        <f t="shared" si="56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79"/>
        <v>0.99105145413870244</v>
      </c>
      <c r="OI46" s="67">
        <f t="shared" si="80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59"/>
        <v>0.99105145413870244</v>
      </c>
      <c r="OQ46" s="67">
        <f t="shared" si="60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1"/>
        <v>0.99105145413870244</v>
      </c>
      <c r="OY46" s="67">
        <f t="shared" si="62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3"/>
        <v>0.99105145413870244</v>
      </c>
      <c r="PG46" s="67">
        <f t="shared" si="64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5"/>
        <v>0.99105145413870244</v>
      </c>
      <c r="PO46" s="67">
        <f t="shared" si="66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7"/>
        <v>0.99105145413870244</v>
      </c>
      <c r="PW46" s="67">
        <f t="shared" si="68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9"/>
        <v>0.99105145413870244</v>
      </c>
      <c r="QE46" s="67">
        <f t="shared" si="70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1"/>
        <v>0.99105145413870244</v>
      </c>
      <c r="QM46" s="67">
        <f t="shared" si="72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3"/>
        <v>0.99105145413870244</v>
      </c>
      <c r="QU46" s="67">
        <f t="shared" si="74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5"/>
        <v>0.99105145413870244</v>
      </c>
      <c r="RC46" s="67">
        <f t="shared" si="76"/>
        <v>0</v>
      </c>
    </row>
    <row r="47" spans="1:47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7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7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8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8"/>
        <v>1</v>
      </c>
      <c r="JK47" s="67">
        <f t="shared" si="29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0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1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3"/>
        <v>1</v>
      </c>
      <c r="KQ47" s="67">
        <f t="shared" si="3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5"/>
        <v>1</v>
      </c>
      <c r="KY47" s="67">
        <f t="shared" si="3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7"/>
        <v>1</v>
      </c>
      <c r="LG47" s="67">
        <f t="shared" si="3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39"/>
        <v>1</v>
      </c>
      <c r="LO47" s="67">
        <f t="shared" si="4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1"/>
        <v>1</v>
      </c>
      <c r="LW47" s="67">
        <f t="shared" si="42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3"/>
        <v>1</v>
      </c>
      <c r="ME47" s="67">
        <f t="shared" si="44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5"/>
        <v>1</v>
      </c>
      <c r="MM47" s="67">
        <f t="shared" si="46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7"/>
        <v>1</v>
      </c>
      <c r="MU47" s="67">
        <f t="shared" si="48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9"/>
        <v>1</v>
      </c>
      <c r="NC47" s="67">
        <f t="shared" si="50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1"/>
        <v>1</v>
      </c>
      <c r="NK47" s="67">
        <f t="shared" si="52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3"/>
        <v>1</v>
      </c>
      <c r="NS47" s="67">
        <f t="shared" si="54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5"/>
        <v>1</v>
      </c>
      <c r="OA47" s="67">
        <f t="shared" si="56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79"/>
        <v>1</v>
      </c>
      <c r="OI47" s="67">
        <f t="shared" si="80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59"/>
        <v>1</v>
      </c>
      <c r="OQ47" s="67">
        <f t="shared" si="60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1"/>
        <v>1</v>
      </c>
      <c r="OY47" s="67">
        <f t="shared" si="62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3"/>
        <v>1</v>
      </c>
      <c r="PG47" s="67">
        <f t="shared" si="64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5"/>
        <v>1</v>
      </c>
      <c r="PO47" s="67">
        <f t="shared" si="66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7"/>
        <v>1</v>
      </c>
      <c r="PW47" s="67">
        <f t="shared" si="68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9"/>
        <v>1</v>
      </c>
      <c r="QE47" s="67">
        <f t="shared" si="70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1"/>
        <v>1</v>
      </c>
      <c r="QM47" s="67">
        <f t="shared" si="72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3"/>
        <v>1</v>
      </c>
      <c r="QU47" s="67">
        <f t="shared" si="74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5"/>
        <v>1</v>
      </c>
      <c r="RC47" s="67">
        <f t="shared" si="76"/>
        <v>0</v>
      </c>
    </row>
    <row r="48" spans="1:47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7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7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8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8"/>
        <v>1</v>
      </c>
      <c r="JK48" s="67">
        <f t="shared" si="29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0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1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3"/>
        <v>1</v>
      </c>
      <c r="KQ48" s="67">
        <f t="shared" si="3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5"/>
        <v>1</v>
      </c>
      <c r="KY48" s="67">
        <f t="shared" si="3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7"/>
        <v>1</v>
      </c>
      <c r="LG48" s="67">
        <f t="shared" si="3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39"/>
        <v>1</v>
      </c>
      <c r="LO48" s="67">
        <f t="shared" si="4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1"/>
        <v>1</v>
      </c>
      <c r="LW48" s="67">
        <f t="shared" si="42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3"/>
        <v>1</v>
      </c>
      <c r="ME48" s="67">
        <f t="shared" si="44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5"/>
        <v>1</v>
      </c>
      <c r="MM48" s="67">
        <f t="shared" si="46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7"/>
        <v>1</v>
      </c>
      <c r="MU48" s="67">
        <f t="shared" si="48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9"/>
        <v>1</v>
      </c>
      <c r="NC48" s="67">
        <f t="shared" si="50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1"/>
        <v>1</v>
      </c>
      <c r="NK48" s="67">
        <f t="shared" si="52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3"/>
        <v>1</v>
      </c>
      <c r="NS48" s="67">
        <f t="shared" si="54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5"/>
        <v>1</v>
      </c>
      <c r="OA48" s="67">
        <f t="shared" si="56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79"/>
        <v>1</v>
      </c>
      <c r="OI48" s="67">
        <f t="shared" si="80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59"/>
        <v>1</v>
      </c>
      <c r="OQ48" s="67">
        <f t="shared" si="60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1"/>
        <v>1</v>
      </c>
      <c r="OY48" s="67">
        <f t="shared" si="62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3"/>
        <v>1</v>
      </c>
      <c r="PG48" s="67">
        <f t="shared" si="64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5"/>
        <v>1</v>
      </c>
      <c r="PO48" s="67">
        <f t="shared" si="66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7"/>
        <v>1</v>
      </c>
      <c r="PW48" s="67">
        <f t="shared" si="68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9"/>
        <v>1</v>
      </c>
      <c r="QE48" s="67">
        <f t="shared" si="70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1"/>
        <v>1</v>
      </c>
      <c r="QM48" s="67">
        <f t="shared" si="72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3"/>
        <v>1</v>
      </c>
      <c r="QU48" s="67">
        <f t="shared" si="74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5"/>
        <v>1</v>
      </c>
      <c r="RC48" s="67">
        <f t="shared" si="76"/>
        <v>0</v>
      </c>
    </row>
    <row r="49" spans="1:47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7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7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8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8"/>
        <v>0.77486910994764402</v>
      </c>
      <c r="JK49" s="67">
        <f t="shared" si="29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0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1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2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3"/>
        <v>0.77427821522309714</v>
      </c>
      <c r="KQ49" s="67">
        <f t="shared" si="34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5"/>
        <v>0.77427821522309714</v>
      </c>
      <c r="KY49" s="67">
        <f t="shared" si="3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7"/>
        <v>0.77427821522309714</v>
      </c>
      <c r="LG49" s="67">
        <f t="shared" si="3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39"/>
        <v>0.77427821522309714</v>
      </c>
      <c r="LO49" s="67">
        <f t="shared" si="40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1"/>
        <v>0.77427821522309714</v>
      </c>
      <c r="LW49" s="67">
        <f t="shared" si="42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3"/>
        <v>0.77427821522309714</v>
      </c>
      <c r="ME49" s="67">
        <f t="shared" si="44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5"/>
        <v>0.77427821522309714</v>
      </c>
      <c r="MM49" s="67">
        <f t="shared" si="46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7"/>
        <v>0.77427821522309714</v>
      </c>
      <c r="MU49" s="67">
        <f t="shared" si="48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9"/>
        <v>0.77427821522309714</v>
      </c>
      <c r="NC49" s="67">
        <f t="shared" si="50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1"/>
        <v>0.77427821522309714</v>
      </c>
      <c r="NK49" s="67">
        <f t="shared" si="52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3"/>
        <v>0.77427821522309714</v>
      </c>
      <c r="NS49" s="67">
        <f t="shared" si="54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5"/>
        <v>0.77427821522309714</v>
      </c>
      <c r="OA49" s="67">
        <f t="shared" si="56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79"/>
        <v>0.77427821522309714</v>
      </c>
      <c r="OI49" s="67">
        <f t="shared" si="80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59"/>
        <v>0.77427821522309714</v>
      </c>
      <c r="OQ49" s="67">
        <f t="shared" si="60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1"/>
        <v>0.77427821522309714</v>
      </c>
      <c r="OY49" s="67">
        <f t="shared" si="62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3"/>
        <v>0.77427821522309714</v>
      </c>
      <c r="PG49" s="67">
        <f t="shared" si="64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5"/>
        <v>0.77427821522309714</v>
      </c>
      <c r="PO49" s="67">
        <f t="shared" si="66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7"/>
        <v>0.77427821522309714</v>
      </c>
      <c r="PW49" s="67">
        <f t="shared" si="68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9"/>
        <v>0.77427821522309714</v>
      </c>
      <c r="QE49" s="67">
        <f t="shared" si="70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1"/>
        <v>0.77427821522309714</v>
      </c>
      <c r="QM49" s="67">
        <f t="shared" si="72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3"/>
        <v>0.77427821522309714</v>
      </c>
      <c r="QU49" s="67">
        <f t="shared" si="74"/>
        <v>0</v>
      </c>
      <c r="QW49" s="74" t="s">
        <v>52</v>
      </c>
      <c r="QX49" s="74">
        <v>381</v>
      </c>
      <c r="QY49" s="74">
        <v>296</v>
      </c>
      <c r="QZ49" s="74">
        <v>55</v>
      </c>
      <c r="RA49" s="74">
        <v>30</v>
      </c>
      <c r="RB49" s="75">
        <f t="shared" si="75"/>
        <v>0.7769028871391076</v>
      </c>
      <c r="RC49" s="67">
        <f t="shared" si="76"/>
        <v>2.624671916010457E-3</v>
      </c>
    </row>
    <row r="50" spans="1:47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7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7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8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8"/>
        <v>0.87403598971722363</v>
      </c>
      <c r="JK50" s="67">
        <f t="shared" si="29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0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1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3"/>
        <v>0.87146529562982</v>
      </c>
      <c r="KQ50" s="67">
        <f t="shared" si="34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5"/>
        <v>0.87146529562982</v>
      </c>
      <c r="KY50" s="67">
        <f t="shared" si="3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7"/>
        <v>0.87146529562982</v>
      </c>
      <c r="LG50" s="67">
        <f t="shared" si="3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39"/>
        <v>0.87146529562982</v>
      </c>
      <c r="LO50" s="67">
        <f t="shared" si="4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1"/>
        <v>0.87146529562982</v>
      </c>
      <c r="LW50" s="67">
        <f t="shared" si="42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3"/>
        <v>0.87146529562982</v>
      </c>
      <c r="ME50" s="67">
        <f t="shared" si="44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5"/>
        <v>0.87146529562982</v>
      </c>
      <c r="MM50" s="67">
        <f t="shared" si="46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7"/>
        <v>0.87146529562982</v>
      </c>
      <c r="MU50" s="67">
        <f t="shared" si="48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9"/>
        <v>0.87146529562982</v>
      </c>
      <c r="NC50" s="67">
        <f t="shared" si="50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1"/>
        <v>0.87146529562982</v>
      </c>
      <c r="NK50" s="67">
        <f t="shared" si="52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3"/>
        <v>0.87146529562982</v>
      </c>
      <c r="NS50" s="67">
        <f t="shared" si="54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5"/>
        <v>0.87146529562982</v>
      </c>
      <c r="OA50" s="67">
        <f t="shared" si="56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79"/>
        <v>0.87146529562982</v>
      </c>
      <c r="OI50" s="67">
        <f t="shared" si="80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59"/>
        <v>0.87146529562982</v>
      </c>
      <c r="OQ50" s="67">
        <f t="shared" si="60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1"/>
        <v>0.87146529562982</v>
      </c>
      <c r="OY50" s="67">
        <f t="shared" si="62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3"/>
        <v>0.87146529562982</v>
      </c>
      <c r="PG50" s="67">
        <f t="shared" si="64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5"/>
        <v>0.87146529562982</v>
      </c>
      <c r="PO50" s="67">
        <f t="shared" si="66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7"/>
        <v>0.87146529562982</v>
      </c>
      <c r="PW50" s="67">
        <f t="shared" si="68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9"/>
        <v>0.87146529562982</v>
      </c>
      <c r="QE50" s="67">
        <f t="shared" si="70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1"/>
        <v>0.87146529562982</v>
      </c>
      <c r="QM50" s="67">
        <f t="shared" si="72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3"/>
        <v>0.87146529562982</v>
      </c>
      <c r="QU50" s="67">
        <f t="shared" si="74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5"/>
        <v>0.87146529562982</v>
      </c>
      <c r="RC50" s="67">
        <f t="shared" si="76"/>
        <v>0</v>
      </c>
    </row>
    <row r="51" spans="1:47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7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7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8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8"/>
        <v>0.9555555555555556</v>
      </c>
      <c r="JK51" s="67">
        <f t="shared" si="29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0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1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2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3"/>
        <v>0.9555555555555556</v>
      </c>
      <c r="KQ51" s="67">
        <f t="shared" si="34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5"/>
        <v>0.9555555555555556</v>
      </c>
      <c r="KY51" s="67">
        <f t="shared" si="36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7"/>
        <v>0.9555555555555556</v>
      </c>
      <c r="LG51" s="67">
        <f t="shared" si="38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39"/>
        <v>0.9555555555555556</v>
      </c>
      <c r="LO51" s="67">
        <f t="shared" si="40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1"/>
        <v>0.9555555555555556</v>
      </c>
      <c r="LW51" s="67">
        <f t="shared" si="42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3"/>
        <v>0.9555555555555556</v>
      </c>
      <c r="ME51" s="67">
        <f t="shared" si="44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5"/>
        <v>0.9555555555555556</v>
      </c>
      <c r="MM51" s="67">
        <f t="shared" si="46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7"/>
        <v>0.9555555555555556</v>
      </c>
      <c r="MU51" s="67">
        <f t="shared" si="48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9"/>
        <v>0.9555555555555556</v>
      </c>
      <c r="NC51" s="67">
        <f t="shared" si="50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1"/>
        <v>0.9555555555555556</v>
      </c>
      <c r="NK51" s="67">
        <f t="shared" si="52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3"/>
        <v>0.9555555555555556</v>
      </c>
      <c r="NS51" s="67">
        <f t="shared" si="54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5"/>
        <v>0.8716216216216216</v>
      </c>
      <c r="OA51" s="67">
        <f t="shared" si="56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79"/>
        <v>0.8716216216216216</v>
      </c>
      <c r="OI51" s="67">
        <f t="shared" si="80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59"/>
        <v>0.8716216216216216</v>
      </c>
      <c r="OQ51" s="67">
        <f t="shared" si="60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1"/>
        <v>0.8716216216216216</v>
      </c>
      <c r="OY51" s="67">
        <f t="shared" si="62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3"/>
        <v>0.8716216216216216</v>
      </c>
      <c r="PG51" s="67">
        <f t="shared" si="64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5"/>
        <v>0.8716216216216216</v>
      </c>
      <c r="PO51" s="67">
        <f t="shared" si="66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7"/>
        <v>0.8716216216216216</v>
      </c>
      <c r="PW51" s="67">
        <f t="shared" si="68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9"/>
        <v>0.8716216216216216</v>
      </c>
      <c r="QE51" s="67">
        <f t="shared" si="70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1"/>
        <v>0.8716216216216216</v>
      </c>
      <c r="QM51" s="67">
        <f t="shared" si="72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3"/>
        <v>0.8716216216216216</v>
      </c>
      <c r="QU51" s="67">
        <f t="shared" si="74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5"/>
        <v>0.8716216216216216</v>
      </c>
      <c r="RC51" s="67">
        <f t="shared" si="76"/>
        <v>0</v>
      </c>
    </row>
    <row r="52" spans="1:47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7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5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6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7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8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8"/>
        <v>0.99373040752351094</v>
      </c>
      <c r="JK52" s="67">
        <f t="shared" si="29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0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1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2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3"/>
        <v>0.99373825923606762</v>
      </c>
      <c r="KQ52" s="67">
        <f t="shared" si="34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5"/>
        <v>0.99373825923606762</v>
      </c>
      <c r="KY52" s="67">
        <f t="shared" si="36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7"/>
        <v>0.99373825923606762</v>
      </c>
      <c r="LG52" s="67">
        <f t="shared" si="38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39"/>
        <v>0.99373825923606762</v>
      </c>
      <c r="LO52" s="67">
        <f t="shared" si="40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1"/>
        <v>0.99373825923606762</v>
      </c>
      <c r="LW52" s="67">
        <f t="shared" si="42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3"/>
        <v>0.99373825923606762</v>
      </c>
      <c r="ME52" s="67">
        <f t="shared" si="44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5"/>
        <v>0.99373825923606762</v>
      </c>
      <c r="MM52" s="67">
        <f t="shared" si="46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7"/>
        <v>0.99373825923606762</v>
      </c>
      <c r="MU52" s="67">
        <f t="shared" si="48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49"/>
        <v>0.99373825923606762</v>
      </c>
      <c r="NC52" s="67">
        <f t="shared" si="50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1"/>
        <v>0.99373825923606762</v>
      </c>
      <c r="NK52" s="67">
        <f t="shared" si="52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3"/>
        <v>0.99373825923606762</v>
      </c>
      <c r="NS52" s="67">
        <f t="shared" si="54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5"/>
        <v>0.99373825923606762</v>
      </c>
      <c r="OA52" s="67">
        <f t="shared" si="56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79"/>
        <v>0.99373825923606762</v>
      </c>
      <c r="OI52" s="67">
        <f t="shared" si="80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59"/>
        <v>0.99373825923606762</v>
      </c>
      <c r="OQ52" s="67">
        <f t="shared" si="60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1"/>
        <v>0.99373825923606762</v>
      </c>
      <c r="OY52" s="67">
        <f t="shared" si="62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3"/>
        <v>0.99373825923606762</v>
      </c>
      <c r="PG52" s="67">
        <f t="shared" si="64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5"/>
        <v>0.99373825923606762</v>
      </c>
      <c r="PO52" s="67">
        <f t="shared" si="66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7"/>
        <v>0.99373825923606762</v>
      </c>
      <c r="PW52" s="67">
        <f t="shared" si="68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69"/>
        <v>0.99373825923606762</v>
      </c>
      <c r="QE52" s="67">
        <f t="shared" si="70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1"/>
        <v>0.99373825923606762</v>
      </c>
      <c r="QM52" s="67">
        <f t="shared" si="72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3"/>
        <v>0.99373825923606762</v>
      </c>
      <c r="QU52" s="67">
        <f t="shared" si="74"/>
        <v>0</v>
      </c>
      <c r="QW52" s="74" t="s">
        <v>55</v>
      </c>
      <c r="QX52" s="74">
        <v>1597</v>
      </c>
      <c r="QY52" s="74">
        <v>1587</v>
      </c>
      <c r="QZ52" s="74">
        <v>10</v>
      </c>
      <c r="RA52" s="74">
        <v>0</v>
      </c>
      <c r="RB52" s="75">
        <f t="shared" si="75"/>
        <v>0.99373825923606762</v>
      </c>
      <c r="RC52" s="67">
        <f t="shared" si="76"/>
        <v>0</v>
      </c>
    </row>
    <row r="53" spans="1:47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7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7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8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8"/>
        <v>0.98863636363636365</v>
      </c>
      <c r="JK53" s="67">
        <f t="shared" si="29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0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1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2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3"/>
        <v>0.98863636363636365</v>
      </c>
      <c r="KQ53" s="67">
        <f t="shared" si="34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5"/>
        <v>0.98863636363636365</v>
      </c>
      <c r="KY53" s="67">
        <f t="shared" si="36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7"/>
        <v>0.98863636363636365</v>
      </c>
      <c r="LG53" s="67">
        <f t="shared" si="38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39"/>
        <v>0.98863636363636365</v>
      </c>
      <c r="LO53" s="67">
        <f t="shared" si="40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1"/>
        <v>0.97727272727272729</v>
      </c>
      <c r="LW53" s="67">
        <f t="shared" si="42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3"/>
        <v>0.97727272727272729</v>
      </c>
      <c r="ME53" s="67">
        <f t="shared" si="44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5"/>
        <v>0.97727272727272729</v>
      </c>
      <c r="MM53" s="67">
        <f t="shared" si="46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7"/>
        <v>0.98295454545454541</v>
      </c>
      <c r="MU53" s="67">
        <f t="shared" si="48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49"/>
        <v>0.98295454545454541</v>
      </c>
      <c r="NC53" s="67">
        <f t="shared" si="50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1"/>
        <v>0.98295454545454541</v>
      </c>
      <c r="NK53" s="67">
        <f t="shared" si="52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3"/>
        <v>0.98295454545454541</v>
      </c>
      <c r="NS53" s="67">
        <f t="shared" si="54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5"/>
        <v>0.98295454545454541</v>
      </c>
      <c r="OA53" s="67">
        <f t="shared" si="56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79"/>
        <v>0.98295454545454541</v>
      </c>
      <c r="OI53" s="67">
        <f t="shared" si="80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59"/>
        <v>0.98295454545454541</v>
      </c>
      <c r="OQ53" s="67">
        <f t="shared" si="60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1"/>
        <v>0.98295454545454541</v>
      </c>
      <c r="OY53" s="67">
        <f t="shared" si="62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3"/>
        <v>0.98295454545454541</v>
      </c>
      <c r="PG53" s="67">
        <f t="shared" si="64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5"/>
        <v>0.98295454545454541</v>
      </c>
      <c r="PO53" s="67">
        <f t="shared" si="66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7"/>
        <v>0.98863636363636365</v>
      </c>
      <c r="PW53" s="67">
        <f t="shared" si="68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9"/>
        <v>0.98863636363636365</v>
      </c>
      <c r="QE53" s="67">
        <f t="shared" si="70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1"/>
        <v>0.98863636363636365</v>
      </c>
      <c r="QM53" s="67">
        <f t="shared" si="72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3"/>
        <v>0.98863636363636365</v>
      </c>
      <c r="QU53" s="67">
        <f t="shared" si="74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5"/>
        <v>0.98863636363636365</v>
      </c>
      <c r="RC53" s="67">
        <f t="shared" si="76"/>
        <v>0</v>
      </c>
    </row>
    <row r="54" spans="1:47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7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7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8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8"/>
        <v>0.96536796536796532</v>
      </c>
      <c r="JK54" s="67">
        <f t="shared" si="29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0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1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2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3"/>
        <v>0.96536796536796532</v>
      </c>
      <c r="KQ54" s="67">
        <f t="shared" si="34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5"/>
        <v>0.96536796536796532</v>
      </c>
      <c r="KY54" s="67">
        <f t="shared" si="36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7"/>
        <v>0.96536796536796532</v>
      </c>
      <c r="LG54" s="67">
        <f t="shared" si="38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39"/>
        <v>0.96536796536796532</v>
      </c>
      <c r="LO54" s="67">
        <f t="shared" si="40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1"/>
        <v>0.96536796536796532</v>
      </c>
      <c r="LW54" s="67">
        <f t="shared" si="42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3"/>
        <v>0.96536796536796532</v>
      </c>
      <c r="ME54" s="67">
        <f t="shared" si="44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5"/>
        <v>0.96536796536796532</v>
      </c>
      <c r="MM54" s="67">
        <f t="shared" si="46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7"/>
        <v>0.96536796536796532</v>
      </c>
      <c r="MU54" s="67">
        <f t="shared" si="48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9"/>
        <v>0.96536796536796532</v>
      </c>
      <c r="NC54" s="67">
        <f t="shared" si="50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1"/>
        <v>0.96536796536796532</v>
      </c>
      <c r="NK54" s="67">
        <f t="shared" si="52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3"/>
        <v>0.96536796536796532</v>
      </c>
      <c r="NS54" s="67">
        <f t="shared" si="54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5"/>
        <v>0.96536796536796532</v>
      </c>
      <c r="OA54" s="67">
        <f t="shared" si="56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79"/>
        <v>0.96536796536796532</v>
      </c>
      <c r="OI54" s="67">
        <f t="shared" si="80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59"/>
        <v>0.96536796536796532</v>
      </c>
      <c r="OQ54" s="67">
        <f t="shared" si="60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1"/>
        <v>0.96536796536796532</v>
      </c>
      <c r="OY54" s="67">
        <f t="shared" si="62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3"/>
        <v>0.96296296296296291</v>
      </c>
      <c r="PG54" s="67">
        <f t="shared" si="64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5"/>
        <v>0.96296296296296291</v>
      </c>
      <c r="PO54" s="67">
        <f t="shared" si="66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7"/>
        <v>0.96296296296296291</v>
      </c>
      <c r="PW54" s="67">
        <f t="shared" si="68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69"/>
        <v>0.96296296296296291</v>
      </c>
      <c r="QE54" s="67">
        <f t="shared" si="70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1"/>
        <v>0.96296296296296291</v>
      </c>
      <c r="QM54" s="67">
        <f t="shared" si="72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3"/>
        <v>0.96296296296296291</v>
      </c>
      <c r="QU54" s="67">
        <f t="shared" si="74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5"/>
        <v>0.96296296296296291</v>
      </c>
      <c r="RC54" s="67">
        <f t="shared" si="76"/>
        <v>0</v>
      </c>
    </row>
    <row r="55" spans="1:471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7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5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6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7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8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8"/>
        <v>0.96354166666666663</v>
      </c>
      <c r="JK55" s="67">
        <f t="shared" si="29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>JO55/JN55</f>
        <v>0.96354166666666663</v>
      </c>
      <c r="JS55" s="67">
        <f t="shared" si="30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>JW55/JV55</f>
        <v>0.96354166666666663</v>
      </c>
      <c r="KA55" s="67">
        <f t="shared" si="31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>KE55/KD55</f>
        <v>0.96354166666666663</v>
      </c>
      <c r="KI55" s="67">
        <f t="shared" si="32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3"/>
        <v>0.96354166666666663</v>
      </c>
      <c r="KQ55" s="67">
        <f t="shared" si="34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5"/>
        <v>0.96354166666666663</v>
      </c>
      <c r="KY55" s="67">
        <f t="shared" si="36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7"/>
        <v>0.96354166666666663</v>
      </c>
      <c r="LG55" s="67">
        <f t="shared" si="38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39"/>
        <v>0.96354166666666663</v>
      </c>
      <c r="LO55" s="67">
        <f t="shared" si="40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1"/>
        <v>0.96354166666666663</v>
      </c>
      <c r="LW55" s="67">
        <f t="shared" si="42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3"/>
        <v>0.96354166666666663</v>
      </c>
      <c r="ME55" s="67">
        <f t="shared" si="44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5"/>
        <v>0.96354166666666663</v>
      </c>
      <c r="MM55" s="67">
        <f t="shared" si="46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7"/>
        <v>0.96354166666666663</v>
      </c>
      <c r="MU55" s="67">
        <f t="shared" si="48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49"/>
        <v>0.96354166666666663</v>
      </c>
      <c r="NC55" s="67">
        <f t="shared" si="50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1"/>
        <v>0.96354166666666663</v>
      </c>
      <c r="NK55" s="67">
        <f t="shared" si="52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3"/>
        <v>0.96354166666666663</v>
      </c>
      <c r="NS55" s="67">
        <f t="shared" si="54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5"/>
        <v>0.96354166666666663</v>
      </c>
      <c r="OA55" s="67">
        <f t="shared" si="56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79"/>
        <v>0.96354166666666663</v>
      </c>
      <c r="OI55" s="67">
        <f t="shared" si="80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59"/>
        <v>0.96354166666666663</v>
      </c>
      <c r="OQ55" s="67">
        <f t="shared" si="60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1"/>
        <v>0.96354166666666663</v>
      </c>
      <c r="OY55" s="67">
        <f t="shared" si="62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3"/>
        <v>0.96391752577319589</v>
      </c>
      <c r="PG55" s="67">
        <f t="shared" si="64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5"/>
        <v>0.96391752577319589</v>
      </c>
      <c r="PO55" s="67">
        <f t="shared" si="66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7"/>
        <v>0.96391752577319589</v>
      </c>
      <c r="PW55" s="67">
        <f t="shared" si="68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69"/>
        <v>0.96391752577319589</v>
      </c>
      <c r="QE55" s="67">
        <f t="shared" si="70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1"/>
        <v>0.96391752577319589</v>
      </c>
      <c r="QM55" s="67">
        <f t="shared" si="72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3"/>
        <v>0.96391752577319589</v>
      </c>
      <c r="QU55" s="67">
        <f t="shared" si="74"/>
        <v>0</v>
      </c>
      <c r="QW55" s="78" t="s">
        <v>58</v>
      </c>
      <c r="QX55" s="74">
        <v>194</v>
      </c>
      <c r="QY55" s="74">
        <v>183</v>
      </c>
      <c r="QZ55" s="74">
        <v>11</v>
      </c>
      <c r="RA55" s="74">
        <v>0</v>
      </c>
      <c r="RB55" s="75">
        <f t="shared" si="75"/>
        <v>0.94329896907216493</v>
      </c>
      <c r="RC55" s="67">
        <f t="shared" si="76"/>
        <v>-2.0618556701030966E-2</v>
      </c>
    </row>
    <row r="56" spans="1:47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7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7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8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8"/>
        <v>0.63529411764705879</v>
      </c>
      <c r="JK56" s="67">
        <f t="shared" si="29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0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1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3"/>
        <v>0.63529411764705879</v>
      </c>
      <c r="KQ56" s="67">
        <f t="shared" si="34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5"/>
        <v>0.62352941176470589</v>
      </c>
      <c r="KY56" s="67">
        <f t="shared" si="36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7"/>
        <v>0.63529411764705879</v>
      </c>
      <c r="LG56" s="67">
        <f t="shared" si="38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39"/>
        <v>0.63529411764705879</v>
      </c>
      <c r="LO56" s="67">
        <f t="shared" si="40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1"/>
        <v>0.63529411764705879</v>
      </c>
      <c r="LW56" s="67">
        <f t="shared" si="42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3"/>
        <v>0.63529411764705879</v>
      </c>
      <c r="ME56" s="67">
        <f t="shared" si="44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5"/>
        <v>0.63529411764705879</v>
      </c>
      <c r="MM56" s="67">
        <f t="shared" si="46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7"/>
        <v>0.63529411764705879</v>
      </c>
      <c r="MU56" s="67">
        <f t="shared" si="48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9"/>
        <v>0.63529411764705879</v>
      </c>
      <c r="NC56" s="67">
        <f t="shared" si="50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1"/>
        <v>0.63529411764705879</v>
      </c>
      <c r="NK56" s="67">
        <f t="shared" si="52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3"/>
        <v>0.63529411764705879</v>
      </c>
      <c r="NS56" s="67">
        <f t="shared" si="54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5"/>
        <v>0.63529411764705879</v>
      </c>
      <c r="OA56" s="67">
        <f t="shared" si="56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79"/>
        <v>0.63529411764705879</v>
      </c>
      <c r="OI56" s="67">
        <f t="shared" si="80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59"/>
        <v>0.63529411764705879</v>
      </c>
      <c r="OQ56" s="67">
        <f t="shared" si="60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1"/>
        <v>0.63529411764705879</v>
      </c>
      <c r="OY56" s="67">
        <f t="shared" si="62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3"/>
        <v>0.63529411764705879</v>
      </c>
      <c r="PG56" s="67">
        <f t="shared" si="64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5"/>
        <v>0.63529411764705879</v>
      </c>
      <c r="PO56" s="67">
        <f t="shared" si="66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7"/>
        <v>0.63529411764705879</v>
      </c>
      <c r="PW56" s="67">
        <f t="shared" si="68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69"/>
        <v>0.63529411764705879</v>
      </c>
      <c r="QE56" s="67">
        <f t="shared" si="70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1"/>
        <v>0.63529411764705879</v>
      </c>
      <c r="QM56" s="67">
        <f t="shared" si="72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3"/>
        <v>0.63529411764705879</v>
      </c>
      <c r="QU56" s="67">
        <f t="shared" si="74"/>
        <v>0</v>
      </c>
      <c r="QW56" s="74" t="s">
        <v>59</v>
      </c>
      <c r="QX56" s="74">
        <v>85</v>
      </c>
      <c r="QY56" s="74">
        <v>54</v>
      </c>
      <c r="QZ56" s="74">
        <v>2</v>
      </c>
      <c r="RA56" s="74">
        <v>29</v>
      </c>
      <c r="RB56" s="75">
        <f t="shared" si="75"/>
        <v>0.63529411764705879</v>
      </c>
      <c r="RC56" s="67">
        <f t="shared" si="76"/>
        <v>0</v>
      </c>
    </row>
    <row r="57" spans="1:47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7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5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7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8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8"/>
        <v>0.87285223367697595</v>
      </c>
      <c r="JK57" s="67">
        <f t="shared" si="29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0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1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2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3"/>
        <v>0.90378006872852235</v>
      </c>
      <c r="KQ57" s="67">
        <f t="shared" si="34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5"/>
        <v>0.90034364261168387</v>
      </c>
      <c r="KY57" s="67">
        <f t="shared" si="36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7"/>
        <v>0.90378006872852235</v>
      </c>
      <c r="LG57" s="67">
        <f t="shared" si="38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39"/>
        <v>0.90378006872852235</v>
      </c>
      <c r="LO57" s="67">
        <f t="shared" si="40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1"/>
        <v>0.90034364261168387</v>
      </c>
      <c r="LW57" s="67">
        <f t="shared" si="42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3"/>
        <v>0.90378006872852235</v>
      </c>
      <c r="ME57" s="67">
        <f t="shared" si="44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5"/>
        <v>0.90378006872852235</v>
      </c>
      <c r="MM57" s="67">
        <f t="shared" si="46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7"/>
        <v>0.90378006872852235</v>
      </c>
      <c r="MU57" s="67">
        <f t="shared" si="48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9"/>
        <v>0.90378006872852235</v>
      </c>
      <c r="NC57" s="67">
        <f t="shared" si="50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1"/>
        <v>0.90378006872852235</v>
      </c>
      <c r="NK57" s="67">
        <f t="shared" si="52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3"/>
        <v>0.90378006872852235</v>
      </c>
      <c r="NS57" s="67">
        <f t="shared" si="54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5"/>
        <v>0.90378006872852235</v>
      </c>
      <c r="OA57" s="67">
        <f t="shared" si="56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79"/>
        <v>0.90034364261168387</v>
      </c>
      <c r="OI57" s="67">
        <f t="shared" si="80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59"/>
        <v>0.90378006872852235</v>
      </c>
      <c r="OQ57" s="67">
        <f t="shared" si="60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1"/>
        <v>0.90034364261168387</v>
      </c>
      <c r="OY57" s="67">
        <f t="shared" si="62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3"/>
        <v>0.90034364261168387</v>
      </c>
      <c r="PG57" s="67">
        <f t="shared" si="64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5"/>
        <v>0.90034364261168387</v>
      </c>
      <c r="PO57" s="67">
        <f t="shared" si="66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7"/>
        <v>0.90378006872852235</v>
      </c>
      <c r="PW57" s="67">
        <f t="shared" si="68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69"/>
        <v>0.90378006872852235</v>
      </c>
      <c r="QE57" s="67">
        <f t="shared" si="70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1"/>
        <v>0.90378006872852235</v>
      </c>
      <c r="QM57" s="67">
        <f t="shared" si="72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3"/>
        <v>0.90034364261168387</v>
      </c>
      <c r="QU57" s="67">
        <f t="shared" si="74"/>
        <v>-3.4364261168384758E-3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5"/>
        <v>0.90378006872852235</v>
      </c>
      <c r="RC57" s="67">
        <f t="shared" si="76"/>
        <v>3.4364261168384758E-3</v>
      </c>
    </row>
    <row r="58" spans="1:47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7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7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8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8"/>
        <v>0.2857142857142857</v>
      </c>
      <c r="JK58" s="67">
        <f t="shared" si="29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0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1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3"/>
        <v>0.2857142857142857</v>
      </c>
      <c r="KQ58" s="67">
        <f t="shared" si="34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5"/>
        <v>0.2857142857142857</v>
      </c>
      <c r="KY58" s="67">
        <f t="shared" si="3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7"/>
        <v>0.2857142857142857</v>
      </c>
      <c r="LG58" s="67">
        <f t="shared" si="3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39"/>
        <v>0.2857142857142857</v>
      </c>
      <c r="LO58" s="67">
        <f t="shared" si="4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1"/>
        <v>0.2857142857142857</v>
      </c>
      <c r="LW58" s="67">
        <f t="shared" si="42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3"/>
        <v>0.2857142857142857</v>
      </c>
      <c r="ME58" s="67">
        <f t="shared" si="44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5"/>
        <v>0.2857142857142857</v>
      </c>
      <c r="MM58" s="67">
        <f t="shared" si="46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7"/>
        <v>0.2857142857142857</v>
      </c>
      <c r="MU58" s="67">
        <f t="shared" si="48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9"/>
        <v>0.2857142857142857</v>
      </c>
      <c r="NC58" s="67">
        <f t="shared" si="50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1"/>
        <v>0.2857142857142857</v>
      </c>
      <c r="NK58" s="67">
        <f t="shared" si="52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3"/>
        <v>0.2857142857142857</v>
      </c>
      <c r="NS58" s="67">
        <f t="shared" si="54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5"/>
        <v>0.2857142857142857</v>
      </c>
      <c r="OA58" s="67">
        <f t="shared" si="56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79"/>
        <v>0.2857142857142857</v>
      </c>
      <c r="OI58" s="67">
        <f t="shared" si="80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59"/>
        <v>0.2857142857142857</v>
      </c>
      <c r="OQ58" s="67">
        <f t="shared" si="60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1"/>
        <v>0.2857142857142857</v>
      </c>
      <c r="OY58" s="67">
        <f t="shared" si="62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3"/>
        <v>0.2857142857142857</v>
      </c>
      <c r="PG58" s="67">
        <f t="shared" si="64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5"/>
        <v>0.2857142857142857</v>
      </c>
      <c r="PO58" s="67">
        <f t="shared" si="66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7"/>
        <v>0.2857142857142857</v>
      </c>
      <c r="PW58" s="67">
        <f t="shared" si="68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9"/>
        <v>0.2857142857142857</v>
      </c>
      <c r="QE58" s="67">
        <f t="shared" si="70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1"/>
        <v>0.2857142857142857</v>
      </c>
      <c r="QM58" s="67">
        <f t="shared" si="72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3"/>
        <v>0.2857142857142857</v>
      </c>
      <c r="QU58" s="67">
        <f t="shared" si="74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5"/>
        <v>0.2857142857142857</v>
      </c>
      <c r="RC58" s="67">
        <f t="shared" si="76"/>
        <v>0</v>
      </c>
    </row>
    <row r="59" spans="1:47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7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5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6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7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8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8"/>
        <v>0.90972222222222221</v>
      </c>
      <c r="JK59" s="67">
        <f t="shared" si="29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0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1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2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3"/>
        <v>0.88888888888888884</v>
      </c>
      <c r="KQ59" s="67">
        <f t="shared" si="34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5"/>
        <v>0.88888888888888884</v>
      </c>
      <c r="KY59" s="67">
        <f t="shared" si="36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7"/>
        <v>0.88888888888888884</v>
      </c>
      <c r="LG59" s="67">
        <f t="shared" si="38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39"/>
        <v>0.89583333333333337</v>
      </c>
      <c r="LO59" s="67">
        <f t="shared" si="40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1"/>
        <v>0.89583333333333337</v>
      </c>
      <c r="LW59" s="67">
        <f t="shared" si="42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3"/>
        <v>0.90972222222222221</v>
      </c>
      <c r="ME59" s="67">
        <f t="shared" si="44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5"/>
        <v>0.90972222222222221</v>
      </c>
      <c r="MM59" s="67">
        <f t="shared" si="46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7"/>
        <v>0.90972222222222221</v>
      </c>
      <c r="MU59" s="67">
        <f t="shared" si="48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49"/>
        <v>0.90972222222222221</v>
      </c>
      <c r="NC59" s="67">
        <f t="shared" si="50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1"/>
        <v>0.90972222222222221</v>
      </c>
      <c r="NK59" s="67">
        <f t="shared" si="52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3"/>
        <v>0.90972222222222221</v>
      </c>
      <c r="NS59" s="67">
        <f t="shared" si="54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5"/>
        <v>0.90972222222222221</v>
      </c>
      <c r="OA59" s="67">
        <f t="shared" si="56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79"/>
        <v>0.90972222222222221</v>
      </c>
      <c r="OI59" s="67">
        <f t="shared" si="80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59"/>
        <v>0.90972222222222221</v>
      </c>
      <c r="OQ59" s="67">
        <f t="shared" si="60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1"/>
        <v>0.90972222222222221</v>
      </c>
      <c r="OY59" s="67">
        <f t="shared" si="62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3"/>
        <v>0.90972222222222221</v>
      </c>
      <c r="PG59" s="67">
        <f t="shared" si="64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5"/>
        <v>0.90972222222222221</v>
      </c>
      <c r="PO59" s="67">
        <f t="shared" si="66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7"/>
        <v>0.90972222222222221</v>
      </c>
      <c r="PW59" s="67">
        <f t="shared" si="68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69"/>
        <v>0.90972222222222221</v>
      </c>
      <c r="QE59" s="67">
        <f t="shared" si="70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1"/>
        <v>0.92361111111111116</v>
      </c>
      <c r="QM59" s="67">
        <f t="shared" si="72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3"/>
        <v>0.92361111111111116</v>
      </c>
      <c r="QU59" s="67">
        <f t="shared" si="74"/>
        <v>0</v>
      </c>
      <c r="QW59" s="74" t="s">
        <v>157</v>
      </c>
      <c r="QX59" s="74">
        <v>144</v>
      </c>
      <c r="QY59" s="74">
        <v>133</v>
      </c>
      <c r="QZ59" s="74">
        <v>8</v>
      </c>
      <c r="RA59" s="74">
        <v>3</v>
      </c>
      <c r="RB59" s="75">
        <f t="shared" si="75"/>
        <v>0.92361111111111116</v>
      </c>
      <c r="RC59" s="67">
        <f t="shared" si="76"/>
        <v>0</v>
      </c>
    </row>
    <row r="60" spans="1:47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7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7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8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8"/>
        <v>1</v>
      </c>
      <c r="JK60" s="67">
        <f t="shared" si="29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0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1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3"/>
        <v>1</v>
      </c>
      <c r="KQ60" s="67">
        <f t="shared" si="3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5"/>
        <v>1</v>
      </c>
      <c r="KY60" s="67">
        <f t="shared" si="3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7"/>
        <v>1</v>
      </c>
      <c r="LG60" s="67">
        <f t="shared" si="3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39"/>
        <v>1</v>
      </c>
      <c r="LO60" s="67">
        <f t="shared" si="4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1"/>
        <v>1</v>
      </c>
      <c r="LW60" s="67">
        <f t="shared" si="42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3"/>
        <v>1</v>
      </c>
      <c r="ME60" s="67">
        <f t="shared" si="44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5"/>
        <v>1</v>
      </c>
      <c r="MM60" s="67">
        <f t="shared" si="46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7"/>
        <v>1</v>
      </c>
      <c r="MU60" s="67">
        <f t="shared" si="48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9"/>
        <v>1</v>
      </c>
      <c r="NC60" s="67">
        <f t="shared" si="50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1"/>
        <v>1</v>
      </c>
      <c r="NK60" s="67">
        <f t="shared" si="52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3"/>
        <v>1</v>
      </c>
      <c r="NS60" s="67">
        <f t="shared" si="54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5"/>
        <v>1</v>
      </c>
      <c r="OA60" s="67">
        <f t="shared" si="56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79"/>
        <v>1</v>
      </c>
      <c r="OI60" s="67">
        <f t="shared" si="80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59"/>
        <v>1</v>
      </c>
      <c r="OQ60" s="67">
        <f t="shared" si="60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1"/>
        <v>1</v>
      </c>
      <c r="OY60" s="67">
        <f t="shared" si="62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3"/>
        <v>1</v>
      </c>
      <c r="PG60" s="67">
        <f t="shared" si="64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5"/>
        <v>1</v>
      </c>
      <c r="PO60" s="67">
        <f t="shared" si="66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7"/>
        <v>1</v>
      </c>
      <c r="PW60" s="67">
        <f t="shared" si="68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9"/>
        <v>1</v>
      </c>
      <c r="QE60" s="67">
        <f t="shared" si="70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1"/>
        <v>1</v>
      </c>
      <c r="QM60" s="67">
        <f t="shared" si="72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3"/>
        <v>1</v>
      </c>
      <c r="QU60" s="67">
        <f t="shared" si="74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5"/>
        <v>1</v>
      </c>
      <c r="RC60" s="67">
        <f t="shared" si="76"/>
        <v>0</v>
      </c>
    </row>
    <row r="61" spans="1:47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7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7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8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8"/>
        <v>1</v>
      </c>
      <c r="JK61" s="67">
        <f t="shared" si="29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0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1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3"/>
        <v>1</v>
      </c>
      <c r="KQ61" s="67">
        <f t="shared" si="3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5"/>
        <v>1</v>
      </c>
      <c r="KY61" s="67">
        <f t="shared" si="3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7"/>
        <v>1</v>
      </c>
      <c r="LG61" s="67">
        <f t="shared" si="3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39"/>
        <v>1</v>
      </c>
      <c r="LO61" s="67">
        <f t="shared" si="4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1"/>
        <v>1</v>
      </c>
      <c r="LW61" s="67">
        <f t="shared" si="42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3"/>
        <v>1</v>
      </c>
      <c r="ME61" s="67">
        <f t="shared" si="44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5"/>
        <v>1</v>
      </c>
      <c r="MM61" s="67">
        <f t="shared" si="46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7"/>
        <v>1</v>
      </c>
      <c r="MU61" s="67">
        <f t="shared" si="48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9"/>
        <v>1</v>
      </c>
      <c r="NC61" s="67">
        <f t="shared" si="50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1"/>
        <v>1</v>
      </c>
      <c r="NK61" s="67">
        <f t="shared" si="52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3"/>
        <v>1</v>
      </c>
      <c r="NS61" s="67">
        <f t="shared" si="54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5"/>
        <v>1</v>
      </c>
      <c r="OA61" s="67">
        <f t="shared" si="56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79"/>
        <v>1</v>
      </c>
      <c r="OI61" s="67">
        <f t="shared" si="80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59"/>
        <v>1</v>
      </c>
      <c r="OQ61" s="67">
        <f t="shared" si="60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1"/>
        <v>1</v>
      </c>
      <c r="OY61" s="67">
        <f t="shared" si="62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3"/>
        <v>1</v>
      </c>
      <c r="PG61" s="67">
        <f t="shared" si="64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5"/>
        <v>1</v>
      </c>
      <c r="PO61" s="67">
        <f t="shared" si="66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7"/>
        <v>1</v>
      </c>
      <c r="PW61" s="67">
        <f t="shared" si="68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9"/>
        <v>1</v>
      </c>
      <c r="QE61" s="67">
        <f t="shared" si="70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1"/>
        <v>1</v>
      </c>
      <c r="QM61" s="67">
        <f t="shared" si="72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3"/>
        <v>1</v>
      </c>
      <c r="QU61" s="67">
        <f t="shared" si="74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5"/>
        <v>1</v>
      </c>
      <c r="RC61" s="67">
        <f t="shared" si="76"/>
        <v>0</v>
      </c>
    </row>
    <row r="62" spans="1:47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7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7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8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8"/>
        <v>0.8571428571428571</v>
      </c>
      <c r="JK62" s="67">
        <f t="shared" si="29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0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1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3"/>
        <v>0.8571428571428571</v>
      </c>
      <c r="KQ62" s="67">
        <f t="shared" si="34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5"/>
        <v>0.8571428571428571</v>
      </c>
      <c r="KY62" s="67">
        <f t="shared" si="3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7"/>
        <v>0.8571428571428571</v>
      </c>
      <c r="LG62" s="67">
        <f t="shared" si="3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39"/>
        <v>0.8571428571428571</v>
      </c>
      <c r="LO62" s="67">
        <f t="shared" si="4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1"/>
        <v>0.8571428571428571</v>
      </c>
      <c r="LW62" s="67">
        <f t="shared" si="42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3"/>
        <v>0.8571428571428571</v>
      </c>
      <c r="ME62" s="67">
        <f t="shared" si="44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5"/>
        <v>0.8571428571428571</v>
      </c>
      <c r="MM62" s="67">
        <f t="shared" si="46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7"/>
        <v>0.8571428571428571</v>
      </c>
      <c r="MU62" s="67">
        <f t="shared" si="48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9"/>
        <v>0.8571428571428571</v>
      </c>
      <c r="NC62" s="67">
        <f t="shared" si="50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1"/>
        <v>0.8571428571428571</v>
      </c>
      <c r="NK62" s="67">
        <f t="shared" si="52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3"/>
        <v>0.8571428571428571</v>
      </c>
      <c r="NS62" s="67">
        <f t="shared" si="54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5"/>
        <v>0.8571428571428571</v>
      </c>
      <c r="OA62" s="67">
        <f t="shared" si="56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79"/>
        <v>0.8571428571428571</v>
      </c>
      <c r="OI62" s="67">
        <f t="shared" si="80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59"/>
        <v>0.8571428571428571</v>
      </c>
      <c r="OQ62" s="67">
        <f t="shared" si="60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1"/>
        <v>0.8571428571428571</v>
      </c>
      <c r="OY62" s="67">
        <f t="shared" si="62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3"/>
        <v>0.8571428571428571</v>
      </c>
      <c r="PG62" s="67">
        <f t="shared" si="64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5"/>
        <v>0.8571428571428571</v>
      </c>
      <c r="PO62" s="67">
        <f t="shared" si="66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7"/>
        <v>0.8571428571428571</v>
      </c>
      <c r="PW62" s="67">
        <f t="shared" si="68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9"/>
        <v>0.8571428571428571</v>
      </c>
      <c r="QE62" s="67">
        <f t="shared" si="70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1"/>
        <v>0.8571428571428571</v>
      </c>
      <c r="QM62" s="67">
        <f t="shared" si="72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3"/>
        <v>0.8571428571428571</v>
      </c>
      <c r="QU62" s="67">
        <f t="shared" si="74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5"/>
        <v>0.8571428571428571</v>
      </c>
      <c r="RC62" s="67">
        <f t="shared" si="76"/>
        <v>0</v>
      </c>
    </row>
    <row r="63" spans="1:47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7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7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8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8"/>
        <v>0.96875</v>
      </c>
      <c r="JK63" s="67">
        <f t="shared" si="29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0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1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3"/>
        <v>0.96875</v>
      </c>
      <c r="KQ63" s="67">
        <f t="shared" si="34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5"/>
        <v>0.96875</v>
      </c>
      <c r="KY63" s="67">
        <f t="shared" si="3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7"/>
        <v>0.96875</v>
      </c>
      <c r="LG63" s="67">
        <f t="shared" si="3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39"/>
        <v>0.96875</v>
      </c>
      <c r="LO63" s="67">
        <f t="shared" si="40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1"/>
        <v>0.96875</v>
      </c>
      <c r="LW63" s="67">
        <f t="shared" si="42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3"/>
        <v>0.96875</v>
      </c>
      <c r="ME63" s="67">
        <f t="shared" si="44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5"/>
        <v>0.96875</v>
      </c>
      <c r="MM63" s="67">
        <f t="shared" si="46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7"/>
        <v>0.96875</v>
      </c>
      <c r="MU63" s="67">
        <f t="shared" si="48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9"/>
        <v>0.96875</v>
      </c>
      <c r="NC63" s="67">
        <f t="shared" si="50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1"/>
        <v>0.96875</v>
      </c>
      <c r="NK63" s="67">
        <f t="shared" si="52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3"/>
        <v>0.96875</v>
      </c>
      <c r="NS63" s="67">
        <f t="shared" si="54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5"/>
        <v>0.96875</v>
      </c>
      <c r="OA63" s="67">
        <f t="shared" si="56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79"/>
        <v>0.96875</v>
      </c>
      <c r="OI63" s="67">
        <f t="shared" si="80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59"/>
        <v>0.96875</v>
      </c>
      <c r="OQ63" s="67">
        <f t="shared" si="60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1"/>
        <v>0.96875</v>
      </c>
      <c r="OY63" s="67">
        <f t="shared" si="62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3"/>
        <v>0.96875</v>
      </c>
      <c r="PG63" s="67">
        <f t="shared" si="64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5"/>
        <v>0.96875</v>
      </c>
      <c r="PO63" s="67">
        <f t="shared" si="66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7"/>
        <v>0.96875</v>
      </c>
      <c r="PW63" s="67">
        <f t="shared" si="68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9"/>
        <v>0.96875</v>
      </c>
      <c r="QE63" s="67">
        <f t="shared" si="70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1"/>
        <v>0.96875</v>
      </c>
      <c r="QM63" s="67">
        <f t="shared" si="72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3"/>
        <v>0.96875</v>
      </c>
      <c r="QU63" s="67">
        <f t="shared" si="74"/>
        <v>0</v>
      </c>
      <c r="QW63" s="74" t="s">
        <v>64</v>
      </c>
      <c r="QX63" s="74">
        <v>32</v>
      </c>
      <c r="QY63" s="74">
        <v>32</v>
      </c>
      <c r="QZ63" s="74">
        <v>0</v>
      </c>
      <c r="RA63" s="74">
        <v>0</v>
      </c>
      <c r="RB63" s="75">
        <f t="shared" si="75"/>
        <v>1</v>
      </c>
      <c r="RC63" s="67">
        <f t="shared" si="76"/>
        <v>3.125E-2</v>
      </c>
    </row>
    <row r="64" spans="1:47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>BA64-AS62</f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7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7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8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8"/>
        <v>0.2</v>
      </c>
      <c r="JK64" s="67">
        <f t="shared" si="29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0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1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3"/>
        <v>0.2</v>
      </c>
      <c r="KQ64" s="67">
        <f t="shared" si="3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5"/>
        <v>0.2</v>
      </c>
      <c r="KY64" s="67">
        <f t="shared" si="3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7"/>
        <v>0.2</v>
      </c>
      <c r="LG64" s="67">
        <f t="shared" si="3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39"/>
        <v>0.2</v>
      </c>
      <c r="LO64" s="67">
        <f t="shared" si="4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1"/>
        <v>0.2</v>
      </c>
      <c r="LW64" s="67">
        <f t="shared" si="42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3"/>
        <v>0.2</v>
      </c>
      <c r="ME64" s="67">
        <f t="shared" si="44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5"/>
        <v>0.2</v>
      </c>
      <c r="MM64" s="67">
        <f t="shared" si="46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7"/>
        <v>0.2</v>
      </c>
      <c r="MU64" s="67">
        <f t="shared" si="48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9"/>
        <v>0.2</v>
      </c>
      <c r="NC64" s="67">
        <f t="shared" si="50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1"/>
        <v>0.2</v>
      </c>
      <c r="NK64" s="67">
        <f t="shared" si="52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3"/>
        <v>0.2</v>
      </c>
      <c r="NS64" s="67">
        <f t="shared" si="54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5"/>
        <v>0.2</v>
      </c>
      <c r="OA64" s="67">
        <f t="shared" si="56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79"/>
        <v>0.2</v>
      </c>
      <c r="OI64" s="67">
        <f t="shared" si="80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59"/>
        <v>0.2</v>
      </c>
      <c r="OQ64" s="67">
        <f t="shared" si="60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1"/>
        <v>0.2</v>
      </c>
      <c r="OY64" s="67">
        <f t="shared" si="62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3"/>
        <v>0.2</v>
      </c>
      <c r="PG64" s="67">
        <f t="shared" si="64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5"/>
        <v>0.2</v>
      </c>
      <c r="PO64" s="67">
        <f t="shared" si="66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7"/>
        <v>0.2</v>
      </c>
      <c r="PW64" s="67">
        <f t="shared" si="68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9"/>
        <v>0.2</v>
      </c>
      <c r="QE64" s="67">
        <f t="shared" si="70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1"/>
        <v>0.2</v>
      </c>
      <c r="QM64" s="67">
        <f t="shared" si="72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3"/>
        <v>0.2</v>
      </c>
      <c r="QU64" s="67">
        <f t="shared" si="74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5"/>
        <v>0.2</v>
      </c>
      <c r="RC64" s="67">
        <f t="shared" si="76"/>
        <v>0</v>
      </c>
    </row>
    <row r="65" spans="1:47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7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7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8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8"/>
        <v>1</v>
      </c>
      <c r="JK65" s="67">
        <f t="shared" si="29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0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1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3"/>
        <v>1</v>
      </c>
      <c r="KQ65" s="67">
        <f t="shared" si="3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5"/>
        <v>1</v>
      </c>
      <c r="KY65" s="67">
        <f t="shared" si="3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7"/>
        <v>1</v>
      </c>
      <c r="LG65" s="67">
        <f t="shared" si="3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39"/>
        <v>1</v>
      </c>
      <c r="LO65" s="67">
        <f t="shared" si="4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1"/>
        <v>1</v>
      </c>
      <c r="LW65" s="67">
        <f t="shared" si="42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3"/>
        <v>1</v>
      </c>
      <c r="ME65" s="67">
        <f t="shared" si="44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5"/>
        <v>1</v>
      </c>
      <c r="MM65" s="67">
        <f t="shared" si="46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7"/>
        <v>1</v>
      </c>
      <c r="MU65" s="67">
        <f t="shared" si="48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9"/>
        <v>1</v>
      </c>
      <c r="NC65" s="67">
        <f t="shared" si="50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1"/>
        <v>1</v>
      </c>
      <c r="NK65" s="67">
        <f t="shared" si="52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3"/>
        <v>1</v>
      </c>
      <c r="NS65" s="67">
        <f t="shared" si="54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5"/>
        <v>1</v>
      </c>
      <c r="OA65" s="67">
        <f t="shared" si="56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79"/>
        <v>1</v>
      </c>
      <c r="OI65" s="67">
        <f t="shared" si="80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59"/>
        <v>1</v>
      </c>
      <c r="OQ65" s="67">
        <f t="shared" si="60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1"/>
        <v>1</v>
      </c>
      <c r="OY65" s="67">
        <f t="shared" si="62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3"/>
        <v>1</v>
      </c>
      <c r="PG65" s="67">
        <f t="shared" si="64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5"/>
        <v>1</v>
      </c>
      <c r="PO65" s="67">
        <f t="shared" si="66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7"/>
        <v>1</v>
      </c>
      <c r="PW65" s="67">
        <f t="shared" si="68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9"/>
        <v>1</v>
      </c>
      <c r="QE65" s="67">
        <f t="shared" si="70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1"/>
        <v>1</v>
      </c>
      <c r="QM65" s="67">
        <f t="shared" si="72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3"/>
        <v>1</v>
      </c>
      <c r="QU65" s="67">
        <f t="shared" si="74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5"/>
        <v>1</v>
      </c>
      <c r="RC65" s="67">
        <f t="shared" si="76"/>
        <v>0</v>
      </c>
    </row>
    <row r="66" spans="1:47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7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7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8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8"/>
        <v>1</v>
      </c>
      <c r="JK66" s="67">
        <f t="shared" si="29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0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1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3"/>
        <v>1</v>
      </c>
      <c r="KQ66" s="67">
        <f t="shared" si="3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5"/>
        <v>1</v>
      </c>
      <c r="KY66" s="67">
        <f t="shared" si="3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7"/>
        <v>1</v>
      </c>
      <c r="LG66" s="67">
        <f t="shared" si="3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39"/>
        <v>1</v>
      </c>
      <c r="LO66" s="67">
        <f t="shared" si="4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1"/>
        <v>1</v>
      </c>
      <c r="LW66" s="67">
        <f t="shared" si="42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3"/>
        <v>1</v>
      </c>
      <c r="ME66" s="67">
        <f t="shared" si="44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5"/>
        <v>1</v>
      </c>
      <c r="MM66" s="67">
        <f t="shared" si="46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7"/>
        <v>1</v>
      </c>
      <c r="MU66" s="67">
        <f t="shared" si="48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9"/>
        <v>1</v>
      </c>
      <c r="NC66" s="67">
        <f t="shared" si="50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1"/>
        <v>1</v>
      </c>
      <c r="NK66" s="67">
        <f t="shared" si="52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3"/>
        <v>1</v>
      </c>
      <c r="NS66" s="67">
        <f t="shared" si="54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5"/>
        <v>1</v>
      </c>
      <c r="OA66" s="67">
        <f t="shared" si="56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79"/>
        <v>1</v>
      </c>
      <c r="OI66" s="67">
        <f t="shared" si="80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59"/>
        <v>1</v>
      </c>
      <c r="OQ66" s="67">
        <f t="shared" si="60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1"/>
        <v>1</v>
      </c>
      <c r="OY66" s="67">
        <f t="shared" si="62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3"/>
        <v>1</v>
      </c>
      <c r="PG66" s="67">
        <f t="shared" si="64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5"/>
        <v>1</v>
      </c>
      <c r="PO66" s="67">
        <f t="shared" si="66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7"/>
        <v>1</v>
      </c>
      <c r="PW66" s="67">
        <f t="shared" si="68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9"/>
        <v>1</v>
      </c>
      <c r="QE66" s="67">
        <f t="shared" si="70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1"/>
        <v>1</v>
      </c>
      <c r="QM66" s="67">
        <f t="shared" si="72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3"/>
        <v>1</v>
      </c>
      <c r="QU66" s="67">
        <f t="shared" si="74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5"/>
        <v>1</v>
      </c>
      <c r="RC66" s="67">
        <f t="shared" si="76"/>
        <v>0</v>
      </c>
    </row>
    <row r="67" spans="1:471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81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7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5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6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7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8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8"/>
        <v>0</v>
      </c>
      <c r="JK67" s="67">
        <f t="shared" si="29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0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1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2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3"/>
        <v>1</v>
      </c>
      <c r="KQ67" s="67">
        <f t="shared" si="3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5"/>
        <v>1</v>
      </c>
      <c r="KY67" s="67">
        <f t="shared" si="3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7"/>
        <v>1</v>
      </c>
      <c r="LG67" s="67">
        <f t="shared" si="3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39"/>
        <v>1</v>
      </c>
      <c r="LO67" s="67">
        <f t="shared" si="40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1"/>
        <v>1</v>
      </c>
      <c r="LW67" s="67">
        <f t="shared" si="42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3"/>
        <v>1</v>
      </c>
      <c r="ME67" s="67">
        <f t="shared" si="44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5"/>
        <v>1</v>
      </c>
      <c r="MM67" s="67">
        <f t="shared" si="46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7"/>
        <v>1</v>
      </c>
      <c r="MU67" s="67">
        <f t="shared" si="48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49"/>
        <v>1</v>
      </c>
      <c r="NC67" s="67">
        <f t="shared" si="50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1"/>
        <v>1</v>
      </c>
      <c r="NK67" s="67">
        <f t="shared" si="52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3"/>
        <v>1</v>
      </c>
      <c r="NS67" s="67">
        <f t="shared" si="54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5"/>
        <v>1</v>
      </c>
      <c r="OA67" s="67">
        <f t="shared" si="56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79"/>
        <v>1</v>
      </c>
      <c r="OI67" s="67">
        <f t="shared" si="80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59"/>
        <v>1</v>
      </c>
      <c r="OQ67" s="67">
        <f t="shared" si="60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1"/>
        <v>1</v>
      </c>
      <c r="OY67" s="67">
        <f t="shared" si="62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3"/>
        <v>1</v>
      </c>
      <c r="PG67" s="67">
        <f t="shared" si="64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5"/>
        <v>1</v>
      </c>
      <c r="PO67" s="67">
        <f t="shared" si="66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7"/>
        <v>1</v>
      </c>
      <c r="PW67" s="67">
        <f t="shared" si="68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69"/>
        <v>1</v>
      </c>
      <c r="QE67" s="67">
        <f t="shared" si="70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1"/>
        <v>1</v>
      </c>
      <c r="QM67" s="67">
        <f t="shared" si="72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3"/>
        <v>1</v>
      </c>
      <c r="QU67" s="67">
        <f t="shared" si="74"/>
        <v>0</v>
      </c>
      <c r="QW67" s="74" t="s">
        <v>71</v>
      </c>
      <c r="QX67" s="74">
        <v>3</v>
      </c>
      <c r="QY67" s="74">
        <v>0</v>
      </c>
      <c r="QZ67" s="74">
        <v>0</v>
      </c>
      <c r="RA67" s="74">
        <v>3</v>
      </c>
      <c r="RB67" s="75">
        <f t="shared" si="75"/>
        <v>0</v>
      </c>
      <c r="RC67" s="67">
        <f t="shared" si="76"/>
        <v>-1</v>
      </c>
    </row>
    <row r="68" spans="1:47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81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82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83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92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93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3" si="94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95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96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97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98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99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00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7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01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02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03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04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8"/>
        <v>1</v>
      </c>
      <c r="JK68" s="67">
        <f t="shared" ref="JK68:JK73" si="105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06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07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08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09">KM68/KL68</f>
        <v>1</v>
      </c>
      <c r="KQ68" s="67">
        <f t="shared" ref="KQ68:KQ73" si="110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11">KU68/KT68</f>
        <v>1</v>
      </c>
      <c r="KY68" s="67">
        <f t="shared" ref="KY68:KY73" si="112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13">LC68/LB68</f>
        <v>1</v>
      </c>
      <c r="LG68" s="67">
        <f t="shared" ref="LG68:LG73" si="114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15">LK68/LJ68</f>
        <v>1</v>
      </c>
      <c r="LO68" s="67">
        <f t="shared" ref="LO68:LO73" si="116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17">LS68/LR68</f>
        <v>1</v>
      </c>
      <c r="LW68" s="67">
        <f t="shared" ref="LW68:LW73" si="118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19">MA68/LZ68</f>
        <v>1</v>
      </c>
      <c r="ME68" s="67">
        <f t="shared" ref="ME68:ME73" si="120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21">MI68/MH68</f>
        <v>1</v>
      </c>
      <c r="MM68" s="67">
        <f t="shared" ref="MM68:MM73" si="122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23">MQ68/MP68</f>
        <v>1</v>
      </c>
      <c r="MU68" s="67">
        <f t="shared" ref="MU68:MU73" si="124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25">MY68/MX68</f>
        <v>1</v>
      </c>
      <c r="NC68" s="67">
        <f t="shared" ref="NC68:NC73" si="126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27">NG68/NF68</f>
        <v>1</v>
      </c>
      <c r="NK68" s="67">
        <f t="shared" ref="NK68:NK73" si="128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29">NO68/NN68</f>
        <v>1</v>
      </c>
      <c r="NS68" s="67">
        <f t="shared" ref="NS68:NS73" si="130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31">NW68/NV68</f>
        <v>1</v>
      </c>
      <c r="OA68" s="67">
        <f t="shared" ref="OA68:OA73" si="132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79"/>
        <v>1</v>
      </c>
      <c r="OI68" s="67">
        <f t="shared" si="80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33">OM68/OL68</f>
        <v>1</v>
      </c>
      <c r="OQ68" s="67">
        <f t="shared" ref="OQ68:OQ73" si="134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35">OU68/OT68</f>
        <v>1</v>
      </c>
      <c r="OY68" s="67">
        <f t="shared" ref="OY68:OY73" si="136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37">PC68/PB68</f>
        <v>1</v>
      </c>
      <c r="PG68" s="67">
        <f t="shared" ref="PG68:PG73" si="138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39">PK68/PJ68</f>
        <v>1</v>
      </c>
      <c r="PO68" s="67">
        <f t="shared" ref="PO68:PO73" si="140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41">PS68/PR68</f>
        <v>1</v>
      </c>
      <c r="PW68" s="67">
        <f t="shared" ref="PW68:PW73" si="142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43">QA68/PZ68</f>
        <v>1</v>
      </c>
      <c r="QE68" s="67">
        <f t="shared" ref="QE68:QE73" si="144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45">QI68/QH68</f>
        <v>1</v>
      </c>
      <c r="QM68" s="67">
        <f t="shared" ref="QM68:QM73" si="146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47">QQ68/QP68</f>
        <v>1</v>
      </c>
      <c r="QU68" s="67">
        <f t="shared" ref="QU68:QU73" si="148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4" si="149">QY68/QX68</f>
        <v>1</v>
      </c>
      <c r="RC68" s="67">
        <f t="shared" ref="RC68:RC73" si="150">RB68-QT68</f>
        <v>0</v>
      </c>
    </row>
    <row r="69" spans="1:47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81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82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83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84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85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86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92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93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94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95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96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97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98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99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00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01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02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03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04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>JG69/JF69</f>
        <v>0.82608695652173914</v>
      </c>
      <c r="JK69" s="67">
        <f t="shared" si="105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06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07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08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09"/>
        <v>0.82608695652173914</v>
      </c>
      <c r="KQ69" s="67">
        <f t="shared" si="110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11"/>
        <v>0.82608695652173914</v>
      </c>
      <c r="KY69" s="67">
        <f t="shared" si="112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13"/>
        <v>0.82608695652173914</v>
      </c>
      <c r="LG69" s="67">
        <f t="shared" si="114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15"/>
        <v>0.82608695652173914</v>
      </c>
      <c r="LO69" s="67">
        <f t="shared" si="116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17"/>
        <v>0.82608695652173914</v>
      </c>
      <c r="LW69" s="67">
        <f t="shared" si="118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19"/>
        <v>0.82608695652173914</v>
      </c>
      <c r="ME69" s="67">
        <f t="shared" si="120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21"/>
        <v>0.82608695652173914</v>
      </c>
      <c r="MM69" s="67">
        <f t="shared" si="122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23"/>
        <v>0.82608695652173914</v>
      </c>
      <c r="MU69" s="67">
        <f t="shared" si="124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25"/>
        <v>0.82608695652173914</v>
      </c>
      <c r="NC69" s="67">
        <f t="shared" si="126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27"/>
        <v>0.82608695652173914</v>
      </c>
      <c r="NK69" s="67">
        <f t="shared" si="128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29"/>
        <v>0.82608695652173914</v>
      </c>
      <c r="NS69" s="67">
        <f t="shared" si="130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31"/>
        <v>0.82608695652173914</v>
      </c>
      <c r="OA69" s="67">
        <f t="shared" si="132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79"/>
        <v>0.82608695652173914</v>
      </c>
      <c r="OI69" s="67">
        <f t="shared" si="80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33"/>
        <v>0.82608695652173914</v>
      </c>
      <c r="OQ69" s="67">
        <f t="shared" si="134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35"/>
        <v>0.82608695652173914</v>
      </c>
      <c r="OY69" s="67">
        <f t="shared" si="136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37"/>
        <v>0.82608695652173914</v>
      </c>
      <c r="PG69" s="67">
        <f t="shared" si="138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39"/>
        <v>0.82608695652173914</v>
      </c>
      <c r="PO69" s="67">
        <f t="shared" si="140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41"/>
        <v>0.82608695652173914</v>
      </c>
      <c r="PW69" s="67">
        <f t="shared" si="142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43"/>
        <v>0.82608695652173914</v>
      </c>
      <c r="QE69" s="67">
        <f t="shared" si="144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45"/>
        <v>0.82608695652173914</v>
      </c>
      <c r="QM69" s="67">
        <f t="shared" si="146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47"/>
        <v>0.83695652173913049</v>
      </c>
      <c r="QU69" s="67">
        <f t="shared" si="148"/>
        <v>1.0869565217391353E-2</v>
      </c>
      <c r="QW69" s="74" t="s">
        <v>160</v>
      </c>
      <c r="QX69" s="74">
        <v>92</v>
      </c>
      <c r="QY69" s="74">
        <v>77</v>
      </c>
      <c r="QZ69" s="74">
        <v>10</v>
      </c>
      <c r="RA69" s="74">
        <v>5</v>
      </c>
      <c r="RB69" s="75">
        <f t="shared" si="149"/>
        <v>0.83695652173913049</v>
      </c>
      <c r="RC69" s="67">
        <f t="shared" si="150"/>
        <v>0</v>
      </c>
    </row>
    <row r="70" spans="1:471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>AS70-AK70</f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81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82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83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84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86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87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88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89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90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91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92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93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94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95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96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97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98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99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00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>HE70-GV70</f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01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02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03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04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>JG70/JF70</f>
        <v>0.46478873239436619</v>
      </c>
      <c r="JK70" s="67">
        <f t="shared" si="105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06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07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08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09"/>
        <v>0.647887323943662</v>
      </c>
      <c r="KQ70" s="67">
        <f t="shared" si="110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11"/>
        <v>0.647887323943662</v>
      </c>
      <c r="KY70" s="67">
        <f t="shared" si="112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13"/>
        <v>0.647887323943662</v>
      </c>
      <c r="LG70" s="67">
        <f t="shared" si="114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15"/>
        <v>0.647887323943662</v>
      </c>
      <c r="LO70" s="67">
        <f t="shared" si="116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17"/>
        <v>0.647887323943662</v>
      </c>
      <c r="LW70" s="67">
        <f t="shared" si="118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19"/>
        <v>0.647887323943662</v>
      </c>
      <c r="ME70" s="67">
        <f t="shared" si="120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21"/>
        <v>0.647887323943662</v>
      </c>
      <c r="MM70" s="67">
        <f t="shared" si="122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23"/>
        <v>0.647887323943662</v>
      </c>
      <c r="MU70" s="67">
        <f t="shared" si="124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25"/>
        <v>0.647887323943662</v>
      </c>
      <c r="NC70" s="67">
        <f t="shared" si="126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27"/>
        <v>0.647887323943662</v>
      </c>
      <c r="NK70" s="67">
        <f t="shared" si="128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29"/>
        <v>0.647887323943662</v>
      </c>
      <c r="NS70" s="67">
        <f t="shared" si="130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31"/>
        <v>0.647887323943662</v>
      </c>
      <c r="OA70" s="67">
        <f t="shared" si="132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79"/>
        <v>0.647887323943662</v>
      </c>
      <c r="OI70" s="67">
        <f t="shared" si="80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33"/>
        <v>0.647887323943662</v>
      </c>
      <c r="OQ70" s="67">
        <f t="shared" si="134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35"/>
        <v>0.647887323943662</v>
      </c>
      <c r="OY70" s="67">
        <f t="shared" si="136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37"/>
        <v>0.647887323943662</v>
      </c>
      <c r="PG70" s="67">
        <f t="shared" si="138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39"/>
        <v>0.647887323943662</v>
      </c>
      <c r="PO70" s="67">
        <f t="shared" si="140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41"/>
        <v>0.647887323943662</v>
      </c>
      <c r="PW70" s="67">
        <f t="shared" si="142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43"/>
        <v>0.647887323943662</v>
      </c>
      <c r="QE70" s="67">
        <f t="shared" si="144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45"/>
        <v>0.647887323943662</v>
      </c>
      <c r="QM70" s="67">
        <f t="shared" si="146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47"/>
        <v>0.647887323943662</v>
      </c>
      <c r="QU70" s="67">
        <f t="shared" si="148"/>
        <v>0</v>
      </c>
      <c r="QW70" s="74" t="s">
        <v>68</v>
      </c>
      <c r="QX70" s="74">
        <v>71</v>
      </c>
      <c r="QY70" s="74">
        <v>46</v>
      </c>
      <c r="QZ70" s="74">
        <v>7</v>
      </c>
      <c r="RA70" s="74">
        <v>18</v>
      </c>
      <c r="RB70" s="75">
        <f t="shared" si="149"/>
        <v>0.647887323943662</v>
      </c>
      <c r="RC70" s="67">
        <f t="shared" si="150"/>
        <v>0</v>
      </c>
    </row>
    <row r="71" spans="1:471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81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82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83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85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92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93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94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95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96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97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98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99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00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>HE71-GV71</f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01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02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03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04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>JG71/JF71</f>
        <v>0</v>
      </c>
      <c r="JK71" s="67">
        <f t="shared" si="105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06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07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08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09"/>
        <v>0.91449565798263188</v>
      </c>
      <c r="KQ71" s="67">
        <f t="shared" si="110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11"/>
        <v>0.91449565798263188</v>
      </c>
      <c r="KY71" s="67">
        <f t="shared" si="112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13"/>
        <v>0.91449565798263188</v>
      </c>
      <c r="LG71" s="67">
        <f t="shared" si="114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15"/>
        <v>0.91449565798263188</v>
      </c>
      <c r="LO71" s="67">
        <f t="shared" si="116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17"/>
        <v>0.91449565798263188</v>
      </c>
      <c r="LW71" s="67">
        <f t="shared" si="118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19"/>
        <v>0.91449565798263188</v>
      </c>
      <c r="ME71" s="67">
        <f t="shared" si="120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21"/>
        <v>0.91449565798263188</v>
      </c>
      <c r="MM71" s="67">
        <f t="shared" si="122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23"/>
        <v>0.91449565798263188</v>
      </c>
      <c r="MU71" s="67">
        <f t="shared" si="124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25"/>
        <v>0.91449565798263188</v>
      </c>
      <c r="NC71" s="67">
        <f t="shared" si="126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27"/>
        <v>0.91449565798263188</v>
      </c>
      <c r="NK71" s="67">
        <f t="shared" si="128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29"/>
        <v>0.91449565798263188</v>
      </c>
      <c r="NS71" s="67">
        <f t="shared" si="130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31"/>
        <v>0.91449565798263188</v>
      </c>
      <c r="OA71" s="67">
        <f t="shared" si="132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79"/>
        <v>0.91449565798263188</v>
      </c>
      <c r="OI71" s="67">
        <f t="shared" si="80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33"/>
        <v>0.91449565798263188</v>
      </c>
      <c r="OQ71" s="67">
        <f t="shared" si="134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35"/>
        <v>0.91449565798263188</v>
      </c>
      <c r="OY71" s="67">
        <f t="shared" si="136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37"/>
        <v>0.82534869617950268</v>
      </c>
      <c r="PG71" s="67">
        <f t="shared" si="138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39"/>
        <v>0.82534869617950268</v>
      </c>
      <c r="PO71" s="67">
        <f t="shared" si="140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41"/>
        <v>0.82534869617950268</v>
      </c>
      <c r="PW71" s="67">
        <f t="shared" si="142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43"/>
        <v>0.82534869617950268</v>
      </c>
      <c r="QE71" s="67">
        <f t="shared" si="144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45"/>
        <v>0.82534869617950268</v>
      </c>
      <c r="QM71" s="67">
        <f t="shared" si="146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47"/>
        <v>0.90054578532443907</v>
      </c>
      <c r="QU71" s="67">
        <f t="shared" si="148"/>
        <v>7.5197089144936391E-2</v>
      </c>
      <c r="QW71" s="74" t="s">
        <v>72</v>
      </c>
      <c r="QX71" s="74">
        <v>1649</v>
      </c>
      <c r="QY71" s="74">
        <v>1479</v>
      </c>
      <c r="QZ71" s="74">
        <v>131</v>
      </c>
      <c r="RA71" s="74">
        <v>39</v>
      </c>
      <c r="RB71" s="75">
        <f t="shared" si="149"/>
        <v>0.89690721649484539</v>
      </c>
      <c r="RC71" s="67">
        <f t="shared" si="150"/>
        <v>-3.6385688295936802E-3</v>
      </c>
    </row>
    <row r="72" spans="1:471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81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82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83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85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92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93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94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95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96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97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98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99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00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>HE72-GV72</f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01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02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03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04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>JG72/JF72</f>
        <v>0.95454545454545459</v>
      </c>
      <c r="JK72" s="67">
        <f t="shared" si="105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06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07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08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09"/>
        <v>0.95454545454545459</v>
      </c>
      <c r="KQ72" s="67">
        <f t="shared" si="110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11"/>
        <v>0.95454545454545459</v>
      </c>
      <c r="KY72" s="67">
        <f t="shared" si="112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13"/>
        <v>0.95454545454545459</v>
      </c>
      <c r="LG72" s="67">
        <f t="shared" si="114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15"/>
        <v>0.95454545454545459</v>
      </c>
      <c r="LO72" s="67">
        <f t="shared" si="116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17"/>
        <v>0.95454545454545459</v>
      </c>
      <c r="LW72" s="67">
        <f t="shared" si="118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19"/>
        <v>0.95454545454545459</v>
      </c>
      <c r="ME72" s="67">
        <f t="shared" si="120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21"/>
        <v>0.95454545454545459</v>
      </c>
      <c r="MM72" s="67">
        <f t="shared" si="122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23"/>
        <v>0.95454545454545459</v>
      </c>
      <c r="MU72" s="67">
        <f t="shared" si="124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25"/>
        <v>0.95454545454545459</v>
      </c>
      <c r="NC72" s="67">
        <f t="shared" si="126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27"/>
        <v>0.95454545454545459</v>
      </c>
      <c r="NK72" s="67">
        <f t="shared" si="128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29"/>
        <v>0.95454545454545459</v>
      </c>
      <c r="NS72" s="67">
        <f t="shared" si="130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31"/>
        <v>0.95454545454545459</v>
      </c>
      <c r="OA72" s="67">
        <f t="shared" si="132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79"/>
        <v>0.95454545454545459</v>
      </c>
      <c r="OI72" s="67">
        <f t="shared" si="80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33"/>
        <v>0.95454545454545459</v>
      </c>
      <c r="OQ72" s="67">
        <f t="shared" si="134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35"/>
        <v>0.95454545454545459</v>
      </c>
      <c r="OY72" s="67">
        <f t="shared" si="136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37"/>
        <v>0.95454545454545459</v>
      </c>
      <c r="PG72" s="67">
        <f t="shared" si="138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39"/>
        <v>0.95454545454545459</v>
      </c>
      <c r="PO72" s="67">
        <f t="shared" si="140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41"/>
        <v>0.95454545454545459</v>
      </c>
      <c r="PW72" s="67">
        <f t="shared" si="142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43"/>
        <v>0.95454545454545459</v>
      </c>
      <c r="QE72" s="67">
        <f t="shared" si="144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45"/>
        <v>0.95454545454545459</v>
      </c>
      <c r="QM72" s="67">
        <f t="shared" si="146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47"/>
        <v>0.95454545454545459</v>
      </c>
      <c r="QU72" s="67">
        <f t="shared" si="148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49"/>
        <v>0.95454545454545459</v>
      </c>
      <c r="RC72" s="67">
        <f t="shared" si="150"/>
        <v>0</v>
      </c>
    </row>
    <row r="73" spans="1:471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81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82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83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84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85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86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87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88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89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90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91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92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93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 t="shared" si="94"/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95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96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97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98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99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00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>HE73-GV73</f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01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02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03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04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>JG73/JF73</f>
        <v>0.85074626865671643</v>
      </c>
      <c r="JK73" s="67">
        <f t="shared" si="105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06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07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08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09"/>
        <v>0.80597014925373134</v>
      </c>
      <c r="KQ73" s="67">
        <f t="shared" si="110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11"/>
        <v>0.82089552238805974</v>
      </c>
      <c r="KY73" s="67">
        <f t="shared" si="112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13"/>
        <v>0.82835820895522383</v>
      </c>
      <c r="LG73" s="67">
        <f t="shared" si="114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15"/>
        <v>0.82835820895522383</v>
      </c>
      <c r="LO73" s="67">
        <f t="shared" si="116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17"/>
        <v>0.82835820895522383</v>
      </c>
      <c r="LW73" s="67">
        <f t="shared" si="118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19"/>
        <v>0.82835820895522383</v>
      </c>
      <c r="ME73" s="67">
        <f t="shared" si="120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21"/>
        <v>0.82835820895522383</v>
      </c>
      <c r="MM73" s="67">
        <f t="shared" si="122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23"/>
        <v>0.82835820895522383</v>
      </c>
      <c r="MU73" s="67">
        <f t="shared" si="124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25"/>
        <v>0.82835820895522383</v>
      </c>
      <c r="NC73" s="67">
        <f t="shared" si="126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27"/>
        <v>0.82835820895522383</v>
      </c>
      <c r="NK73" s="67">
        <f t="shared" si="128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29"/>
        <v>0.82835820895522383</v>
      </c>
      <c r="NS73" s="67">
        <f t="shared" si="130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31"/>
        <v>0.82835820895522383</v>
      </c>
      <c r="OA73" s="67">
        <f t="shared" si="132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79"/>
        <v>0.82835820895522383</v>
      </c>
      <c r="OI73" s="67">
        <f t="shared" si="80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33"/>
        <v>0.82835820895522383</v>
      </c>
      <c r="OQ73" s="67">
        <f t="shared" si="134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35"/>
        <v>0.82835820895522383</v>
      </c>
      <c r="OY73" s="67">
        <f t="shared" si="136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37"/>
        <v>0.82835820895522383</v>
      </c>
      <c r="PG73" s="67">
        <f t="shared" si="138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39"/>
        <v>0.82835820895522383</v>
      </c>
      <c r="PO73" s="67">
        <f t="shared" si="140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41"/>
        <v>0.82835820895522383</v>
      </c>
      <c r="PW73" s="67">
        <f t="shared" si="142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43"/>
        <v>0.82835820895522383</v>
      </c>
      <c r="QE73" s="67">
        <f t="shared" si="144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45"/>
        <v>0.82835820895522383</v>
      </c>
      <c r="QM73" s="67">
        <f t="shared" si="146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47"/>
        <v>0.82835820895522383</v>
      </c>
      <c r="QU73" s="67">
        <f t="shared" si="148"/>
        <v>0</v>
      </c>
      <c r="QW73" s="74" t="s">
        <v>70</v>
      </c>
      <c r="QX73" s="74">
        <v>134</v>
      </c>
      <c r="QY73" s="74">
        <v>112</v>
      </c>
      <c r="QZ73" s="74">
        <v>13</v>
      </c>
      <c r="RA73" s="74">
        <v>9</v>
      </c>
      <c r="RB73" s="75">
        <f t="shared" si="149"/>
        <v>0.83582089552238803</v>
      </c>
      <c r="RC73" s="67">
        <f t="shared" si="150"/>
        <v>7.4626865671642006E-3</v>
      </c>
    </row>
    <row r="74" spans="1:471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11"/>
        <v>0.91675704989154017</v>
      </c>
      <c r="LB74" s="66">
        <f>SUM(LB3:LB73)</f>
        <v>11064</v>
      </c>
      <c r="LC74" s="66">
        <f>SUM(LC3:LC73)</f>
        <v>10181</v>
      </c>
      <c r="LF74" s="75">
        <f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15"/>
        <v>0.92019161243673175</v>
      </c>
      <c r="LR74" s="66">
        <f>SUM(LR3:LR73)</f>
        <v>11064</v>
      </c>
      <c r="LS74" s="66">
        <f>SUM(LS3:LS73)</f>
        <v>10179</v>
      </c>
      <c r="LV74" s="75">
        <f>LS74/LR74</f>
        <v>0.92001084598698479</v>
      </c>
      <c r="LZ74" s="66">
        <f>SUM(LZ3:LZ73)</f>
        <v>11064</v>
      </c>
      <c r="MA74" s="66">
        <f>SUM(MA3:MA73)</f>
        <v>10183</v>
      </c>
      <c r="MD74" s="75">
        <f>MA74/LZ74</f>
        <v>0.92037237888647871</v>
      </c>
      <c r="MH74" s="66">
        <f>SUM(MH3:MH73)</f>
        <v>11064</v>
      </c>
      <c r="MI74" s="66">
        <f>SUM(MI3:MI73)</f>
        <v>10183</v>
      </c>
      <c r="ML74" s="75">
        <f>MI74/MH74</f>
        <v>0.92037237888647871</v>
      </c>
      <c r="MP74" s="66">
        <f>SUM(MP3:MP73)</f>
        <v>11064</v>
      </c>
      <c r="MQ74" s="66">
        <f>SUM(MQ3:MQ73)</f>
        <v>10184</v>
      </c>
      <c r="MT74" s="75">
        <f>MQ74/MP74</f>
        <v>0.92046276211135214</v>
      </c>
      <c r="MX74" s="66">
        <f>SUM(MX3:MX73)</f>
        <v>11064</v>
      </c>
      <c r="MY74" s="66">
        <f>SUM(MY3:MY73)</f>
        <v>10184</v>
      </c>
      <c r="NB74" s="75">
        <f>MY74/MX74</f>
        <v>0.92046276211135214</v>
      </c>
      <c r="NF74" s="66">
        <f>SUM(NF3:NF73)</f>
        <v>11064</v>
      </c>
      <c r="NG74" s="66">
        <f>SUM(NG3:NG73)</f>
        <v>10185</v>
      </c>
      <c r="NJ74" s="75">
        <f>NG74/NF74</f>
        <v>0.92055314533622556</v>
      </c>
      <c r="NN74" s="66">
        <f>SUM(NN3:NN73)</f>
        <v>11064</v>
      </c>
      <c r="NO74" s="66">
        <f>SUM(NO3:NO73)</f>
        <v>10185</v>
      </c>
      <c r="NR74" s="75">
        <f>NO74/NN74</f>
        <v>0.92055314533622556</v>
      </c>
      <c r="NV74" s="66">
        <f>SUM(NV3:NV73)</f>
        <v>11087</v>
      </c>
      <c r="NW74" s="66">
        <f>SUM(NW3:NW73)</f>
        <v>10196</v>
      </c>
      <c r="NZ74" s="75">
        <f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79"/>
        <v>0.91963560927212051</v>
      </c>
      <c r="OL74" s="66">
        <f>SUM(OL3:OL73)</f>
        <v>11087</v>
      </c>
      <c r="OM74" s="66">
        <f>SUM(OM3:OM73)</f>
        <v>10197</v>
      </c>
      <c r="OP74" s="75">
        <f>OM74/OL74</f>
        <v>0.9197258049968432</v>
      </c>
      <c r="OT74" s="66">
        <f>SUM(OT3:OT73)</f>
        <v>11087</v>
      </c>
      <c r="OU74" s="66">
        <f>SUM(OU3:OU73)</f>
        <v>10195</v>
      </c>
      <c r="OX74" s="75">
        <f>OU74/OT74</f>
        <v>0.91954541354739783</v>
      </c>
      <c r="PB74" s="66">
        <f>SUM(PB3:PB73)</f>
        <v>11280</v>
      </c>
      <c r="PC74" s="66">
        <f>SUM(PC3:PC73)</f>
        <v>10226</v>
      </c>
      <c r="PF74" s="75">
        <f>PC74/PB74</f>
        <v>0.90656028368794328</v>
      </c>
      <c r="PJ74" s="66">
        <f>SUM(PJ3:PJ73)</f>
        <v>11280</v>
      </c>
      <c r="PK74" s="66">
        <f>SUM(PK3:PK73)</f>
        <v>10227</v>
      </c>
      <c r="PN74" s="75">
        <f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41"/>
        <v>0.90673758865248222</v>
      </c>
      <c r="PZ74" s="66">
        <f>SUM(PZ3:PZ73)</f>
        <v>11280</v>
      </c>
      <c r="QA74" s="66">
        <f>SUM(QA3:QA73)</f>
        <v>10140</v>
      </c>
      <c r="QD74" s="75">
        <f t="shared" si="143"/>
        <v>0.89893617021276595</v>
      </c>
      <c r="QH74" s="66">
        <f>SUM(QH3:QH73)</f>
        <v>11280</v>
      </c>
      <c r="QI74" s="66">
        <f>SUM(QI3:QI73)</f>
        <v>10141</v>
      </c>
      <c r="QL74" s="75">
        <f t="shared" si="145"/>
        <v>0.89902482269503547</v>
      </c>
      <c r="QP74" s="66">
        <f>SUM(QP3:QP73)</f>
        <v>11283</v>
      </c>
      <c r="QQ74" s="66">
        <f>SUM(QQ3:QQ73)</f>
        <v>10269</v>
      </c>
      <c r="QT74" s="75">
        <f t="shared" si="147"/>
        <v>0.91013028449880351</v>
      </c>
      <c r="QX74" s="66">
        <f>SUM(QX3:QX73)</f>
        <v>11283</v>
      </c>
      <c r="QY74" s="66">
        <f>SUM(QY3:QY73)</f>
        <v>10256</v>
      </c>
      <c r="RB74" s="75">
        <f t="shared" si="149"/>
        <v>0.9089781086590446</v>
      </c>
    </row>
    <row r="75" spans="1:471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71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71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71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  <c r="QW79" s="74"/>
    </row>
    <row r="80" spans="1:471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  <c r="QW80" s="74"/>
    </row>
    <row r="81" spans="64:465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  <c r="QW81" s="74"/>
    </row>
    <row r="82" spans="64:465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  <c r="QW82" s="74"/>
    </row>
    <row r="83" spans="64:465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  <c r="QW83" s="74"/>
    </row>
    <row r="84" spans="64:465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  <c r="QW84" s="74"/>
    </row>
    <row r="85" spans="64:465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  <c r="QW85" s="74"/>
    </row>
    <row r="86" spans="64:465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5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5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5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>GG90-FY90</f>
        <v>0.02</v>
      </c>
    </row>
    <row r="91" spans="64:465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>GG91-FY91</f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T87"/>
  <sheetViews>
    <sheetView topLeftCell="NE1" workbookViewId="0">
      <pane ySplit="2" topLeftCell="A57" activePane="bottomLeft" state="frozen"/>
      <selection activeCell="JD1" sqref="JD1"/>
      <selection pane="bottomLeft" activeCell="NO74" sqref="NO74:NS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377" width="9.140625" style="2"/>
    <col min="378" max="378" width="9.140625" style="74" customWidth="1"/>
    <col min="379" max="382" width="9.140625" style="74"/>
    <col min="383" max="383" width="9.140625" style="75"/>
    <col min="384" max="384" width="9.140625" style="74"/>
    <col min="385" max="16384" width="9.140625" style="2"/>
  </cols>
  <sheetData>
    <row r="1" spans="1:384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110" t="s">
        <v>120</v>
      </c>
      <c r="BV1" s="110"/>
      <c r="CC1" s="110" t="s">
        <v>127</v>
      </c>
      <c r="CD1" s="110"/>
      <c r="CK1" s="110" t="s">
        <v>134</v>
      </c>
      <c r="CL1" s="110"/>
      <c r="CP1" s="4"/>
      <c r="CS1" s="110" t="s">
        <v>140</v>
      </c>
      <c r="CT1" s="110"/>
      <c r="CX1" s="4"/>
      <c r="DA1" s="110" t="s">
        <v>143</v>
      </c>
      <c r="DB1" s="110"/>
      <c r="DF1" s="4"/>
      <c r="DI1" s="110" t="s">
        <v>147</v>
      </c>
      <c r="DJ1" s="110"/>
      <c r="DN1" s="4"/>
      <c r="DQ1" s="110" t="s">
        <v>148</v>
      </c>
      <c r="DR1" s="110"/>
      <c r="DV1" s="4"/>
      <c r="DY1" s="2" t="s">
        <v>149</v>
      </c>
      <c r="EG1" s="115" t="s">
        <v>153</v>
      </c>
      <c r="EH1" s="110"/>
      <c r="EI1" s="74"/>
      <c r="EJ1" s="74"/>
      <c r="EK1" s="74"/>
      <c r="EL1" s="75"/>
      <c r="EM1" s="74"/>
      <c r="EN1" s="74"/>
      <c r="EO1" s="110" t="s">
        <v>152</v>
      </c>
      <c r="EP1" s="110"/>
      <c r="EQ1" s="74"/>
      <c r="ER1" s="74"/>
      <c r="ES1" s="74"/>
      <c r="ET1" s="75"/>
      <c r="EU1" s="74"/>
      <c r="EV1" s="74"/>
      <c r="EW1" s="110" t="s">
        <v>154</v>
      </c>
      <c r="EX1" s="110"/>
      <c r="EY1" s="74"/>
      <c r="EZ1" s="74"/>
      <c r="FA1" s="74"/>
      <c r="FB1" s="75"/>
      <c r="FC1" s="74"/>
      <c r="FD1" s="74"/>
      <c r="FE1" s="110" t="s">
        <v>155</v>
      </c>
      <c r="FF1" s="110"/>
      <c r="FG1" s="74"/>
      <c r="FH1" s="74"/>
      <c r="FI1" s="74"/>
      <c r="FJ1" s="74"/>
      <c r="FK1" s="74"/>
      <c r="FL1" s="74"/>
      <c r="FM1" s="110" t="s">
        <v>164</v>
      </c>
      <c r="FN1" s="110"/>
      <c r="FO1" s="74"/>
      <c r="FP1" s="74"/>
      <c r="FQ1" s="74"/>
      <c r="FR1" s="75"/>
      <c r="FS1" s="74"/>
      <c r="FT1" s="74"/>
      <c r="FU1" s="110" t="s">
        <v>165</v>
      </c>
      <c r="FV1" s="110"/>
      <c r="FW1" s="74"/>
      <c r="FX1" s="74"/>
      <c r="FY1" s="74"/>
      <c r="FZ1" s="75"/>
      <c r="GA1" s="74"/>
      <c r="GB1" s="74"/>
      <c r="GC1" s="110" t="s">
        <v>167</v>
      </c>
      <c r="GD1" s="110"/>
      <c r="GE1" s="74"/>
      <c r="GF1" s="74"/>
      <c r="GG1" s="74"/>
      <c r="GH1" s="75"/>
      <c r="GI1" s="74"/>
      <c r="GJ1" s="74"/>
      <c r="GK1" s="110" t="s">
        <v>169</v>
      </c>
      <c r="GL1" s="110"/>
      <c r="GM1" s="74"/>
      <c r="GN1" s="74"/>
      <c r="GO1" s="74"/>
      <c r="GP1" s="75"/>
      <c r="GQ1" s="74"/>
      <c r="GR1" s="74"/>
      <c r="GS1" s="110" t="s">
        <v>170</v>
      </c>
      <c r="GT1" s="110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  <c r="NN1" s="74" t="s">
        <v>245</v>
      </c>
    </row>
    <row r="2" spans="1:38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  <c r="NN2" s="74" t="s">
        <v>0</v>
      </c>
      <c r="NO2" s="74" t="s">
        <v>1</v>
      </c>
      <c r="NP2" s="74" t="s">
        <v>2</v>
      </c>
      <c r="NQ2" s="74" t="s">
        <v>3</v>
      </c>
      <c r="NR2" s="74" t="s">
        <v>4</v>
      </c>
      <c r="NS2" s="75" t="s">
        <v>5</v>
      </c>
    </row>
    <row r="3" spans="1:384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  <c r="NN3" s="74" t="s">
        <v>6</v>
      </c>
      <c r="NO3" s="74">
        <v>34</v>
      </c>
      <c r="NP3" s="74">
        <v>34</v>
      </c>
      <c r="NQ3" s="74">
        <v>0</v>
      </c>
      <c r="NR3" s="74">
        <v>0</v>
      </c>
      <c r="NS3" s="75">
        <f>NP3/NO3</f>
        <v>1</v>
      </c>
      <c r="NT3" s="75">
        <f>NS3-NK3</f>
        <v>0</v>
      </c>
    </row>
    <row r="4" spans="1:384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  <c r="NN4" s="78" t="s">
        <v>7</v>
      </c>
      <c r="NO4" s="73">
        <v>32</v>
      </c>
      <c r="NP4" s="73">
        <v>32</v>
      </c>
      <c r="NQ4" s="74">
        <v>0</v>
      </c>
      <c r="NR4" s="74">
        <v>0</v>
      </c>
      <c r="NS4" s="75">
        <f t="shared" ref="NS4:NS67" si="67">NP4/NO4</f>
        <v>1</v>
      </c>
      <c r="NT4" s="75">
        <f t="shared" ref="NT4:NT67" si="68">NS4-NK4</f>
        <v>0</v>
      </c>
    </row>
    <row r="5" spans="1:384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9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71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  <c r="NN5" s="74" t="s">
        <v>8</v>
      </c>
      <c r="NO5" s="74">
        <v>26</v>
      </c>
      <c r="NP5" s="74">
        <v>26</v>
      </c>
      <c r="NQ5" s="74">
        <v>0</v>
      </c>
      <c r="NR5" s="74">
        <v>0</v>
      </c>
      <c r="NS5" s="75">
        <f t="shared" si="67"/>
        <v>1</v>
      </c>
      <c r="NT5" s="75">
        <f t="shared" si="68"/>
        <v>0</v>
      </c>
    </row>
    <row r="6" spans="1:384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9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71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  <c r="NN6" s="74" t="s">
        <v>9</v>
      </c>
      <c r="NO6" s="74">
        <v>11</v>
      </c>
      <c r="NP6" s="74">
        <v>11</v>
      </c>
      <c r="NQ6" s="74">
        <v>0</v>
      </c>
      <c r="NR6" s="74">
        <v>0</v>
      </c>
      <c r="NS6" s="75">
        <f t="shared" si="67"/>
        <v>1</v>
      </c>
      <c r="NT6" s="75">
        <f t="shared" si="68"/>
        <v>0</v>
      </c>
    </row>
    <row r="7" spans="1:384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9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71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  <c r="NN7" s="74" t="s">
        <v>10</v>
      </c>
      <c r="NO7" s="74">
        <v>36</v>
      </c>
      <c r="NP7" s="74">
        <v>36</v>
      </c>
      <c r="NQ7" s="74">
        <v>0</v>
      </c>
      <c r="NR7" s="74">
        <v>0</v>
      </c>
      <c r="NS7" s="75">
        <f t="shared" si="67"/>
        <v>1</v>
      </c>
      <c r="NT7" s="75">
        <f t="shared" si="68"/>
        <v>0</v>
      </c>
    </row>
    <row r="8" spans="1:384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9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71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  <c r="NN8" s="37" t="s">
        <v>11</v>
      </c>
      <c r="NO8" s="74">
        <v>346</v>
      </c>
      <c r="NP8" s="74">
        <v>261</v>
      </c>
      <c r="NQ8" s="74">
        <v>52</v>
      </c>
      <c r="NR8" s="74">
        <v>33</v>
      </c>
      <c r="NS8" s="75">
        <f t="shared" si="67"/>
        <v>0.75433526011560692</v>
      </c>
      <c r="NT8" s="75">
        <f t="shared" si="68"/>
        <v>2.8901734104046506E-3</v>
      </c>
    </row>
    <row r="9" spans="1:384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  <c r="NN9" s="78" t="s">
        <v>12</v>
      </c>
      <c r="NO9" s="73">
        <v>538</v>
      </c>
      <c r="NP9" s="73">
        <v>538</v>
      </c>
      <c r="NQ9" s="74">
        <v>0</v>
      </c>
      <c r="NR9" s="74">
        <v>0</v>
      </c>
      <c r="NS9" s="75">
        <f t="shared" si="67"/>
        <v>1</v>
      </c>
      <c r="NT9" s="75">
        <f t="shared" si="68"/>
        <v>0</v>
      </c>
    </row>
    <row r="10" spans="1:384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9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71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  <c r="NN10" s="74" t="s">
        <v>13</v>
      </c>
      <c r="NO10" s="74">
        <v>3</v>
      </c>
      <c r="NP10" s="74">
        <v>3</v>
      </c>
      <c r="NQ10" s="74">
        <v>0</v>
      </c>
      <c r="NR10" s="74">
        <v>0</v>
      </c>
      <c r="NS10" s="75">
        <f t="shared" si="67"/>
        <v>1</v>
      </c>
      <c r="NT10" s="75">
        <f t="shared" si="68"/>
        <v>0</v>
      </c>
    </row>
    <row r="11" spans="1:384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9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70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  <c r="NN11" s="78" t="s">
        <v>14</v>
      </c>
      <c r="NO11" s="6">
        <v>857</v>
      </c>
      <c r="NP11" s="6">
        <v>836</v>
      </c>
      <c r="NQ11" s="6">
        <v>11</v>
      </c>
      <c r="NR11" s="6">
        <v>10</v>
      </c>
      <c r="NS11" s="75">
        <f t="shared" si="67"/>
        <v>0.97549591598599772</v>
      </c>
      <c r="NT11" s="75">
        <f t="shared" si="68"/>
        <v>9.2182030338389787E-2</v>
      </c>
    </row>
    <row r="12" spans="1:384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9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70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  <c r="NN12" s="78" t="s">
        <v>15</v>
      </c>
      <c r="NO12" s="73">
        <v>46</v>
      </c>
      <c r="NP12" s="73">
        <v>46</v>
      </c>
      <c r="NQ12" s="74">
        <v>0</v>
      </c>
      <c r="NR12" s="74">
        <v>0</v>
      </c>
      <c r="NS12" s="75">
        <f t="shared" si="67"/>
        <v>1</v>
      </c>
      <c r="NT12" s="75">
        <f t="shared" si="68"/>
        <v>0</v>
      </c>
    </row>
    <row r="13" spans="1:384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9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71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  <c r="NN13" s="74" t="s">
        <v>16</v>
      </c>
      <c r="NO13" s="74">
        <v>10</v>
      </c>
      <c r="NP13" s="74">
        <v>10</v>
      </c>
      <c r="NQ13" s="74">
        <v>0</v>
      </c>
      <c r="NR13" s="74">
        <v>0</v>
      </c>
      <c r="NS13" s="75">
        <f t="shared" si="67"/>
        <v>1</v>
      </c>
      <c r="NT13" s="75">
        <f t="shared" si="68"/>
        <v>0</v>
      </c>
    </row>
    <row r="14" spans="1:384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71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  <c r="NN14" s="78" t="s">
        <v>17</v>
      </c>
      <c r="NO14" s="74">
        <v>163</v>
      </c>
      <c r="NP14" s="73">
        <v>128</v>
      </c>
      <c r="NQ14" s="74">
        <v>0</v>
      </c>
      <c r="NR14" s="74">
        <v>35</v>
      </c>
      <c r="NS14" s="75">
        <f t="shared" si="67"/>
        <v>0.78527607361963192</v>
      </c>
      <c r="NT14" s="75">
        <f t="shared" si="68"/>
        <v>0</v>
      </c>
    </row>
    <row r="15" spans="1:384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9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71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  <c r="NN15" s="74" t="s">
        <v>18</v>
      </c>
      <c r="NO15" s="74">
        <v>40</v>
      </c>
      <c r="NP15" s="74">
        <v>31</v>
      </c>
      <c r="NQ15" s="74">
        <v>9</v>
      </c>
      <c r="NR15" s="74">
        <v>0</v>
      </c>
      <c r="NS15" s="75">
        <f t="shared" si="67"/>
        <v>0.77500000000000002</v>
      </c>
      <c r="NT15" s="75">
        <f t="shared" si="68"/>
        <v>0</v>
      </c>
    </row>
    <row r="16" spans="1:384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9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71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  <c r="NN16" s="74" t="s">
        <v>19</v>
      </c>
      <c r="NO16" s="74">
        <v>6</v>
      </c>
      <c r="NP16" s="74">
        <v>6</v>
      </c>
      <c r="NQ16" s="74">
        <v>0</v>
      </c>
      <c r="NR16" s="74">
        <v>0</v>
      </c>
      <c r="NS16" s="75">
        <f t="shared" si="67"/>
        <v>1</v>
      </c>
      <c r="NT16" s="75">
        <f t="shared" si="68"/>
        <v>0</v>
      </c>
    </row>
    <row r="17" spans="1:38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  <c r="NN17" s="37" t="s">
        <v>20</v>
      </c>
      <c r="NO17" s="74">
        <v>628</v>
      </c>
      <c r="NP17" s="74">
        <v>618</v>
      </c>
      <c r="NQ17" s="74">
        <v>10</v>
      </c>
      <c r="NR17" s="74">
        <v>0</v>
      </c>
      <c r="NS17" s="75">
        <f t="shared" si="67"/>
        <v>0.98407643312101911</v>
      </c>
      <c r="NT17" s="75">
        <f t="shared" si="68"/>
        <v>0</v>
      </c>
    </row>
    <row r="18" spans="1:38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9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71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  <c r="NN18" s="74" t="s">
        <v>21</v>
      </c>
      <c r="NO18" s="74">
        <v>109</v>
      </c>
      <c r="NP18" s="74">
        <v>109</v>
      </c>
      <c r="NQ18" s="74">
        <v>0</v>
      </c>
      <c r="NR18" s="74">
        <v>0</v>
      </c>
      <c r="NS18" s="75">
        <f t="shared" si="67"/>
        <v>1</v>
      </c>
      <c r="NT18" s="75">
        <f t="shared" si="68"/>
        <v>0</v>
      </c>
    </row>
    <row r="19" spans="1:384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9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70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71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  <c r="NN19" s="74" t="s">
        <v>22</v>
      </c>
      <c r="NO19" s="74">
        <v>203</v>
      </c>
      <c r="NP19" s="74">
        <v>199</v>
      </c>
      <c r="NQ19" s="74">
        <v>2</v>
      </c>
      <c r="NR19" s="74">
        <v>2</v>
      </c>
      <c r="NS19" s="75">
        <f t="shared" si="67"/>
        <v>0.98029556650246308</v>
      </c>
      <c r="NT19" s="75">
        <f t="shared" si="68"/>
        <v>0</v>
      </c>
    </row>
    <row r="20" spans="1:384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9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70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71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  <c r="NN20" s="74" t="s">
        <v>23</v>
      </c>
      <c r="NO20" s="74">
        <v>48</v>
      </c>
      <c r="NP20" s="74">
        <v>45</v>
      </c>
      <c r="NQ20" s="74">
        <v>1</v>
      </c>
      <c r="NR20" s="74">
        <v>2</v>
      </c>
      <c r="NS20" s="75">
        <f t="shared" si="67"/>
        <v>0.9375</v>
      </c>
      <c r="NT20" s="75">
        <f t="shared" si="68"/>
        <v>-2.083333333333337E-2</v>
      </c>
    </row>
    <row r="21" spans="1:38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9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70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71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  <c r="NN21" s="37" t="s">
        <v>24</v>
      </c>
      <c r="NO21" s="74">
        <v>25</v>
      </c>
      <c r="NP21" s="74">
        <v>22</v>
      </c>
      <c r="NQ21" s="74">
        <v>3</v>
      </c>
      <c r="NR21" s="74">
        <v>0</v>
      </c>
      <c r="NS21" s="75">
        <f t="shared" si="67"/>
        <v>0.88</v>
      </c>
      <c r="NT21" s="75">
        <f t="shared" si="68"/>
        <v>0</v>
      </c>
    </row>
    <row r="22" spans="1:38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9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70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71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  <c r="NN22" s="37" t="s">
        <v>25</v>
      </c>
      <c r="NO22" s="74">
        <v>11</v>
      </c>
      <c r="NP22" s="74">
        <v>11</v>
      </c>
      <c r="NQ22" s="74">
        <v>0</v>
      </c>
      <c r="NR22" s="74">
        <v>0</v>
      </c>
      <c r="NS22" s="75">
        <f t="shared" si="67"/>
        <v>1</v>
      </c>
      <c r="NT22" s="75">
        <f t="shared" si="68"/>
        <v>0</v>
      </c>
    </row>
    <row r="23" spans="1:38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9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71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  <c r="NN23" s="74" t="s">
        <v>26</v>
      </c>
      <c r="NO23" s="74">
        <v>147</v>
      </c>
      <c r="NP23" s="74">
        <v>146</v>
      </c>
      <c r="NQ23" s="74">
        <v>1</v>
      </c>
      <c r="NR23" s="74">
        <v>0</v>
      </c>
      <c r="NS23" s="75">
        <f t="shared" si="67"/>
        <v>0.99319727891156462</v>
      </c>
      <c r="NT23" s="75">
        <f t="shared" si="68"/>
        <v>0</v>
      </c>
    </row>
    <row r="24" spans="1:38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9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71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  <c r="NN24" s="74" t="s">
        <v>27</v>
      </c>
      <c r="NO24" s="74">
        <v>12</v>
      </c>
      <c r="NP24" s="74">
        <v>9</v>
      </c>
      <c r="NQ24" s="74">
        <v>3</v>
      </c>
      <c r="NR24" s="74">
        <v>0</v>
      </c>
      <c r="NS24" s="75">
        <f t="shared" si="67"/>
        <v>0.75</v>
      </c>
      <c r="NT24" s="75">
        <f t="shared" si="68"/>
        <v>-0.25</v>
      </c>
    </row>
    <row r="25" spans="1:384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9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71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  <c r="NN25" s="74" t="s">
        <v>28</v>
      </c>
      <c r="NO25" s="74">
        <v>211</v>
      </c>
      <c r="NP25" s="74">
        <v>104</v>
      </c>
      <c r="NQ25" s="74">
        <v>0</v>
      </c>
      <c r="NR25" s="74">
        <v>107</v>
      </c>
      <c r="NS25" s="75">
        <f t="shared" si="67"/>
        <v>0.49289099526066349</v>
      </c>
      <c r="NT25" s="75">
        <f t="shared" si="68"/>
        <v>0</v>
      </c>
    </row>
    <row r="26" spans="1:384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9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70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71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  <c r="NN26" s="74" t="s">
        <v>29</v>
      </c>
      <c r="NO26" s="74">
        <v>12</v>
      </c>
      <c r="NP26" s="74">
        <v>7</v>
      </c>
      <c r="NQ26" s="74">
        <v>5</v>
      </c>
      <c r="NR26" s="74">
        <v>0</v>
      </c>
      <c r="NS26" s="75">
        <f t="shared" si="67"/>
        <v>0.58333333333333337</v>
      </c>
      <c r="NT26" s="75">
        <f t="shared" si="68"/>
        <v>0</v>
      </c>
    </row>
    <row r="27" spans="1:38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9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71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  <c r="NN27" s="74" t="s">
        <v>30</v>
      </c>
      <c r="NO27" s="74">
        <v>392</v>
      </c>
      <c r="NP27" s="74">
        <v>391</v>
      </c>
      <c r="NQ27" s="74">
        <v>1</v>
      </c>
      <c r="NR27" s="74">
        <v>0</v>
      </c>
      <c r="NS27" s="75">
        <f t="shared" si="67"/>
        <v>0.99744897959183676</v>
      </c>
      <c r="NT27" s="75">
        <f t="shared" si="68"/>
        <v>0</v>
      </c>
    </row>
    <row r="28" spans="1:38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9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71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  <c r="NN28" s="74" t="s">
        <v>31</v>
      </c>
      <c r="NO28" s="74">
        <v>49</v>
      </c>
      <c r="NP28" s="74">
        <v>49</v>
      </c>
      <c r="NQ28" s="74">
        <v>0</v>
      </c>
      <c r="NR28" s="74">
        <v>0</v>
      </c>
      <c r="NS28" s="75">
        <f t="shared" si="67"/>
        <v>1</v>
      </c>
      <c r="NT28" s="75">
        <f t="shared" si="68"/>
        <v>0</v>
      </c>
    </row>
    <row r="29" spans="1:38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9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71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  <c r="NN29" s="74" t="s">
        <v>32</v>
      </c>
      <c r="NO29" s="74">
        <v>4</v>
      </c>
      <c r="NP29" s="74">
        <v>4</v>
      </c>
      <c r="NQ29" s="74">
        <v>0</v>
      </c>
      <c r="NR29" s="74">
        <v>0</v>
      </c>
      <c r="NS29" s="75">
        <f t="shared" si="67"/>
        <v>1</v>
      </c>
      <c r="NT29" s="75">
        <f t="shared" si="68"/>
        <v>0</v>
      </c>
    </row>
    <row r="30" spans="1:38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9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71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  <c r="NN30" s="74" t="s">
        <v>33</v>
      </c>
      <c r="NO30" s="74">
        <v>52</v>
      </c>
      <c r="NP30" s="74">
        <v>52</v>
      </c>
      <c r="NQ30" s="74">
        <v>0</v>
      </c>
      <c r="NR30" s="74">
        <v>0</v>
      </c>
      <c r="NS30" s="75">
        <f t="shared" si="67"/>
        <v>1</v>
      </c>
      <c r="NT30" s="75">
        <f t="shared" si="68"/>
        <v>0</v>
      </c>
    </row>
    <row r="31" spans="1:38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9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70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  <c r="NN31" s="78" t="s">
        <v>34</v>
      </c>
      <c r="NO31" s="73">
        <v>141</v>
      </c>
      <c r="NP31" s="73">
        <v>141</v>
      </c>
      <c r="NQ31" s="74">
        <v>0</v>
      </c>
      <c r="NR31" s="74">
        <v>0</v>
      </c>
      <c r="NS31" s="75">
        <f t="shared" si="67"/>
        <v>1</v>
      </c>
      <c r="NT31" s="75">
        <f t="shared" si="68"/>
        <v>0</v>
      </c>
    </row>
    <row r="32" spans="1:38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9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71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  <c r="NN32" s="74" t="s">
        <v>35</v>
      </c>
      <c r="NO32" s="74">
        <v>45</v>
      </c>
      <c r="NP32" s="74">
        <v>45</v>
      </c>
      <c r="NQ32" s="74">
        <v>0</v>
      </c>
      <c r="NR32" s="74">
        <v>0</v>
      </c>
   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9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71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  <c r="NN33" s="74" t="s">
        <v>36</v>
      </c>
      <c r="NO33" s="74">
        <v>4</v>
      </c>
      <c r="NP33" s="74">
        <v>2</v>
      </c>
      <c r="NQ33" s="74">
        <v>2</v>
      </c>
      <c r="NR33" s="74">
        <v>0</v>
      </c>
      <c r="NS33" s="75">
        <f t="shared" si="67"/>
        <v>0.5</v>
      </c>
      <c r="NT33" s="75">
        <f t="shared" si="68"/>
        <v>0</v>
      </c>
    </row>
    <row r="34" spans="1:384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9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71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  <c r="NN34" s="74" t="s">
        <v>37</v>
      </c>
      <c r="NO34" s="74">
        <v>15</v>
      </c>
      <c r="NP34" s="74">
        <v>15</v>
      </c>
      <c r="NQ34" s="74">
        <v>0</v>
      </c>
      <c r="NR34" s="74">
        <v>0</v>
      </c>
      <c r="NS34" s="75">
        <f t="shared" si="67"/>
        <v>1</v>
      </c>
      <c r="NT34" s="75">
        <f t="shared" si="68"/>
        <v>0</v>
      </c>
    </row>
    <row r="35" spans="1:384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9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71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  <c r="NN35" s="74" t="s">
        <v>38</v>
      </c>
      <c r="NO35" s="74">
        <v>18</v>
      </c>
      <c r="NP35" s="74">
        <v>18</v>
      </c>
      <c r="NQ35" s="74">
        <v>0</v>
      </c>
      <c r="NR35" s="74">
        <v>0</v>
      </c>
      <c r="NS35" s="75">
        <f t="shared" si="67"/>
        <v>1</v>
      </c>
      <c r="NT35" s="75">
        <f t="shared" si="68"/>
        <v>0</v>
      </c>
    </row>
    <row r="36" spans="1:384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9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71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  <c r="NN36" s="74" t="s">
        <v>39</v>
      </c>
      <c r="NO36" s="74">
        <v>58</v>
      </c>
      <c r="NP36" s="74">
        <v>58</v>
      </c>
      <c r="NQ36" s="74">
        <v>0</v>
      </c>
      <c r="NR36" s="74">
        <v>0</v>
      </c>
      <c r="NS36" s="75">
        <f t="shared" si="67"/>
        <v>1</v>
      </c>
      <c r="NT36" s="75">
        <f t="shared" si="68"/>
        <v>0</v>
      </c>
    </row>
    <row r="37" spans="1:384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9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71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  <c r="NN37" s="74" t="s">
        <v>40</v>
      </c>
      <c r="NO37" s="74">
        <v>14</v>
      </c>
      <c r="NP37" s="74">
        <v>12</v>
      </c>
      <c r="NQ37" s="74">
        <v>0</v>
      </c>
      <c r="NR37" s="74">
        <v>2</v>
      </c>
      <c r="NS37" s="75">
        <f t="shared" si="67"/>
        <v>0.8571428571428571</v>
      </c>
      <c r="NT37" s="75">
        <f t="shared" si="68"/>
        <v>0</v>
      </c>
    </row>
    <row r="38" spans="1:384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9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71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  <c r="NN38" s="74" t="s">
        <v>41</v>
      </c>
      <c r="NO38" s="74">
        <v>72</v>
      </c>
      <c r="NP38" s="74">
        <v>72</v>
      </c>
      <c r="NQ38" s="74">
        <v>0</v>
      </c>
      <c r="NR38" s="74">
        <v>0</v>
      </c>
      <c r="NS38" s="75">
        <f t="shared" si="67"/>
        <v>1</v>
      </c>
      <c r="NT38" s="75">
        <f t="shared" si="68"/>
        <v>0</v>
      </c>
    </row>
    <row r="39" spans="1:384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9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71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  <c r="NN39" s="74" t="s">
        <v>42</v>
      </c>
      <c r="NO39" s="74">
        <v>85</v>
      </c>
      <c r="NP39" s="74">
        <v>35</v>
      </c>
      <c r="NQ39" s="74">
        <v>50</v>
      </c>
      <c r="NR39" s="74">
        <v>0</v>
      </c>
      <c r="NS39" s="75">
        <f t="shared" si="67"/>
        <v>0.41176470588235292</v>
      </c>
      <c r="NT39" s="75">
        <f t="shared" si="68"/>
        <v>0</v>
      </c>
    </row>
    <row r="40" spans="1:384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9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71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  <c r="NN40" s="74" t="s">
        <v>43</v>
      </c>
      <c r="NO40" s="74">
        <v>153</v>
      </c>
      <c r="NP40" s="74">
        <v>152</v>
      </c>
      <c r="NQ40" s="74">
        <v>1</v>
      </c>
      <c r="NR40" s="74">
        <v>0</v>
      </c>
      <c r="NS40" s="75">
        <f t="shared" si="67"/>
        <v>0.99346405228758172</v>
      </c>
      <c r="NT40" s="75">
        <f t="shared" si="68"/>
        <v>0</v>
      </c>
    </row>
    <row r="41" spans="1:384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9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71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  <c r="NN41" s="74" t="s">
        <v>44</v>
      </c>
      <c r="NO41" s="74">
        <v>67</v>
      </c>
      <c r="NP41" s="74">
        <v>55</v>
      </c>
      <c r="NQ41" s="74">
        <v>11</v>
      </c>
      <c r="NR41" s="74">
        <v>1</v>
      </c>
      <c r="NS41" s="75">
        <f t="shared" si="67"/>
        <v>0.82089552238805974</v>
      </c>
      <c r="NT41" s="75">
        <f t="shared" si="68"/>
        <v>0</v>
      </c>
    </row>
    <row r="42" spans="1:384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71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  <c r="NN42" s="78" t="s">
        <v>45</v>
      </c>
      <c r="NO42" s="73">
        <v>3</v>
      </c>
      <c r="NP42" s="73">
        <v>3</v>
      </c>
      <c r="NQ42" s="74">
        <v>0</v>
      </c>
      <c r="NR42" s="74">
        <v>0</v>
      </c>
      <c r="NS42" s="75">
        <f t="shared" si="67"/>
        <v>1</v>
      </c>
      <c r="NT42" s="75">
        <f t="shared" si="68"/>
        <v>0</v>
      </c>
    </row>
    <row r="43" spans="1:384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9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71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  <c r="NN43" s="78" t="s">
        <v>46</v>
      </c>
      <c r="NO43" s="73">
        <v>27</v>
      </c>
      <c r="NP43" s="73">
        <v>26</v>
      </c>
      <c r="NQ43" s="74">
        <v>1</v>
      </c>
      <c r="NR43" s="74">
        <v>0</v>
      </c>
      <c r="NS43" s="75">
        <f t="shared" si="67"/>
        <v>0.96296296296296291</v>
      </c>
      <c r="NT43" s="75">
        <f t="shared" si="68"/>
        <v>0</v>
      </c>
    </row>
    <row r="44" spans="1:384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9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71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  <c r="NN44" s="74" t="s">
        <v>47</v>
      </c>
      <c r="NO44" s="74">
        <v>6</v>
      </c>
      <c r="NP44" s="74">
        <v>6</v>
      </c>
      <c r="NQ44" s="74">
        <v>0</v>
      </c>
      <c r="NR44" s="74">
        <v>0</v>
      </c>
      <c r="NS44" s="75">
        <f t="shared" si="67"/>
        <v>1</v>
      </c>
      <c r="NT44" s="75">
        <f t="shared" si="68"/>
        <v>0</v>
      </c>
    </row>
    <row r="45" spans="1:384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9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71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  <c r="NN45" s="74" t="s">
        <v>48</v>
      </c>
      <c r="NO45" s="74">
        <v>25</v>
      </c>
      <c r="NP45" s="74">
        <v>17</v>
      </c>
      <c r="NQ45" s="74">
        <v>8</v>
      </c>
      <c r="NR45" s="74">
        <v>0</v>
      </c>
      <c r="NS45" s="75">
        <f t="shared" si="67"/>
        <v>0.68</v>
      </c>
      <c r="NT45" s="75">
        <f t="shared" si="68"/>
        <v>0</v>
      </c>
    </row>
    <row r="46" spans="1:384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9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71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  <c r="NN46" s="74" t="s">
        <v>49</v>
      </c>
      <c r="NO46" s="74">
        <v>447</v>
      </c>
      <c r="NP46" s="74">
        <v>443</v>
      </c>
      <c r="NQ46" s="74">
        <v>4</v>
      </c>
      <c r="NR46" s="74">
        <v>0</v>
      </c>
      <c r="NS46" s="75">
        <f t="shared" si="67"/>
        <v>0.99105145413870244</v>
      </c>
      <c r="NT46" s="75">
        <f t="shared" si="68"/>
        <v>0</v>
      </c>
    </row>
    <row r="47" spans="1:384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9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71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  <c r="NN47" s="74" t="s">
        <v>50</v>
      </c>
      <c r="NO47" s="74">
        <v>43</v>
      </c>
      <c r="NP47" s="74">
        <v>43</v>
      </c>
      <c r="NQ47" s="74">
        <v>0</v>
      </c>
      <c r="NR47" s="74">
        <v>0</v>
      </c>
      <c r="NS47" s="75">
        <f t="shared" si="67"/>
        <v>1</v>
      </c>
      <c r="NT47" s="75">
        <f t="shared" si="68"/>
        <v>0</v>
      </c>
    </row>
    <row r="48" spans="1:384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9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71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  <c r="NN48" s="74" t="s">
        <v>51</v>
      </c>
      <c r="NO48" s="74">
        <v>10</v>
      </c>
      <c r="NP48" s="74">
        <v>10</v>
      </c>
      <c r="NQ48" s="74">
        <v>0</v>
      </c>
      <c r="NR48" s="74">
        <v>0</v>
      </c>
      <c r="NS48" s="75">
        <f t="shared" si="67"/>
        <v>1</v>
      </c>
      <c r="NT48" s="75">
        <f t="shared" si="68"/>
        <v>0</v>
      </c>
    </row>
    <row r="49" spans="1:384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9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71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  <c r="NN49" s="74" t="s">
        <v>52</v>
      </c>
      <c r="NO49" s="74">
        <v>381</v>
      </c>
      <c r="NP49" s="74">
        <v>296</v>
      </c>
      <c r="NQ49" s="74">
        <v>55</v>
      </c>
      <c r="NR49" s="74">
        <v>30</v>
      </c>
      <c r="NS49" s="75">
        <f t="shared" si="67"/>
        <v>0.7769028871391076</v>
      </c>
      <c r="NT49" s="75">
        <f t="shared" si="68"/>
        <v>2.624671916010457E-3</v>
      </c>
    </row>
    <row r="50" spans="1:384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9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71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  <c r="NN50" s="74" t="s">
        <v>53</v>
      </c>
      <c r="NO50" s="74">
        <v>389</v>
      </c>
      <c r="NP50" s="74">
        <v>339</v>
      </c>
      <c r="NQ50" s="74">
        <v>49</v>
      </c>
      <c r="NR50" s="74">
        <v>1</v>
      </c>
      <c r="NS50" s="75">
        <f t="shared" si="67"/>
        <v>0.87146529562982</v>
      </c>
      <c r="NT50" s="75">
        <f t="shared" si="68"/>
        <v>0</v>
      </c>
    </row>
    <row r="51" spans="1:384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9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71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  <c r="NN51" s="74" t="s">
        <v>54</v>
      </c>
      <c r="NO51" s="74">
        <v>148</v>
      </c>
      <c r="NP51" s="74">
        <v>129</v>
      </c>
      <c r="NQ51" s="74">
        <v>4</v>
      </c>
      <c r="NR51" s="74">
        <v>15</v>
      </c>
      <c r="NS51" s="75">
        <f t="shared" si="67"/>
        <v>0.8716216216216216</v>
      </c>
      <c r="NT51" s="75">
        <f t="shared" si="68"/>
        <v>0</v>
      </c>
    </row>
    <row r="52" spans="1:38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9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70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71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  <c r="NN52" s="74" t="s">
        <v>55</v>
      </c>
      <c r="NO52" s="74">
        <v>1597</v>
      </c>
      <c r="NP52" s="74">
        <v>1585</v>
      </c>
      <c r="NQ52" s="74">
        <v>12</v>
      </c>
      <c r="NR52" s="74">
        <v>0</v>
      </c>
      <c r="NS52" s="75">
        <f t="shared" si="67"/>
        <v>0.9924859110832811</v>
      </c>
      <c r="NT52" s="75">
        <f t="shared" si="68"/>
        <v>0</v>
      </c>
    </row>
    <row r="53" spans="1:38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9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70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71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  <c r="NN53" s="74" t="s">
        <v>56</v>
      </c>
      <c r="NO53" s="74">
        <v>176</v>
      </c>
      <c r="NP53" s="74">
        <v>174</v>
      </c>
      <c r="NQ53" s="74">
        <v>2</v>
      </c>
      <c r="NR53" s="74">
        <v>0</v>
      </c>
      <c r="NS53" s="75">
        <f t="shared" si="67"/>
        <v>0.98863636363636365</v>
      </c>
      <c r="NT53" s="75">
        <f t="shared" si="68"/>
        <v>0</v>
      </c>
    </row>
    <row r="54" spans="1:38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9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71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  <c r="NN54" s="74" t="s">
        <v>57</v>
      </c>
      <c r="NO54" s="74">
        <v>270</v>
      </c>
      <c r="NP54" s="74">
        <v>260</v>
      </c>
      <c r="NQ54" s="74">
        <v>8</v>
      </c>
      <c r="NR54" s="74">
        <v>2</v>
      </c>
      <c r="NS54" s="75">
        <f t="shared" si="67"/>
        <v>0.96296296296296291</v>
      </c>
      <c r="NT54" s="75">
        <f t="shared" si="68"/>
        <v>0</v>
      </c>
    </row>
    <row r="55" spans="1:384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9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70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71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  <c r="NN55" s="37" t="s">
        <v>58</v>
      </c>
      <c r="NO55" s="74">
        <v>194</v>
      </c>
      <c r="NP55" s="74">
        <v>182</v>
      </c>
      <c r="NQ55" s="74">
        <v>11</v>
      </c>
      <c r="NR55" s="74">
        <v>1</v>
      </c>
      <c r="NS55" s="75">
        <f t="shared" si="67"/>
        <v>0.93814432989690721</v>
      </c>
      <c r="NT55" s="75">
        <f t="shared" si="68"/>
        <v>-2.0618556701030966E-2</v>
      </c>
    </row>
    <row r="56" spans="1:38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9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71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  <c r="NN56" s="74" t="s">
        <v>59</v>
      </c>
      <c r="NO56" s="74">
        <v>85</v>
      </c>
      <c r="NP56" s="74">
        <v>54</v>
      </c>
      <c r="NQ56" s="74">
        <v>2</v>
      </c>
      <c r="NR56" s="74">
        <v>29</v>
      </c>
      <c r="NS56" s="75">
        <f t="shared" si="67"/>
        <v>0.63529411764705879</v>
      </c>
      <c r="NT56" s="75">
        <f t="shared" si="68"/>
        <v>0</v>
      </c>
    </row>
    <row r="57" spans="1:384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9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71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  <c r="NN57" s="74" t="s">
        <v>60</v>
      </c>
      <c r="NO57" s="74">
        <v>291</v>
      </c>
      <c r="NP57" s="74">
        <v>258</v>
      </c>
      <c r="NQ57" s="74">
        <v>26</v>
      </c>
      <c r="NR57" s="74">
        <v>7</v>
      </c>
      <c r="NS57" s="75">
        <f t="shared" si="67"/>
        <v>0.88659793814432986</v>
      </c>
      <c r="NT57" s="75">
        <f t="shared" si="68"/>
        <v>-1.718213058419249E-2</v>
      </c>
    </row>
    <row r="58" spans="1:384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9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70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71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  <c r="NN58" s="74" t="s">
        <v>156</v>
      </c>
      <c r="NO58" s="74">
        <v>7</v>
      </c>
      <c r="NP58" s="74">
        <v>2</v>
      </c>
      <c r="NQ58" s="74">
        <v>5</v>
      </c>
      <c r="NR58" s="74">
        <v>0</v>
      </c>
      <c r="NS58" s="75">
        <f t="shared" si="67"/>
        <v>0.2857142857142857</v>
      </c>
      <c r="NT58" s="75">
        <f t="shared" si="68"/>
        <v>0</v>
      </c>
    </row>
    <row r="59" spans="1:384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9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70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71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  <c r="NN59" s="74" t="s">
        <v>157</v>
      </c>
      <c r="NO59" s="74">
        <v>144</v>
      </c>
      <c r="NP59" s="74">
        <v>131</v>
      </c>
      <c r="NQ59" s="74">
        <v>8</v>
      </c>
      <c r="NR59" s="74">
        <v>5</v>
      </c>
      <c r="NS59" s="75">
        <f t="shared" si="67"/>
        <v>0.90972222222222221</v>
      </c>
      <c r="NT59" s="75">
        <f t="shared" si="68"/>
        <v>-1.3888888888888951E-2</v>
      </c>
    </row>
    <row r="60" spans="1:384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9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71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  <c r="NN60" s="74" t="s">
        <v>158</v>
      </c>
      <c r="NO60" s="74">
        <v>68</v>
      </c>
      <c r="NP60" s="74">
        <v>68</v>
      </c>
      <c r="NQ60" s="74">
        <v>0</v>
      </c>
      <c r="NR60" s="74">
        <v>0</v>
      </c>
      <c r="NS60" s="75">
        <f t="shared" si="67"/>
        <v>1</v>
      </c>
      <c r="NT60" s="75">
        <f t="shared" si="68"/>
        <v>0</v>
      </c>
    </row>
    <row r="61" spans="1:384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9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71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  <c r="NN61" s="74" t="s">
        <v>95</v>
      </c>
      <c r="NO61" s="74">
        <v>3</v>
      </c>
      <c r="NP61" s="74">
        <v>3</v>
      </c>
      <c r="NQ61" s="74">
        <v>0</v>
      </c>
      <c r="NR61" s="74">
        <v>0</v>
      </c>
      <c r="NS61" s="75">
        <f t="shared" si="67"/>
        <v>1</v>
      </c>
      <c r="NT61" s="75">
        <f t="shared" si="68"/>
        <v>0</v>
      </c>
    </row>
    <row r="62" spans="1:384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9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71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  <c r="NN62" s="74" t="s">
        <v>63</v>
      </c>
      <c r="NO62" s="74">
        <v>7</v>
      </c>
      <c r="NP62" s="74">
        <v>6</v>
      </c>
      <c r="NQ62" s="74">
        <v>1</v>
      </c>
      <c r="NR62" s="74">
        <v>0</v>
      </c>
      <c r="NS62" s="75">
        <f t="shared" si="67"/>
        <v>0.8571428571428571</v>
      </c>
      <c r="NT62" s="75">
        <f t="shared" si="68"/>
        <v>0</v>
      </c>
    </row>
    <row r="63" spans="1:384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9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71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  <c r="NN63" s="74" t="s">
        <v>64</v>
      </c>
      <c r="NO63" s="74">
        <v>32</v>
      </c>
      <c r="NP63" s="74">
        <v>32</v>
      </c>
      <c r="NQ63" s="74">
        <v>0</v>
      </c>
      <c r="NR63" s="74">
        <v>0</v>
      </c>
      <c r="NS63" s="75">
        <f t="shared" si="67"/>
        <v>1</v>
      </c>
      <c r="NT63" s="75">
        <f t="shared" si="68"/>
        <v>3.125E-2</v>
      </c>
    </row>
    <row r="64" spans="1:384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9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71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  <c r="NN64" s="74" t="s">
        <v>159</v>
      </c>
      <c r="NO64" s="74">
        <v>160</v>
      </c>
      <c r="NP64" s="74">
        <v>32</v>
      </c>
      <c r="NQ64" s="74">
        <v>47</v>
      </c>
      <c r="NR64" s="74">
        <v>81</v>
      </c>
      <c r="NS64" s="75">
        <f t="shared" si="67"/>
        <v>0.2</v>
      </c>
      <c r="NT64" s="75">
        <f t="shared" si="68"/>
        <v>0</v>
      </c>
    </row>
    <row r="65" spans="1:384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9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71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  <c r="NN65" s="74" t="s">
        <v>96</v>
      </c>
      <c r="NO65" s="74">
        <v>52</v>
      </c>
      <c r="NP65" s="74">
        <v>52</v>
      </c>
      <c r="NQ65" s="74">
        <v>0</v>
      </c>
      <c r="NR65" s="74">
        <v>0</v>
      </c>
      <c r="NS65" s="75">
        <f t="shared" si="67"/>
        <v>1</v>
      </c>
      <c r="NT65" s="75">
        <f t="shared" si="68"/>
        <v>0</v>
      </c>
    </row>
    <row r="66" spans="1:384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9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71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  <c r="NN66" s="74" t="s">
        <v>66</v>
      </c>
      <c r="NO66" s="74">
        <v>20</v>
      </c>
      <c r="NP66" s="74">
        <v>20</v>
      </c>
      <c r="NQ66" s="74">
        <v>0</v>
      </c>
      <c r="NR66" s="74">
        <v>0</v>
      </c>
      <c r="NS66" s="75">
        <f t="shared" si="67"/>
        <v>1</v>
      </c>
      <c r="NT66" s="75">
        <f t="shared" si="68"/>
        <v>0</v>
      </c>
    </row>
    <row r="67" spans="1:384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9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71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  <c r="NN67" s="74" t="s">
        <v>71</v>
      </c>
      <c r="NO67" s="74">
        <v>3</v>
      </c>
      <c r="NP67" s="74">
        <v>0</v>
      </c>
      <c r="NQ67" s="74">
        <v>0</v>
      </c>
      <c r="NR67" s="74">
        <v>3</v>
      </c>
      <c r="NS67" s="75">
        <f t="shared" si="67"/>
        <v>0</v>
      </c>
      <c r="NT67" s="75">
        <f t="shared" si="68"/>
        <v>-1</v>
      </c>
    </row>
    <row r="68" spans="1:384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2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3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4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5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76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7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78">BG68/BF68</f>
        <v>1</v>
      </c>
      <c r="BK68" s="4">
        <f t="shared" ref="BK68:BK73" si="79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80">BO68/BN68</f>
        <v>1</v>
      </c>
      <c r="BS68" s="4">
        <f t="shared" ref="BS68:BS73" si="81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2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83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4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5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6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7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8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89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90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91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92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71"/>
        <v>1</v>
      </c>
      <c r="FK68" s="75">
        <f t="shared" ref="FK68:FK73" si="93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94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95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96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97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98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99">HD68/HC68</f>
        <v>1</v>
      </c>
      <c r="HH68" s="75">
        <f t="shared" ref="HH68:HH73" si="100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01">HL68/HK68</f>
        <v>1</v>
      </c>
      <c r="HP68" s="75">
        <f t="shared" ref="HP68:HP73" si="102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03">HT68/HS68</f>
        <v>1</v>
      </c>
      <c r="HX68" s="75">
        <f t="shared" ref="HX68:HX73" si="104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05">IB68/IA68</f>
        <v>1</v>
      </c>
      <c r="IF68" s="75">
        <f t="shared" ref="IF68:IF73" si="106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07">IJ68/II68</f>
        <v>1</v>
      </c>
      <c r="IN68" s="75">
        <f t="shared" ref="IN68:IN73" si="108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09">IR68/IQ68</f>
        <v>1</v>
      </c>
      <c r="IV68" s="75">
        <f t="shared" ref="IV68:IV73" si="110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11">IZ68/IY68</f>
        <v>1</v>
      </c>
      <c r="JD68" s="75">
        <f t="shared" ref="JD68:JD73" si="112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13">JH68/JG68</f>
        <v>1</v>
      </c>
      <c r="JL68" s="75">
        <f t="shared" ref="JL68:JL73" si="114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15">JP68/JO68</f>
        <v>1</v>
      </c>
      <c r="JT68" s="75">
        <f t="shared" ref="JT68:JT73" si="116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17">JX68/JW68</f>
        <v>1</v>
      </c>
      <c r="KB68" s="75">
        <f t="shared" ref="KB68:KB73" si="118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19">KF68/KE68</f>
        <v>1</v>
      </c>
      <c r="KJ68" s="75">
        <f t="shared" ref="KJ68:KJ73" si="120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21">KN68/KM68</f>
        <v>1</v>
      </c>
      <c r="KR68" s="75">
        <f t="shared" ref="KR68:KR73" si="122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23">KV68/KU68</f>
        <v>1</v>
      </c>
      <c r="KZ68" s="75">
        <f t="shared" ref="KZ68:KZ73" si="124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25">LD68/LC68</f>
        <v>1</v>
      </c>
      <c r="LH68" s="75">
        <f t="shared" ref="LH68:LH73" si="126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4" si="127">LL68/LK68</f>
        <v>1</v>
      </c>
      <c r="LP68" s="75">
        <f t="shared" ref="LP68:LP73" si="128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29">LT68/LS68</f>
        <v>1</v>
      </c>
      <c r="LX68" s="75">
        <f t="shared" ref="LX68:LX73" si="130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31">MB68/MA68</f>
        <v>1</v>
      </c>
      <c r="MF68" s="75">
        <f t="shared" ref="MF68:MF73" si="132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33">MJ68/MI68</f>
        <v>1</v>
      </c>
      <c r="MN68" s="75">
        <f t="shared" ref="MN68:MN73" si="134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35">MR68/MQ68</f>
        <v>1</v>
      </c>
      <c r="MV68" s="75">
        <f t="shared" ref="MV68:MV73" si="136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37">MZ68/MY68</f>
        <v>1</v>
      </c>
      <c r="ND68" s="75">
        <f t="shared" ref="ND68:ND73" si="138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39">NH68/NG68</f>
        <v>1</v>
      </c>
      <c r="NL68" s="75">
        <f t="shared" ref="NL68:NL73" si="140">NK68-NC68</f>
        <v>0</v>
      </c>
      <c r="NN68" s="74" t="s">
        <v>73</v>
      </c>
      <c r="NO68" s="74">
        <v>4</v>
      </c>
      <c r="NP68" s="74">
        <v>4</v>
      </c>
      <c r="NQ68" s="74">
        <v>0</v>
      </c>
      <c r="NR68" s="74">
        <v>0</v>
      </c>
      <c r="NS68" s="75">
        <f t="shared" ref="NS68:NS74" si="141">NP68/NO68</f>
        <v>1</v>
      </c>
      <c r="NT68" s="75">
        <f t="shared" ref="NT68:NT73" si="142">NS68-NK68</f>
        <v>0</v>
      </c>
    </row>
    <row r="69" spans="1:384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2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3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4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5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76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7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78"/>
        <v>0.82608695652173914</v>
      </c>
      <c r="BK69" s="4">
        <f t="shared" si="79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0"/>
        <v>0.82608695652173914</v>
      </c>
      <c r="BS69" s="4">
        <f t="shared" si="81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2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83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4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5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6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7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8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89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90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91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92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>FG69/FF69</f>
        <v>0.82608695652173914</v>
      </c>
      <c r="FK69" s="75">
        <f t="shared" si="93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94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95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96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97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98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99"/>
        <v>0.82608695652173914</v>
      </c>
      <c r="HH69" s="75">
        <f t="shared" si="100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01"/>
        <v>0.82608695652173914</v>
      </c>
      <c r="HP69" s="75">
        <f t="shared" si="102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03"/>
        <v>0.82608695652173914</v>
      </c>
      <c r="HX69" s="75">
        <f t="shared" si="104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05"/>
        <v>0.82608695652173914</v>
      </c>
      <c r="IF69" s="75">
        <f t="shared" si="106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07"/>
        <v>0.82608695652173914</v>
      </c>
      <c r="IN69" s="75">
        <f t="shared" si="108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09"/>
        <v>0.82608695652173914</v>
      </c>
      <c r="IV69" s="75">
        <f t="shared" si="110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11"/>
        <v>0.82608695652173914</v>
      </c>
      <c r="JD69" s="75">
        <f t="shared" si="112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13"/>
        <v>0.82608695652173914</v>
      </c>
      <c r="JL69" s="75">
        <f t="shared" si="114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15"/>
        <v>0.82608695652173914</v>
      </c>
      <c r="JT69" s="75">
        <f t="shared" si="116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17"/>
        <v>0.82608695652173914</v>
      </c>
      <c r="KB69" s="75">
        <f t="shared" si="118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19"/>
        <v>0.82608695652173914</v>
      </c>
      <c r="KJ69" s="75">
        <f t="shared" si="120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21"/>
        <v>0.82608695652173914</v>
      </c>
      <c r="KR69" s="75">
        <f t="shared" si="122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23"/>
        <v>0.82608695652173914</v>
      </c>
      <c r="KZ69" s="75">
        <f t="shared" si="124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25"/>
        <v>0.82608695652173914</v>
      </c>
      <c r="LH69" s="75">
        <f t="shared" si="126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27"/>
        <v>0.82608695652173914</v>
      </c>
      <c r="LP69" s="75">
        <f t="shared" si="128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29"/>
        <v>0.82608695652173914</v>
      </c>
      <c r="LX69" s="75">
        <f t="shared" si="130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31"/>
        <v>0.82608695652173914</v>
      </c>
      <c r="MF69" s="75">
        <f t="shared" si="132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33"/>
        <v>0.82608695652173914</v>
      </c>
      <c r="MN69" s="75">
        <f t="shared" si="134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35"/>
        <v>0.82608695652173914</v>
      </c>
      <c r="MV69" s="75">
        <f t="shared" si="136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37"/>
        <v>0.82608695652173914</v>
      </c>
      <c r="ND69" s="75">
        <f t="shared" si="138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39"/>
        <v>0.83695652173913049</v>
      </c>
      <c r="NL69" s="75">
        <f t="shared" si="140"/>
        <v>1.0869565217391353E-2</v>
      </c>
      <c r="NN69" s="74" t="s">
        <v>160</v>
      </c>
      <c r="NO69" s="74">
        <v>92</v>
      </c>
      <c r="NP69" s="74">
        <v>77</v>
      </c>
      <c r="NQ69" s="74">
        <v>10</v>
      </c>
      <c r="NR69" s="74">
        <v>5</v>
      </c>
      <c r="NS69" s="75">
        <f t="shared" si="141"/>
        <v>0.83695652173913049</v>
      </c>
      <c r="NT69" s="75">
        <f t="shared" si="142"/>
        <v>0</v>
      </c>
    </row>
    <row r="70" spans="1:384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2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3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4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5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6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7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78"/>
        <v>0.46478873239436619</v>
      </c>
      <c r="BK70" s="4">
        <f t="shared" si="79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0"/>
        <v>0.46478873239436619</v>
      </c>
      <c r="BS70" s="4">
        <f t="shared" si="81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2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83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4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5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86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87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8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89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90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91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92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>FG70/FF70</f>
        <v>0.46478873239436619</v>
      </c>
      <c r="FK70" s="75">
        <f t="shared" si="93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94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95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96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97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98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99"/>
        <v>0.63380281690140849</v>
      </c>
      <c r="HH70" s="75">
        <f t="shared" si="100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01"/>
        <v>0.63380281690140849</v>
      </c>
      <c r="HP70" s="75">
        <f t="shared" si="102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03"/>
        <v>0.63380281690140849</v>
      </c>
      <c r="HX70" s="75">
        <f t="shared" si="104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05"/>
        <v>0.63380281690140849</v>
      </c>
      <c r="IF70" s="75">
        <f t="shared" si="106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07"/>
        <v>0.63380281690140849</v>
      </c>
      <c r="IN70" s="75">
        <f t="shared" si="108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09"/>
        <v>0.63380281690140849</v>
      </c>
      <c r="IV70" s="75">
        <f t="shared" si="110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11"/>
        <v>0.63380281690140849</v>
      </c>
      <c r="JD70" s="75">
        <f t="shared" si="112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13"/>
        <v>0.63380281690140849</v>
      </c>
      <c r="JL70" s="75">
        <f t="shared" si="114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15"/>
        <v>0.63380281690140849</v>
      </c>
      <c r="JT70" s="75">
        <f t="shared" si="116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17"/>
        <v>0.63380281690140849</v>
      </c>
      <c r="KB70" s="75">
        <f t="shared" si="118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19"/>
        <v>0.63380281690140849</v>
      </c>
      <c r="KJ70" s="75">
        <f t="shared" si="120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21"/>
        <v>0.63380281690140849</v>
      </c>
      <c r="KR70" s="75">
        <f t="shared" si="122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23"/>
        <v>0.63380281690140849</v>
      </c>
      <c r="KZ70" s="75">
        <f t="shared" si="124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25"/>
        <v>0.63380281690140849</v>
      </c>
      <c r="LH70" s="75">
        <f t="shared" si="126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27"/>
        <v>0.63380281690140849</v>
      </c>
      <c r="LP70" s="75">
        <f t="shared" si="128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29"/>
        <v>0.63380281690140849</v>
      </c>
      <c r="LX70" s="75">
        <f t="shared" si="130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31"/>
        <v>0.63380281690140849</v>
      </c>
      <c r="MF70" s="75">
        <f t="shared" si="132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33"/>
        <v>0.63380281690140849</v>
      </c>
      <c r="MN70" s="75">
        <f t="shared" si="134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35"/>
        <v>0.63380281690140849</v>
      </c>
      <c r="MV70" s="75">
        <f t="shared" si="136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37"/>
        <v>0.63380281690140849</v>
      </c>
      <c r="ND70" s="75">
        <f t="shared" si="138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39"/>
        <v>0.63380281690140849</v>
      </c>
      <c r="NL70" s="75">
        <f t="shared" si="140"/>
        <v>0</v>
      </c>
      <c r="NN70" s="74" t="s">
        <v>68</v>
      </c>
      <c r="NO70" s="74">
        <v>71</v>
      </c>
      <c r="NP70" s="74">
        <v>45</v>
      </c>
      <c r="NQ70" s="74">
        <v>8</v>
      </c>
      <c r="NR70" s="74">
        <v>18</v>
      </c>
      <c r="NS70" s="75">
        <f t="shared" si="141"/>
        <v>0.63380281690140849</v>
      </c>
      <c r="NT70" s="75">
        <f t="shared" si="142"/>
        <v>0</v>
      </c>
    </row>
    <row r="71" spans="1:384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2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3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4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5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76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7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78"/>
        <v>0.99639639639639643</v>
      </c>
      <c r="BK71" s="4">
        <f t="shared" si="79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0"/>
        <v>0.99639639639639643</v>
      </c>
      <c r="BS71" s="4">
        <f t="shared" si="81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2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83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4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5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6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7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8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89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90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91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92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>FG71/FF71</f>
        <v>0</v>
      </c>
      <c r="FK71" s="75">
        <f t="shared" si="93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94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95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96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97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98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99"/>
        <v>0.91449565798263188</v>
      </c>
      <c r="HH71" s="75">
        <f t="shared" si="100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01"/>
        <v>0.91449565798263188</v>
      </c>
      <c r="HP71" s="75">
        <f t="shared" si="102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03"/>
        <v>0.91449565798263188</v>
      </c>
      <c r="HX71" s="75">
        <f t="shared" si="104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05"/>
        <v>0.91449565798263188</v>
      </c>
      <c r="IF71" s="75">
        <f t="shared" si="106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07"/>
        <v>0.91449565798263188</v>
      </c>
      <c r="IN71" s="75">
        <f t="shared" si="108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09"/>
        <v>0.91449565798263188</v>
      </c>
      <c r="IV71" s="75">
        <f t="shared" si="110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11"/>
        <v>0.91449565798263188</v>
      </c>
      <c r="JD71" s="75">
        <f t="shared" si="112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13"/>
        <v>0.91449565798263188</v>
      </c>
      <c r="JL71" s="75">
        <f t="shared" si="114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15"/>
        <v>0.91449565798263188</v>
      </c>
      <c r="JT71" s="75">
        <f t="shared" si="116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17"/>
        <v>0.91449565798263188</v>
      </c>
      <c r="KB71" s="75">
        <f t="shared" si="118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19"/>
        <v>0.91449565798263188</v>
      </c>
      <c r="KJ71" s="75">
        <f t="shared" si="120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21"/>
        <v>0.91449565798263188</v>
      </c>
      <c r="KR71" s="75">
        <f t="shared" si="122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23"/>
        <v>0.91449565798263188</v>
      </c>
      <c r="KZ71" s="75">
        <f t="shared" si="124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25"/>
        <v>0.91449565798263188</v>
      </c>
      <c r="LH71" s="75">
        <f t="shared" si="126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27"/>
        <v>0.91449565798263188</v>
      </c>
      <c r="LP71" s="75">
        <f t="shared" si="128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29"/>
        <v>0.82534869617950268</v>
      </c>
      <c r="LX71" s="75">
        <f t="shared" si="130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31"/>
        <v>0.82534869617950268</v>
      </c>
      <c r="MF71" s="75">
        <f t="shared" si="132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33"/>
        <v>0.82534869617950268</v>
      </c>
      <c r="MN71" s="75">
        <f t="shared" si="134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35"/>
        <v>0.82534869617950268</v>
      </c>
      <c r="MV71" s="75">
        <f t="shared" si="136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37"/>
        <v>0.82534869617950268</v>
      </c>
      <c r="ND71" s="75">
        <f t="shared" si="138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39"/>
        <v>0.90054578532443907</v>
      </c>
      <c r="NL71" s="75">
        <f t="shared" si="140"/>
        <v>7.5197089144936391E-2</v>
      </c>
      <c r="NN71" s="74" t="s">
        <v>72</v>
      </c>
      <c r="NO71" s="74">
        <v>1649</v>
      </c>
      <c r="NP71" s="74">
        <v>1485</v>
      </c>
      <c r="NQ71" s="74">
        <v>131</v>
      </c>
      <c r="NR71" s="74">
        <v>33</v>
      </c>
      <c r="NS71" s="75">
        <f t="shared" si="141"/>
        <v>0.90054578532443907</v>
      </c>
      <c r="NT71" s="75">
        <f t="shared" si="142"/>
        <v>0</v>
      </c>
    </row>
    <row r="72" spans="1:384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2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3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4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5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76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7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78"/>
        <v>0.95454545454545459</v>
      </c>
      <c r="BK72" s="4">
        <f t="shared" si="79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0"/>
        <v>0.95454545454545459</v>
      </c>
      <c r="BS72" s="4">
        <f t="shared" si="81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2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83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4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5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6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7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8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89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90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91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92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>FG72/FF72</f>
        <v>0.95454545454545459</v>
      </c>
      <c r="FK72" s="75">
        <f t="shared" si="93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94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95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96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97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98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99"/>
        <v>0.95454545454545459</v>
      </c>
      <c r="HH72" s="75">
        <f t="shared" si="100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01"/>
        <v>0.95454545454545459</v>
      </c>
      <c r="HP72" s="75">
        <f t="shared" si="102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03"/>
        <v>0.95454545454545459</v>
      </c>
      <c r="HX72" s="75">
        <f t="shared" si="104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05"/>
        <v>0.95454545454545459</v>
      </c>
      <c r="IF72" s="75">
        <f t="shared" si="106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07"/>
        <v>0.95454545454545459</v>
      </c>
      <c r="IN72" s="75">
        <f t="shared" si="108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09"/>
        <v>0.95454545454545459</v>
      </c>
      <c r="IV72" s="75">
        <f t="shared" si="110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11"/>
        <v>0.95454545454545459</v>
      </c>
      <c r="JD72" s="75">
        <f t="shared" si="112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13"/>
        <v>0.95454545454545459</v>
      </c>
      <c r="JL72" s="75">
        <f t="shared" si="114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15"/>
        <v>0.95454545454545459</v>
      </c>
      <c r="JT72" s="75">
        <f t="shared" si="116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17"/>
        <v>0.95454545454545459</v>
      </c>
      <c r="KB72" s="75">
        <f t="shared" si="118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19"/>
        <v>0.95454545454545459</v>
      </c>
      <c r="KJ72" s="75">
        <f t="shared" si="120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21"/>
        <v>0.95454545454545459</v>
      </c>
      <c r="KR72" s="75">
        <f t="shared" si="122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23"/>
        <v>0.95454545454545459</v>
      </c>
      <c r="KZ72" s="75">
        <f t="shared" si="124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25"/>
        <v>0.95454545454545459</v>
      </c>
      <c r="LH72" s="75">
        <f t="shared" si="126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27"/>
        <v>0.95454545454545459</v>
      </c>
      <c r="LP72" s="75">
        <f t="shared" si="128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29"/>
        <v>0.95454545454545459</v>
      </c>
      <c r="LX72" s="75">
        <f t="shared" si="130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31"/>
        <v>0.95454545454545459</v>
      </c>
      <c r="MF72" s="75">
        <f t="shared" si="132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33"/>
        <v>0.95454545454545459</v>
      </c>
      <c r="MN72" s="75">
        <f t="shared" si="134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35"/>
        <v>0.95454545454545459</v>
      </c>
      <c r="MV72" s="75">
        <f t="shared" si="136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37"/>
        <v>0.95454545454545459</v>
      </c>
      <c r="ND72" s="75">
        <f t="shared" si="138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39"/>
        <v>0.95454545454545459</v>
      </c>
      <c r="NL72" s="75">
        <f t="shared" si="140"/>
        <v>0</v>
      </c>
      <c r="NN72" s="74" t="s">
        <v>69</v>
      </c>
      <c r="NO72" s="74">
        <v>22</v>
      </c>
      <c r="NP72" s="74">
        <v>21</v>
      </c>
      <c r="NQ72" s="74">
        <v>1</v>
      </c>
      <c r="NR72" s="74">
        <v>0</v>
      </c>
      <c r="NS72" s="75">
        <f t="shared" si="141"/>
        <v>0.95454545454545459</v>
      </c>
      <c r="NT72" s="75">
        <f t="shared" si="142"/>
        <v>0</v>
      </c>
    </row>
    <row r="73" spans="1:384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2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3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4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5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76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77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78"/>
        <v>0.81481481481481477</v>
      </c>
      <c r="BK73" s="4">
        <f t="shared" si="79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80"/>
        <v>0.81481481481481477</v>
      </c>
      <c r="BS73" s="4">
        <f t="shared" si="81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2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83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4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85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86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87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88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89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90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91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92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>FG73/FF73</f>
        <v>0.82835820895522383</v>
      </c>
      <c r="FK73" s="75">
        <f t="shared" si="93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94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95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96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97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98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99"/>
        <v>0.81343283582089554</v>
      </c>
      <c r="HH73" s="75">
        <f t="shared" si="100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01"/>
        <v>0.81343283582089554</v>
      </c>
      <c r="HP73" s="75">
        <f t="shared" si="102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03"/>
        <v>0.83582089552238803</v>
      </c>
      <c r="HX73" s="75">
        <f t="shared" si="104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05"/>
        <v>0.83582089552238803</v>
      </c>
      <c r="IF73" s="75">
        <f t="shared" si="106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07"/>
        <v>0.83582089552238803</v>
      </c>
      <c r="IN73" s="75">
        <f t="shared" si="108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09"/>
        <v>0.83582089552238803</v>
      </c>
      <c r="IV73" s="75">
        <f t="shared" si="110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11"/>
        <v>0.83582089552238803</v>
      </c>
      <c r="JD73" s="75">
        <f t="shared" si="112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13"/>
        <v>0.83582089552238803</v>
      </c>
      <c r="JL73" s="75">
        <f t="shared" si="114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15"/>
        <v>0.83582089552238803</v>
      </c>
      <c r="JT73" s="75">
        <f t="shared" si="116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17"/>
        <v>0.83582089552238803</v>
      </c>
      <c r="KB73" s="75">
        <f t="shared" si="118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19"/>
        <v>0.83582089552238803</v>
      </c>
      <c r="KJ73" s="75">
        <f t="shared" si="120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21"/>
        <v>0.83582089552238803</v>
      </c>
      <c r="KR73" s="75">
        <f t="shared" si="122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23"/>
        <v>0.83582089552238803</v>
      </c>
      <c r="KZ73" s="75">
        <f t="shared" si="124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25"/>
        <v>0.83582089552238803</v>
      </c>
      <c r="LH73" s="75">
        <f t="shared" si="126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 t="shared" si="127"/>
        <v>0.83582089552238803</v>
      </c>
      <c r="LP73" s="75">
        <f t="shared" si="128"/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29"/>
        <v>0.83582089552238803</v>
      </c>
      <c r="LX73" s="75">
        <f t="shared" si="130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31"/>
        <v>0.83582089552238803</v>
      </c>
      <c r="MF73" s="75">
        <f t="shared" si="132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33"/>
        <v>0.83582089552238803</v>
      </c>
      <c r="MN73" s="75">
        <f t="shared" si="134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35"/>
        <v>0.83582089552238803</v>
      </c>
      <c r="MV73" s="75">
        <f t="shared" si="136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37"/>
        <v>0.83582089552238803</v>
      </c>
      <c r="ND73" s="75">
        <f t="shared" si="138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39"/>
        <v>0.83582089552238803</v>
      </c>
      <c r="NL73" s="75">
        <f t="shared" si="140"/>
        <v>0</v>
      </c>
      <c r="NN73" s="74" t="s">
        <v>70</v>
      </c>
      <c r="NO73" s="74">
        <v>134</v>
      </c>
      <c r="NP73" s="74">
        <v>112</v>
      </c>
      <c r="NQ73" s="74">
        <v>13</v>
      </c>
      <c r="NR73" s="74">
        <v>9</v>
      </c>
      <c r="NS73" s="75">
        <f t="shared" si="141"/>
        <v>0.83582089552238803</v>
      </c>
      <c r="NT73" s="75">
        <f t="shared" si="142"/>
        <v>0</v>
      </c>
    </row>
    <row r="74" spans="1:384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99"/>
        <v>0.910882140274765</v>
      </c>
      <c r="HK74" s="2">
        <f>SUM(HK3:HK73)</f>
        <v>11064</v>
      </c>
      <c r="HL74" s="2">
        <f>SUM(HL3:HL73)</f>
        <v>9738</v>
      </c>
      <c r="HO74" s="75">
        <f t="shared" si="101"/>
        <v>0.88015184381778744</v>
      </c>
      <c r="HS74" s="74">
        <f>SUM(HS3:HS73)</f>
        <v>11064</v>
      </c>
      <c r="HT74" s="74">
        <f>SUM(HT3:HT73)</f>
        <v>10138</v>
      </c>
      <c r="HW74" s="75">
        <f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05"/>
        <v>0.91648590021691978</v>
      </c>
      <c r="II74" s="74">
        <f>SUM(II3:II73)</f>
        <v>11064</v>
      </c>
      <c r="IJ74" s="74">
        <f>SUM(IJ3:IJ73)</f>
        <v>10140</v>
      </c>
      <c r="IM74" s="75">
        <f>IJ74/II74</f>
        <v>0.91648590021691978</v>
      </c>
      <c r="IQ74" s="74">
        <f>SUM(IQ3:IQ73)</f>
        <v>11064</v>
      </c>
      <c r="IR74" s="74">
        <f>SUM(IR3:IR73)</f>
        <v>10141</v>
      </c>
      <c r="IU74" s="75">
        <f>IR74/IQ74</f>
        <v>0.9165762834417932</v>
      </c>
      <c r="IY74" s="74">
        <f>SUM(IY3:IY73)</f>
        <v>11064</v>
      </c>
      <c r="IZ74" s="74">
        <f>SUM(IZ3:IZ73)</f>
        <v>10140</v>
      </c>
      <c r="JC74" s="75">
        <f>IZ74/IY74</f>
        <v>0.91648590021691978</v>
      </c>
      <c r="JG74" s="74">
        <f>SUM(JG3:JG73)</f>
        <v>11064</v>
      </c>
      <c r="JH74" s="74">
        <f>SUM(JH3:JH73)</f>
        <v>10141</v>
      </c>
      <c r="JK74" s="75">
        <f>JH74/JG74</f>
        <v>0.9165762834417932</v>
      </c>
      <c r="JO74" s="74">
        <f>SUM(JO3:JO73)</f>
        <v>11064</v>
      </c>
      <c r="JP74" s="74">
        <f>SUM(JP3:JP73)</f>
        <v>10141</v>
      </c>
      <c r="JS74" s="75">
        <f>JP74/JO74</f>
        <v>0.9165762834417932</v>
      </c>
      <c r="JW74" s="74">
        <f>SUM(JW3:JW73)</f>
        <v>11064</v>
      </c>
      <c r="JX74" s="74">
        <f>SUM(JX3:JX73)</f>
        <v>10141</v>
      </c>
      <c r="KA74" s="75">
        <f>JX74/JW74</f>
        <v>0.9165762834417932</v>
      </c>
      <c r="KE74" s="74">
        <f>SUM(KE3:KE73)</f>
        <v>11064</v>
      </c>
      <c r="KF74" s="74">
        <f>SUM(KF3:KF73)</f>
        <v>10142</v>
      </c>
      <c r="KI74" s="75">
        <f>KF74/KE74</f>
        <v>0.91666666666666663</v>
      </c>
      <c r="KM74" s="74">
        <f>SUM(KM3:KM73)</f>
        <v>11087</v>
      </c>
      <c r="KN74" s="74">
        <f>SUM(KN3:KN73)</f>
        <v>10152</v>
      </c>
      <c r="KQ74" s="75">
        <f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23"/>
        <v>0.915666997384324</v>
      </c>
      <c r="LC74" s="74">
        <f>SUM(LC3:LC73)</f>
        <v>11087</v>
      </c>
      <c r="LD74" s="74">
        <f>SUM(LD3:LD73)</f>
        <v>10152</v>
      </c>
      <c r="LG74" s="75">
        <f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si="127"/>
        <v>0.915666997384324</v>
      </c>
      <c r="LS74" s="74">
        <f>SUM(LS3:LS73)</f>
        <v>11280</v>
      </c>
      <c r="LT74" s="74">
        <f>SUM(LT3:LT73)</f>
        <v>10182</v>
      </c>
      <c r="LW74" s="75">
        <f>LT74/LS74</f>
        <v>0.90265957446808509</v>
      </c>
      <c r="MA74" s="74">
        <f>SUM(MA3:MA73)</f>
        <v>11280</v>
      </c>
      <c r="MB74" s="74">
        <f>SUM(MB3:MB73)</f>
        <v>10182</v>
      </c>
      <c r="ME74" s="75">
        <f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33"/>
        <v>0.90257092198581557</v>
      </c>
      <c r="MQ74" s="74">
        <f>SUM(MQ3:MQ73)</f>
        <v>11280</v>
      </c>
      <c r="MR74" s="74">
        <f>SUM(MR3:MR73)</f>
        <v>10093</v>
      </c>
      <c r="MU74" s="75">
        <f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37"/>
        <v>0.89468085106382977</v>
      </c>
      <c r="NG74" s="74">
        <f>SUM(NG3:NG73)</f>
        <v>11283</v>
      </c>
      <c r="NH74" s="74">
        <f>SUM(NH3:NH73)</f>
        <v>10220</v>
      </c>
      <c r="NK74" s="75">
        <f t="shared" si="139"/>
        <v>0.9057874678720198</v>
      </c>
      <c r="NO74" s="74">
        <f>SUM(NO3:NO73)</f>
        <v>11283</v>
      </c>
      <c r="NP74" s="74">
        <f>SUM(NP3:NP73)</f>
        <v>10284</v>
      </c>
      <c r="NS74" s="75">
        <f t="shared" si="141"/>
        <v>0.91145971816006377</v>
      </c>
    </row>
    <row r="75" spans="1:384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4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84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84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EW1:EX1"/>
    <mergeCell ref="FE1:FF1"/>
    <mergeCell ref="EO1:EP1"/>
    <mergeCell ref="EG1:EH1"/>
    <mergeCell ref="DI1:DJ1"/>
    <mergeCell ref="DQ1:DR1"/>
    <mergeCell ref="BU1:BV1"/>
    <mergeCell ref="CC1:CD1"/>
    <mergeCell ref="CK1:CL1"/>
    <mergeCell ref="CS1:CT1"/>
    <mergeCell ref="DA1:DB1"/>
    <mergeCell ref="GK1:GL1"/>
    <mergeCell ref="GS1:GT1"/>
    <mergeCell ref="GC1:GD1"/>
    <mergeCell ref="FM1:FN1"/>
    <mergeCell ref="FU1:FV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Z87"/>
  <sheetViews>
    <sheetView topLeftCell="NJ1" workbookViewId="0">
      <pane ySplit="2" topLeftCell="A3" activePane="bottomLeft" state="frozen"/>
      <selection activeCell="JJ1" sqref="JJ1"/>
      <selection pane="bottomLeft" activeCell="NT1" sqref="NT1:NZ1048576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383" width="9.140625" style="2"/>
    <col min="384" max="384" width="9.140625" style="74"/>
    <col min="385" max="389" width="9.140625" style="75"/>
    <col min="390" max="390" width="9.140625" style="74"/>
    <col min="391" max="16384" width="9.140625" style="2"/>
  </cols>
  <sheetData>
    <row r="1" spans="1:390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110" t="s">
        <v>123</v>
      </c>
      <c r="CC1" s="110"/>
      <c r="CJ1" s="110" t="s">
        <v>127</v>
      </c>
      <c r="CK1" s="110"/>
      <c r="CR1" s="110" t="s">
        <v>134</v>
      </c>
      <c r="CS1" s="110"/>
      <c r="CZ1" s="110" t="s">
        <v>140</v>
      </c>
      <c r="DA1" s="110"/>
      <c r="DE1" s="4"/>
      <c r="DH1" t="s">
        <v>144</v>
      </c>
      <c r="DI1"/>
      <c r="DJ1"/>
      <c r="DK1"/>
      <c r="DL1"/>
      <c r="DM1" s="38"/>
      <c r="DN1"/>
      <c r="DO1"/>
      <c r="DP1" s="110" t="s">
        <v>145</v>
      </c>
      <c r="DQ1" s="110"/>
      <c r="DU1" s="4"/>
      <c r="DX1" s="110" t="s">
        <v>146</v>
      </c>
      <c r="DY1" s="110"/>
      <c r="EC1" s="4"/>
      <c r="EF1" s="2" t="s">
        <v>149</v>
      </c>
      <c r="EN1" s="110" t="s">
        <v>151</v>
      </c>
      <c r="EO1" s="110"/>
      <c r="EP1" s="74"/>
      <c r="EQ1" s="74"/>
      <c r="ER1" s="74"/>
      <c r="ES1" s="75"/>
      <c r="ET1" s="74"/>
      <c r="EU1" s="74"/>
      <c r="EV1" s="115" t="s">
        <v>162</v>
      </c>
      <c r="EW1" s="115"/>
      <c r="EX1" s="74"/>
      <c r="EY1" s="74"/>
      <c r="EZ1" s="74"/>
      <c r="FA1" s="75"/>
      <c r="FB1" s="74"/>
      <c r="FC1" s="74"/>
      <c r="FD1" s="110" t="s">
        <v>154</v>
      </c>
      <c r="FE1" s="110"/>
      <c r="FF1" s="74"/>
      <c r="FG1" s="74"/>
      <c r="FH1" s="74"/>
      <c r="FI1" s="75"/>
      <c r="FJ1" s="74"/>
      <c r="FK1" s="74"/>
      <c r="FL1" s="110" t="s">
        <v>161</v>
      </c>
      <c r="FM1" s="110"/>
      <c r="FN1" s="74"/>
      <c r="FO1" s="74"/>
      <c r="FP1" s="74"/>
      <c r="FQ1" s="75"/>
      <c r="FR1" s="74"/>
      <c r="FS1" s="74"/>
      <c r="FT1" s="110" t="s">
        <v>164</v>
      </c>
      <c r="FU1" s="110"/>
      <c r="FV1" s="74"/>
      <c r="FW1" s="74"/>
      <c r="FX1" s="74"/>
      <c r="FY1" s="75"/>
      <c r="FZ1" s="74"/>
      <c r="GA1" s="74"/>
      <c r="GB1" s="110" t="s">
        <v>165</v>
      </c>
      <c r="GC1" s="110"/>
      <c r="GD1" s="74"/>
      <c r="GE1" s="74"/>
      <c r="GF1" s="74"/>
      <c r="GG1" s="75"/>
      <c r="GH1" s="74"/>
      <c r="GI1" s="74"/>
      <c r="GJ1" s="110" t="s">
        <v>167</v>
      </c>
      <c r="GK1" s="110"/>
      <c r="GL1" s="74"/>
      <c r="GM1" s="74"/>
      <c r="GN1" s="74"/>
      <c r="GO1" s="75"/>
      <c r="GP1" s="74"/>
      <c r="GQ1" s="74"/>
      <c r="GR1" s="110" t="s">
        <v>169</v>
      </c>
      <c r="GS1" s="110"/>
      <c r="GT1" s="74"/>
      <c r="GU1" s="74"/>
      <c r="GV1" s="74"/>
      <c r="GW1" s="75"/>
      <c r="GX1" s="74"/>
      <c r="GY1" s="74"/>
      <c r="GZ1" s="110" t="s">
        <v>170</v>
      </c>
      <c r="HA1" s="110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  <c r="NT1" s="74" t="s">
        <v>245</v>
      </c>
    </row>
    <row r="2" spans="1:39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  <c r="NT2" s="74" t="s">
        <v>0</v>
      </c>
      <c r="NU2" s="75" t="s">
        <v>1</v>
      </c>
      <c r="NV2" s="75" t="s">
        <v>2</v>
      </c>
      <c r="NW2" s="75" t="s">
        <v>3</v>
      </c>
      <c r="NX2" s="75" t="s">
        <v>4</v>
      </c>
      <c r="NY2" s="75" t="s">
        <v>5</v>
      </c>
    </row>
    <row r="3" spans="1:390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  <c r="NT3" s="74" t="s">
        <v>6</v>
      </c>
      <c r="NU3" s="74">
        <v>34</v>
      </c>
      <c r="NV3" s="74">
        <v>34</v>
      </c>
      <c r="NW3" s="74">
        <v>0</v>
      </c>
      <c r="NX3" s="74">
        <v>0</v>
      </c>
      <c r="NY3" s="75">
        <v>1</v>
      </c>
      <c r="NZ3" s="75"/>
    </row>
    <row r="4" spans="1:390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  <c r="NT4" s="78" t="s">
        <v>7</v>
      </c>
      <c r="NU4" s="74">
        <v>44</v>
      </c>
      <c r="NV4" s="74">
        <v>32</v>
      </c>
      <c r="NW4" s="74">
        <v>0</v>
      </c>
      <c r="NX4" s="74">
        <v>12</v>
      </c>
      <c r="NY4" s="75">
        <v>0.73</v>
      </c>
      <c r="NZ4" s="75"/>
    </row>
    <row r="5" spans="1:390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  <c r="NT5" s="74" t="s">
        <v>8</v>
      </c>
      <c r="NU5" s="74">
        <v>26</v>
      </c>
      <c r="NV5" s="74">
        <v>26</v>
      </c>
      <c r="NW5" s="74">
        <v>0</v>
      </c>
      <c r="NX5" s="74">
        <v>0</v>
      </c>
      <c r="NY5" s="75">
        <v>1</v>
      </c>
      <c r="NZ5" s="75"/>
    </row>
    <row r="6" spans="1:390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  <c r="NT6" s="74" t="s">
        <v>9</v>
      </c>
      <c r="NU6" s="74">
        <v>11</v>
      </c>
      <c r="NV6" s="74">
        <v>11</v>
      </c>
      <c r="NW6" s="74">
        <v>0</v>
      </c>
      <c r="NX6" s="74">
        <v>0</v>
      </c>
      <c r="NY6" s="75">
        <v>1</v>
      </c>
      <c r="NZ6" s="75"/>
    </row>
    <row r="7" spans="1:390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  <c r="NT7" s="74" t="s">
        <v>10</v>
      </c>
      <c r="NU7" s="74">
        <v>36</v>
      </c>
      <c r="NV7" s="74">
        <v>36</v>
      </c>
      <c r="NW7" s="74">
        <v>0</v>
      </c>
      <c r="NX7" s="74">
        <v>0</v>
      </c>
      <c r="NY7" s="75">
        <v>1</v>
      </c>
      <c r="NZ7" s="75"/>
    </row>
    <row r="8" spans="1:390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  <c r="NT8" s="78" t="s">
        <v>11</v>
      </c>
      <c r="NU8" s="74">
        <v>348</v>
      </c>
      <c r="NV8" s="74">
        <v>261</v>
      </c>
      <c r="NW8" s="74">
        <v>52</v>
      </c>
      <c r="NX8" s="74">
        <v>35</v>
      </c>
      <c r="NY8" s="75">
        <v>0.75</v>
      </c>
      <c r="NZ8" s="75"/>
    </row>
    <row r="9" spans="1:390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  <c r="NT9" s="78" t="s">
        <v>12</v>
      </c>
      <c r="NU9" s="74">
        <v>594</v>
      </c>
      <c r="NV9" s="74">
        <v>538</v>
      </c>
      <c r="NW9" s="74">
        <v>0</v>
      </c>
      <c r="NX9" s="74">
        <v>56</v>
      </c>
      <c r="NY9" s="75">
        <v>0.91</v>
      </c>
      <c r="NZ9" s="75"/>
    </row>
    <row r="10" spans="1:390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  <c r="NT10" s="74" t="s">
        <v>13</v>
      </c>
      <c r="NU10" s="74">
        <v>3</v>
      </c>
      <c r="NV10" s="74">
        <v>3</v>
      </c>
      <c r="NW10" s="74">
        <v>0</v>
      </c>
      <c r="NX10" s="74">
        <v>0</v>
      </c>
      <c r="NY10" s="75">
        <v>1</v>
      </c>
      <c r="NZ10" s="75"/>
    </row>
    <row r="11" spans="1:390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  <c r="NT11" s="78" t="s">
        <v>14</v>
      </c>
      <c r="NU11" s="6">
        <v>863</v>
      </c>
      <c r="NV11" s="6">
        <v>757</v>
      </c>
      <c r="NW11" s="6">
        <v>98</v>
      </c>
      <c r="NX11" s="6">
        <v>8</v>
      </c>
      <c r="NY11" s="75">
        <v>0.88</v>
      </c>
      <c r="NZ11" s="75"/>
    </row>
    <row r="12" spans="1:390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  <c r="NT12" s="78" t="s">
        <v>15</v>
      </c>
      <c r="NU12" s="74">
        <v>61</v>
      </c>
      <c r="NV12" s="74">
        <v>46</v>
      </c>
      <c r="NW12" s="74">
        <v>0</v>
      </c>
      <c r="NX12" s="74">
        <v>15</v>
      </c>
      <c r="NY12" s="75">
        <v>0.75</v>
      </c>
      <c r="NZ12" s="75"/>
    </row>
    <row r="13" spans="1:390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  <c r="NT13" s="74" t="s">
        <v>16</v>
      </c>
      <c r="NU13" s="74">
        <v>10</v>
      </c>
      <c r="NV13" s="74">
        <v>10</v>
      </c>
      <c r="NW13" s="74">
        <v>0</v>
      </c>
      <c r="NX13" s="74">
        <v>0</v>
      </c>
      <c r="NY13" s="75">
        <v>1</v>
      </c>
      <c r="NZ13" s="75"/>
    </row>
    <row r="14" spans="1:390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  <c r="NT14" s="78" t="s">
        <v>17</v>
      </c>
      <c r="NU14" s="74">
        <v>267</v>
      </c>
      <c r="NV14" s="74">
        <v>163</v>
      </c>
      <c r="NW14" s="74">
        <v>0</v>
      </c>
      <c r="NX14" s="74">
        <v>104</v>
      </c>
      <c r="NY14" s="75">
        <v>0.61</v>
      </c>
      <c r="NZ14" s="75"/>
    </row>
    <row r="15" spans="1:390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  <c r="NT15" s="74" t="s">
        <v>18</v>
      </c>
      <c r="NU15" s="74">
        <v>40</v>
      </c>
      <c r="NV15" s="74">
        <v>40</v>
      </c>
      <c r="NW15" s="74">
        <v>0</v>
      </c>
      <c r="NX15" s="74">
        <v>0</v>
      </c>
      <c r="NY15" s="75">
        <v>1</v>
      </c>
      <c r="NZ15" s="75"/>
    </row>
    <row r="16" spans="1:390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  <c r="NT16" s="74" t="s">
        <v>19</v>
      </c>
      <c r="NU16" s="74">
        <v>6</v>
      </c>
      <c r="NV16" s="74">
        <v>6</v>
      </c>
      <c r="NW16" s="74">
        <v>0</v>
      </c>
      <c r="NX16" s="74">
        <v>0</v>
      </c>
      <c r="NY16" s="75">
        <v>1</v>
      </c>
      <c r="NZ16" s="75"/>
    </row>
    <row r="17" spans="1:390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  <c r="NT17" s="37" t="s">
        <v>20</v>
      </c>
      <c r="NU17" s="74">
        <v>636</v>
      </c>
      <c r="NV17" s="74">
        <v>618</v>
      </c>
      <c r="NW17" s="74">
        <v>10</v>
      </c>
      <c r="NX17" s="74">
        <v>8</v>
      </c>
      <c r="NY17" s="75">
        <v>0.97</v>
      </c>
      <c r="NZ17" s="75"/>
    </row>
    <row r="18" spans="1:390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  <c r="NT18" s="74" t="s">
        <v>21</v>
      </c>
      <c r="NU18" s="74">
        <v>109</v>
      </c>
      <c r="NV18" s="74">
        <v>109</v>
      </c>
      <c r="NW18" s="74">
        <v>0</v>
      </c>
      <c r="NX18" s="74">
        <v>0</v>
      </c>
      <c r="NY18" s="75">
        <v>1</v>
      </c>
      <c r="NZ18" s="75"/>
    </row>
    <row r="19" spans="1:390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  <c r="NT19" s="74" t="s">
        <v>22</v>
      </c>
      <c r="NU19" s="74">
        <v>203</v>
      </c>
      <c r="NV19" s="74">
        <v>200</v>
      </c>
      <c r="NW19" s="74">
        <v>2</v>
      </c>
      <c r="NX19" s="74">
        <v>1</v>
      </c>
      <c r="NY19" s="75">
        <v>0.99</v>
      </c>
      <c r="NZ19" s="75"/>
    </row>
    <row r="20" spans="1:390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  <c r="NT20" s="74" t="s">
        <v>23</v>
      </c>
      <c r="NU20" s="74">
        <v>48</v>
      </c>
      <c r="NV20" s="74">
        <v>47</v>
      </c>
      <c r="NW20" s="74">
        <v>1</v>
      </c>
      <c r="NX20" s="74">
        <v>0</v>
      </c>
      <c r="NY20" s="75">
        <v>0.98</v>
      </c>
      <c r="NZ20" s="75"/>
    </row>
    <row r="21" spans="1:390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  <c r="NT21" s="37" t="s">
        <v>24</v>
      </c>
      <c r="NU21" s="74">
        <v>67</v>
      </c>
      <c r="NV21" s="74">
        <v>22</v>
      </c>
      <c r="NW21" s="74">
        <v>3</v>
      </c>
      <c r="NX21" s="74">
        <v>42</v>
      </c>
      <c r="NY21" s="75">
        <v>0.33</v>
      </c>
      <c r="NZ21" s="75"/>
    </row>
    <row r="22" spans="1:390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>CD22/CC22</f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>CL22/CK22</f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>CT22/CS22</f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>DB22/DA22</f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  <c r="NT22" s="78" t="s">
        <v>25</v>
      </c>
      <c r="NU22" s="74">
        <v>81</v>
      </c>
      <c r="NV22" s="74">
        <v>11</v>
      </c>
      <c r="NW22" s="74">
        <v>0</v>
      </c>
      <c r="NX22" s="74">
        <v>70</v>
      </c>
      <c r="NY22" s="75">
        <v>0.14000000000000001</v>
      </c>
      <c r="NZ22" s="75"/>
    </row>
    <row r="23" spans="1:390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  <c r="NT23" s="74" t="s">
        <v>26</v>
      </c>
      <c r="NU23" s="74">
        <v>147</v>
      </c>
      <c r="NV23" s="74">
        <v>146</v>
      </c>
      <c r="NW23" s="74">
        <v>1</v>
      </c>
      <c r="NX23" s="74">
        <v>0</v>
      </c>
      <c r="NY23" s="75">
        <v>0.99</v>
      </c>
      <c r="NZ23" s="75"/>
    </row>
    <row r="24" spans="1:390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  <c r="NT24" s="74" t="s">
        <v>27</v>
      </c>
      <c r="NU24" s="74">
        <v>12</v>
      </c>
      <c r="NV24" s="74">
        <v>9</v>
      </c>
      <c r="NW24" s="74">
        <v>3</v>
      </c>
      <c r="NX24" s="74">
        <v>0</v>
      </c>
      <c r="NY24" s="75">
        <v>0.75</v>
      </c>
      <c r="NZ24" s="75"/>
    </row>
    <row r="25" spans="1:390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  <c r="NT25" s="74" t="s">
        <v>28</v>
      </c>
      <c r="NU25" s="74">
        <v>211</v>
      </c>
      <c r="NV25" s="74">
        <v>201</v>
      </c>
      <c r="NW25" s="74">
        <v>10</v>
      </c>
      <c r="NX25" s="74">
        <v>0</v>
      </c>
      <c r="NY25" s="75">
        <v>0.95</v>
      </c>
      <c r="NZ25" s="75"/>
    </row>
    <row r="26" spans="1:390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  <c r="NT26" s="74" t="s">
        <v>29</v>
      </c>
      <c r="NU26" s="74">
        <v>12</v>
      </c>
      <c r="NV26" s="74">
        <v>7</v>
      </c>
      <c r="NW26" s="74">
        <v>5</v>
      </c>
      <c r="NX26" s="74">
        <v>0</v>
      </c>
      <c r="NY26" s="75">
        <v>0.57999999999999996</v>
      </c>
      <c r="NZ26" s="75"/>
    </row>
    <row r="27" spans="1:390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  <c r="NT27" s="74" t="s">
        <v>30</v>
      </c>
      <c r="NU27" s="74">
        <v>392</v>
      </c>
      <c r="NV27" s="74">
        <v>391</v>
      </c>
      <c r="NW27" s="74">
        <v>1</v>
      </c>
      <c r="NX27" s="74">
        <v>0</v>
      </c>
      <c r="NY27" s="75">
        <v>1</v>
      </c>
      <c r="NZ27" s="75"/>
    </row>
    <row r="28" spans="1:390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  <c r="NT28" s="74" t="s">
        <v>31</v>
      </c>
      <c r="NU28" s="74">
        <v>49</v>
      </c>
      <c r="NV28" s="74">
        <v>49</v>
      </c>
      <c r="NW28" s="74">
        <v>0</v>
      </c>
      <c r="NX28" s="74">
        <v>0</v>
      </c>
      <c r="NY28" s="75">
        <v>1</v>
      </c>
      <c r="NZ28" s="75"/>
    </row>
    <row r="29" spans="1:390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  <c r="NT29" s="74" t="s">
        <v>32</v>
      </c>
      <c r="NU29" s="74">
        <v>4</v>
      </c>
      <c r="NV29" s="74">
        <v>4</v>
      </c>
      <c r="NW29" s="74">
        <v>0</v>
      </c>
      <c r="NX29" s="74">
        <v>0</v>
      </c>
      <c r="NY29" s="75">
        <v>1</v>
      </c>
      <c r="NZ29" s="75"/>
    </row>
    <row r="30" spans="1:390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  <c r="NT30" s="74" t="s">
        <v>33</v>
      </c>
      <c r="NU30" s="74">
        <v>52</v>
      </c>
      <c r="NV30" s="74">
        <v>52</v>
      </c>
      <c r="NW30" s="74">
        <v>0</v>
      </c>
      <c r="NX30" s="74">
        <v>0</v>
      </c>
      <c r="NY30" s="75">
        <v>1</v>
      </c>
      <c r="NZ30" s="75"/>
    </row>
    <row r="31" spans="1:390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  <c r="NT31" s="78" t="s">
        <v>34</v>
      </c>
      <c r="NU31" s="74">
        <v>145</v>
      </c>
      <c r="NV31" s="74">
        <v>141</v>
      </c>
      <c r="NW31" s="74">
        <v>0</v>
      </c>
      <c r="NX31" s="74">
        <v>4</v>
      </c>
      <c r="NY31" s="75">
        <v>0.97</v>
      </c>
      <c r="NZ31" s="75"/>
    </row>
    <row r="32" spans="1:390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  <c r="NT32" s="74" t="s">
        <v>35</v>
      </c>
      <c r="NU32" s="74">
        <v>45</v>
      </c>
      <c r="NV32" s="74">
        <v>45</v>
      </c>
      <c r="NW32" s="74">
        <v>0</v>
      </c>
      <c r="NX32" s="74">
        <v>0</v>
      </c>
      <c r="NY32" s="75">
        <v>1</v>
      </c>
      <c r="NZ32" s="75"/>
    </row>
    <row r="33" spans="1:390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  <c r="NT33" s="74" t="s">
        <v>36</v>
      </c>
      <c r="NU33" s="74">
        <v>4</v>
      </c>
      <c r="NV33" s="74">
        <v>2</v>
      </c>
      <c r="NW33" s="74">
        <v>2</v>
      </c>
      <c r="NX33" s="74">
        <v>0</v>
      </c>
      <c r="NY33" s="75">
        <v>0.5</v>
      </c>
      <c r="NZ33" s="75"/>
    </row>
    <row r="34" spans="1:390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  <c r="NT34" s="74" t="s">
        <v>37</v>
      </c>
      <c r="NU34" s="74">
        <v>15</v>
      </c>
      <c r="NV34" s="74">
        <v>15</v>
      </c>
      <c r="NW34" s="74">
        <v>0</v>
      </c>
      <c r="NX34" s="74">
        <v>0</v>
      </c>
      <c r="NY34" s="75">
        <v>1</v>
      </c>
      <c r="NZ34" s="75"/>
    </row>
    <row r="35" spans="1:390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  <c r="NT35" s="74" t="s">
        <v>38</v>
      </c>
      <c r="NU35" s="74">
        <v>18</v>
      </c>
      <c r="NV35" s="74">
        <v>18</v>
      </c>
      <c r="NW35" s="74">
        <v>0</v>
      </c>
      <c r="NX35" s="74">
        <v>0</v>
      </c>
      <c r="NY35" s="75">
        <v>1</v>
      </c>
      <c r="NZ35" s="75"/>
    </row>
    <row r="36" spans="1:390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  <c r="NT36" s="74" t="s">
        <v>39</v>
      </c>
      <c r="NU36" s="74">
        <v>58</v>
      </c>
      <c r="NV36" s="74">
        <v>58</v>
      </c>
      <c r="NW36" s="74">
        <v>0</v>
      </c>
      <c r="NX36" s="74">
        <v>0</v>
      </c>
      <c r="NY36" s="75">
        <v>1</v>
      </c>
      <c r="NZ36" s="75"/>
    </row>
    <row r="37" spans="1:390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  <c r="NT37" s="74" t="s">
        <v>40</v>
      </c>
      <c r="NU37" s="74">
        <v>14</v>
      </c>
      <c r="NV37" s="74">
        <v>12</v>
      </c>
      <c r="NW37" s="74">
        <v>0</v>
      </c>
      <c r="NX37" s="74">
        <v>2</v>
      </c>
      <c r="NY37" s="75">
        <v>0.86</v>
      </c>
      <c r="NZ37" s="75"/>
    </row>
    <row r="38" spans="1:390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  <c r="NT38" s="74" t="s">
        <v>41</v>
      </c>
      <c r="NU38" s="74">
        <v>72</v>
      </c>
      <c r="NV38" s="74">
        <v>72</v>
      </c>
      <c r="NW38" s="74">
        <v>0</v>
      </c>
      <c r="NX38" s="74">
        <v>0</v>
      </c>
      <c r="NY38" s="75">
        <v>1</v>
      </c>
      <c r="NZ38" s="75"/>
    </row>
    <row r="39" spans="1:390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  <c r="NT39" s="74" t="s">
        <v>42</v>
      </c>
      <c r="NU39" s="74">
        <v>85</v>
      </c>
      <c r="NV39" s="74">
        <v>35</v>
      </c>
      <c r="NW39" s="74">
        <v>50</v>
      </c>
      <c r="NX39" s="74">
        <v>0</v>
      </c>
      <c r="NY39" s="75">
        <v>0.41</v>
      </c>
      <c r="NZ39" s="75"/>
    </row>
    <row r="40" spans="1:390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  <c r="NT40" s="74" t="s">
        <v>43</v>
      </c>
      <c r="NU40" s="74">
        <v>153</v>
      </c>
      <c r="NV40" s="74">
        <v>152</v>
      </c>
      <c r="NW40" s="74">
        <v>1</v>
      </c>
      <c r="NX40" s="74">
        <v>0</v>
      </c>
      <c r="NY40" s="75">
        <v>0.99</v>
      </c>
      <c r="NZ40" s="75"/>
    </row>
    <row r="41" spans="1:390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  <c r="NT41" s="74" t="s">
        <v>44</v>
      </c>
      <c r="NU41" s="74">
        <v>67</v>
      </c>
      <c r="NV41" s="74">
        <v>55</v>
      </c>
      <c r="NW41" s="74">
        <v>11</v>
      </c>
      <c r="NX41" s="74">
        <v>1</v>
      </c>
      <c r="NY41" s="75">
        <v>0.82</v>
      </c>
      <c r="NZ41" s="75"/>
    </row>
    <row r="42" spans="1:390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  <c r="NT42" s="78" t="s">
        <v>45</v>
      </c>
      <c r="NU42" s="74">
        <v>9</v>
      </c>
      <c r="NV42" s="74">
        <v>3</v>
      </c>
      <c r="NW42" s="74">
        <v>0</v>
      </c>
      <c r="NX42" s="74">
        <v>6</v>
      </c>
      <c r="NY42" s="75">
        <v>0.33</v>
      </c>
      <c r="NZ42" s="75"/>
    </row>
    <row r="43" spans="1:390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  <c r="NT43" s="78" t="s">
        <v>46</v>
      </c>
      <c r="NU43" s="73">
        <v>32</v>
      </c>
      <c r="NV43" s="73">
        <v>26</v>
      </c>
      <c r="NW43" s="74">
        <v>1</v>
      </c>
      <c r="NX43" s="74">
        <v>5</v>
      </c>
      <c r="NY43" s="75">
        <v>0.81</v>
      </c>
      <c r="NZ43" s="75"/>
    </row>
    <row r="44" spans="1:390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  <c r="NT44" s="74" t="s">
        <v>47</v>
      </c>
      <c r="NU44" s="74">
        <v>6</v>
      </c>
      <c r="NV44" s="74">
        <v>6</v>
      </c>
      <c r="NW44" s="74">
        <v>0</v>
      </c>
      <c r="NX44" s="74">
        <v>0</v>
      </c>
      <c r="NY44" s="75">
        <v>1</v>
      </c>
      <c r="NZ44" s="75"/>
    </row>
    <row r="45" spans="1:390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  <c r="NT45" s="74" t="s">
        <v>48</v>
      </c>
      <c r="NU45" s="74">
        <v>25</v>
      </c>
      <c r="NV45" s="74">
        <v>17</v>
      </c>
      <c r="NW45" s="74">
        <v>8</v>
      </c>
      <c r="NX45" s="74">
        <v>0</v>
      </c>
      <c r="NY45" s="75">
        <v>0.68</v>
      </c>
      <c r="NZ45" s="75"/>
    </row>
    <row r="46" spans="1:390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  <c r="NT46" s="74" t="s">
        <v>49</v>
      </c>
      <c r="NU46" s="74">
        <v>447</v>
      </c>
      <c r="NV46" s="74">
        <v>443</v>
      </c>
      <c r="NW46" s="74">
        <v>4</v>
      </c>
      <c r="NX46" s="74">
        <v>0</v>
      </c>
      <c r="NY46" s="75">
        <v>0.99</v>
      </c>
      <c r="NZ46" s="75"/>
    </row>
    <row r="47" spans="1:390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  <c r="NT47" s="74" t="s">
        <v>50</v>
      </c>
      <c r="NU47" s="74">
        <v>43</v>
      </c>
      <c r="NV47" s="74">
        <v>43</v>
      </c>
      <c r="NW47" s="74">
        <v>0</v>
      </c>
      <c r="NX47" s="74">
        <v>0</v>
      </c>
      <c r="NY47" s="75">
        <v>1</v>
      </c>
      <c r="NZ47" s="75"/>
    </row>
    <row r="48" spans="1:390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  <c r="NT48" s="74" t="s">
        <v>51</v>
      </c>
      <c r="NU48" s="74">
        <v>10</v>
      </c>
      <c r="NV48" s="74">
        <v>10</v>
      </c>
      <c r="NW48" s="74">
        <v>0</v>
      </c>
      <c r="NX48" s="74">
        <v>0</v>
      </c>
      <c r="NY48" s="75">
        <v>1</v>
      </c>
      <c r="NZ48" s="75"/>
    </row>
    <row r="49" spans="1:390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  <c r="NT49" s="74" t="s">
        <v>52</v>
      </c>
      <c r="NU49" s="74">
        <v>381</v>
      </c>
      <c r="NV49" s="74">
        <v>296</v>
      </c>
      <c r="NW49" s="74">
        <v>55</v>
      </c>
      <c r="NX49" s="74">
        <v>30</v>
      </c>
      <c r="NY49" s="75">
        <v>0.78</v>
      </c>
      <c r="NZ49" s="75"/>
    </row>
    <row r="50" spans="1:390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  <c r="NT50" s="74" t="s">
        <v>53</v>
      </c>
      <c r="NU50" s="74">
        <v>389</v>
      </c>
      <c r="NV50" s="74">
        <v>339</v>
      </c>
      <c r="NW50" s="74">
        <v>49</v>
      </c>
      <c r="NX50" s="74">
        <v>1</v>
      </c>
      <c r="NY50" s="75">
        <v>0.87</v>
      </c>
      <c r="NZ50" s="75"/>
    </row>
    <row r="51" spans="1:390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  <c r="NT51" s="74" t="s">
        <v>54</v>
      </c>
      <c r="NU51" s="74">
        <v>148</v>
      </c>
      <c r="NV51" s="74">
        <v>129</v>
      </c>
      <c r="NW51" s="74">
        <v>4</v>
      </c>
      <c r="NX51" s="74">
        <v>15</v>
      </c>
      <c r="NY51" s="75">
        <v>0.87</v>
      </c>
      <c r="NZ51" s="75"/>
    </row>
    <row r="52" spans="1:390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  <c r="NT52" s="74" t="s">
        <v>55</v>
      </c>
      <c r="NU52" s="74">
        <v>1597</v>
      </c>
      <c r="NV52" s="74">
        <v>1590</v>
      </c>
      <c r="NW52" s="74">
        <v>7</v>
      </c>
      <c r="NX52" s="74">
        <v>0</v>
      </c>
      <c r="NY52" s="75">
        <v>1</v>
      </c>
      <c r="NZ52" s="75"/>
    </row>
    <row r="53" spans="1:390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  <c r="NT53" s="74" t="s">
        <v>56</v>
      </c>
      <c r="NU53" s="74">
        <v>176</v>
      </c>
      <c r="NV53" s="74">
        <v>174</v>
      </c>
      <c r="NW53" s="74">
        <v>2</v>
      </c>
      <c r="NX53" s="74">
        <v>0</v>
      </c>
      <c r="NY53" s="75">
        <v>0.99</v>
      </c>
      <c r="NZ53" s="75"/>
    </row>
    <row r="54" spans="1:390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  <c r="NT54" s="74" t="s">
        <v>57</v>
      </c>
      <c r="NU54" s="74">
        <v>270</v>
      </c>
      <c r="NV54" s="74">
        <v>260</v>
      </c>
      <c r="NW54" s="74">
        <v>8</v>
      </c>
      <c r="NX54" s="74">
        <v>2</v>
      </c>
      <c r="NY54" s="75">
        <v>0.96</v>
      </c>
      <c r="NZ54" s="75"/>
    </row>
    <row r="55" spans="1:390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  <c r="NT55" s="78" t="s">
        <v>58</v>
      </c>
      <c r="NU55" s="73">
        <v>196</v>
      </c>
      <c r="NV55" s="73">
        <v>183</v>
      </c>
      <c r="NW55" s="74">
        <v>11</v>
      </c>
      <c r="NX55" s="74">
        <v>2</v>
      </c>
      <c r="NY55" s="75">
        <v>0.93</v>
      </c>
      <c r="NZ55" s="75"/>
    </row>
    <row r="56" spans="1:390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  <c r="NT56" s="74" t="s">
        <v>59</v>
      </c>
      <c r="NU56" s="74">
        <v>85</v>
      </c>
      <c r="NV56" s="74">
        <v>54</v>
      </c>
      <c r="NW56" s="74">
        <v>2</v>
      </c>
      <c r="NX56" s="74">
        <v>29</v>
      </c>
      <c r="NY56" s="75">
        <v>0.64</v>
      </c>
      <c r="NZ56" s="75"/>
    </row>
    <row r="57" spans="1:390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  <c r="NT57" s="74" t="s">
        <v>60</v>
      </c>
      <c r="NU57" s="74">
        <v>291</v>
      </c>
      <c r="NV57" s="74">
        <v>262</v>
      </c>
      <c r="NW57" s="74">
        <v>27</v>
      </c>
      <c r="NX57" s="74">
        <v>2</v>
      </c>
      <c r="NY57" s="75">
        <v>0.9</v>
      </c>
      <c r="NZ57" s="75"/>
    </row>
    <row r="58" spans="1:390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  <c r="NT58" s="74" t="s">
        <v>156</v>
      </c>
      <c r="NU58" s="74">
        <v>7</v>
      </c>
      <c r="NV58" s="74">
        <v>2</v>
      </c>
      <c r="NW58" s="74">
        <v>5</v>
      </c>
      <c r="NX58" s="74">
        <v>0</v>
      </c>
      <c r="NY58" s="75">
        <v>0.28999999999999998</v>
      </c>
      <c r="NZ58" s="75"/>
    </row>
    <row r="59" spans="1:390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  <c r="NT59" s="74" t="s">
        <v>157</v>
      </c>
      <c r="NU59" s="74">
        <v>144</v>
      </c>
      <c r="NV59" s="74">
        <v>129</v>
      </c>
      <c r="NW59" s="74">
        <v>8</v>
      </c>
      <c r="NX59" s="74">
        <v>7</v>
      </c>
      <c r="NY59" s="75">
        <v>0.9</v>
      </c>
      <c r="NZ59" s="75"/>
    </row>
    <row r="60" spans="1:390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  <c r="NT60" s="74" t="s">
        <v>158</v>
      </c>
      <c r="NU60" s="74">
        <v>68</v>
      </c>
      <c r="NV60" s="74">
        <v>68</v>
      </c>
      <c r="NW60" s="74">
        <v>0</v>
      </c>
      <c r="NX60" s="74">
        <v>0</v>
      </c>
      <c r="NY60" s="75">
        <v>1</v>
      </c>
      <c r="NZ60" s="75"/>
    </row>
    <row r="61" spans="1:390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  <c r="NT61" s="74" t="s">
        <v>95</v>
      </c>
      <c r="NU61" s="74">
        <v>3</v>
      </c>
      <c r="NV61" s="74">
        <v>3</v>
      </c>
      <c r="NW61" s="74">
        <v>0</v>
      </c>
      <c r="NX61" s="74">
        <v>0</v>
      </c>
      <c r="NY61" s="75">
        <v>1</v>
      </c>
      <c r="NZ61" s="75"/>
    </row>
    <row r="62" spans="1:390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  <c r="NT62" s="74" t="s">
        <v>63</v>
      </c>
      <c r="NU62" s="74">
        <v>7</v>
      </c>
      <c r="NV62" s="74">
        <v>6</v>
      </c>
      <c r="NW62" s="74">
        <v>1</v>
      </c>
      <c r="NX62" s="74">
        <v>0</v>
      </c>
      <c r="NY62" s="75">
        <v>0.86</v>
      </c>
      <c r="NZ62" s="75"/>
    </row>
    <row r="63" spans="1:390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  <c r="NT63" s="74" t="s">
        <v>64</v>
      </c>
      <c r="NU63" s="74">
        <v>32</v>
      </c>
      <c r="NV63" s="74">
        <v>32</v>
      </c>
      <c r="NW63" s="74">
        <v>0</v>
      </c>
      <c r="NX63" s="74">
        <v>0</v>
      </c>
      <c r="NY63" s="75">
        <v>1</v>
      </c>
      <c r="NZ63" s="75"/>
    </row>
    <row r="64" spans="1:390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  <c r="NT64" s="74" t="s">
        <v>159</v>
      </c>
      <c r="NU64" s="74">
        <v>160</v>
      </c>
      <c r="NV64" s="74">
        <v>32</v>
      </c>
      <c r="NW64" s="74">
        <v>47</v>
      </c>
      <c r="NX64" s="74">
        <v>81</v>
      </c>
      <c r="NY64" s="75">
        <v>0.2</v>
      </c>
      <c r="NZ64" s="75"/>
    </row>
    <row r="65" spans="1:390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  <c r="NT65" s="74" t="s">
        <v>96</v>
      </c>
      <c r="NU65" s="74">
        <v>52</v>
      </c>
      <c r="NV65" s="74">
        <v>52</v>
      </c>
      <c r="NW65" s="74">
        <v>0</v>
      </c>
      <c r="NX65" s="74">
        <v>0</v>
      </c>
      <c r="NY65" s="75">
        <v>1</v>
      </c>
      <c r="NZ65" s="75"/>
    </row>
    <row r="66" spans="1:390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  <c r="NT66" s="74" t="s">
        <v>66</v>
      </c>
      <c r="NU66" s="74">
        <v>20</v>
      </c>
      <c r="NV66" s="74">
        <v>20</v>
      </c>
      <c r="NW66" s="74">
        <v>0</v>
      </c>
      <c r="NX66" s="74">
        <v>0</v>
      </c>
      <c r="NY66" s="75">
        <v>1</v>
      </c>
      <c r="NZ66" s="75"/>
    </row>
    <row r="67" spans="1:390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  <c r="NT67" s="74" t="s">
        <v>71</v>
      </c>
      <c r="NU67" s="74">
        <v>3</v>
      </c>
      <c r="NV67" s="74">
        <v>0</v>
      </c>
      <c r="NW67" s="74">
        <v>0</v>
      </c>
      <c r="NX67" s="74">
        <v>3</v>
      </c>
      <c r="NY67" s="75">
        <v>0</v>
      </c>
      <c r="NZ67" s="75"/>
    </row>
    <row r="68" spans="1:390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0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1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2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3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74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75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76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77">BV68/BU68</f>
        <v>1</v>
      </c>
      <c r="BZ68" s="4">
        <f t="shared" ref="BZ68:BZ73" si="78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79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0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1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2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3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84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85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86">EH68/EG68</f>
        <v>1</v>
      </c>
      <c r="EL68" s="4">
        <f t="shared" ref="EL68:EL73" si="87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88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89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0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1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2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3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94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95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96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97">HJ68/HI68</f>
        <v>1</v>
      </c>
      <c r="HN68" s="75">
        <f t="shared" ref="HN68:HN73" si="98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99">HR68/HQ68</f>
        <v>1</v>
      </c>
      <c r="HV68" s="75">
        <f t="shared" ref="HV68:HV73" si="100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1">HZ68/HY68</f>
        <v>1</v>
      </c>
      <c r="ID68" s="75">
        <f t="shared" ref="ID68:ID73" si="102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3">IH68/IG68</f>
        <v>1</v>
      </c>
      <c r="IL68" s="75">
        <f t="shared" ref="IL68:IL73" si="104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05">IP68/IO68</f>
        <v>1</v>
      </c>
      <c r="IT68" s="75">
        <f t="shared" ref="IT68:IT73" si="106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07">IX68/IW68</f>
        <v>1</v>
      </c>
      <c r="JB68" s="75">
        <f t="shared" ref="JB68:JB73" si="108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09">JF68/JE68</f>
        <v>1</v>
      </c>
      <c r="JJ68" s="75">
        <f t="shared" ref="JJ68:JJ73" si="110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1">JN68/JM68</f>
        <v>1</v>
      </c>
      <c r="JR68" s="75">
        <f t="shared" ref="JR68:JR73" si="112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3">JV68/JU68</f>
        <v>1</v>
      </c>
      <c r="JZ68" s="75">
        <f t="shared" ref="JZ68:JZ73" si="114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15">KD68/KC68</f>
        <v>1</v>
      </c>
      <c r="KH68" s="75">
        <f t="shared" ref="KH68:KH73" si="116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17">KL68/KK68</f>
        <v>1</v>
      </c>
      <c r="KP68" s="75">
        <f t="shared" ref="KP68:KP73" si="118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19">KT68/KS68</f>
        <v>1</v>
      </c>
      <c r="KX68" s="75">
        <f t="shared" ref="KX68:KX73" si="120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1">LB68/LA68</f>
        <v>1</v>
      </c>
      <c r="LF68" s="75">
        <f t="shared" ref="LF68:LF73" si="122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3">LJ68/LI68</f>
        <v>1</v>
      </c>
      <c r="LN68" s="75">
        <f t="shared" ref="LN68:LN73" si="124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25">LR68/LQ68</f>
        <v>1</v>
      </c>
      <c r="LV68" s="75">
        <f t="shared" ref="LV68:LV73" si="126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27">LZ68/LY68</f>
        <v>1</v>
      </c>
      <c r="MD68" s="75">
        <f t="shared" ref="MD68:MD73" si="128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29">MH68/MG68</f>
        <v>1</v>
      </c>
      <c r="ML68" s="75">
        <f t="shared" ref="ML68:ML73" si="130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1">MP68/MO68</f>
        <v>1</v>
      </c>
      <c r="MT68" s="75">
        <f t="shared" ref="MT68:MT73" si="132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3">MX68/MW68</f>
        <v>1</v>
      </c>
      <c r="NB68" s="75">
        <f t="shared" ref="NB68:NB73" si="134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35">NF68/NE68</f>
        <v>1</v>
      </c>
      <c r="NJ68" s="75">
        <f t="shared" ref="NJ68:NJ73" si="136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37">NN68/NM68</f>
        <v>1</v>
      </c>
      <c r="NR68" s="75">
        <f t="shared" ref="NR68:NR73" si="138">NQ68-NI68</f>
        <v>0</v>
      </c>
      <c r="NT68" s="74" t="s">
        <v>73</v>
      </c>
      <c r="NU68" s="74">
        <v>4</v>
      </c>
      <c r="NV68" s="74">
        <v>4</v>
      </c>
      <c r="NW68" s="74">
        <v>0</v>
      </c>
      <c r="NX68" s="74">
        <v>0</v>
      </c>
      <c r="NY68" s="75">
        <v>1</v>
      </c>
      <c r="NZ68" s="75"/>
    </row>
    <row r="69" spans="1:390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0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1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2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3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74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75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76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77"/>
        <v>0.82608695652173914</v>
      </c>
      <c r="BZ69" s="4">
        <f t="shared" si="78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79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0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1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2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3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84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85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86"/>
        <v>0.82608695652173914</v>
      </c>
      <c r="EL69" s="4">
        <f t="shared" si="87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88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89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0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1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2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3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94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95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96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97"/>
        <v>0.82608695652173914</v>
      </c>
      <c r="HN69" s="75">
        <f t="shared" si="98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99"/>
        <v>0.82608695652173914</v>
      </c>
      <c r="HV69" s="75">
        <f t="shared" si="100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1"/>
        <v>0.82608695652173914</v>
      </c>
      <c r="ID69" s="75">
        <f t="shared" si="102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3"/>
        <v>0.82608695652173914</v>
      </c>
      <c r="IL69" s="75">
        <f t="shared" si="104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05"/>
        <v>0.82608695652173914</v>
      </c>
      <c r="IT69" s="75">
        <f t="shared" si="106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07"/>
        <v>0.82608695652173914</v>
      </c>
      <c r="JB69" s="75">
        <f t="shared" si="108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09"/>
        <v>0.82608695652173914</v>
      </c>
      <c r="JJ69" s="75">
        <f t="shared" si="110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1"/>
        <v>0.82608695652173914</v>
      </c>
      <c r="JR69" s="75">
        <f t="shared" si="112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3"/>
        <v>0.82608695652173914</v>
      </c>
      <c r="JZ69" s="75">
        <f t="shared" si="114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15"/>
        <v>0.82608695652173914</v>
      </c>
      <c r="KH69" s="75">
        <f t="shared" si="116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17"/>
        <v>0.82608695652173914</v>
      </c>
      <c r="KP69" s="75">
        <f t="shared" si="118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19"/>
        <v>0.82608695652173914</v>
      </c>
      <c r="KX69" s="75">
        <f t="shared" si="120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1"/>
        <v>0.82608695652173914</v>
      </c>
      <c r="LF69" s="75">
        <f t="shared" si="122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3"/>
        <v>0.82608695652173914</v>
      </c>
      <c r="LN69" s="75">
        <f t="shared" si="124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25"/>
        <v>0.82608695652173914</v>
      </c>
      <c r="LV69" s="75">
        <f t="shared" si="126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27"/>
        <v>0.82608695652173914</v>
      </c>
      <c r="MD69" s="75">
        <f t="shared" si="128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29"/>
        <v>0.82608695652173914</v>
      </c>
      <c r="ML69" s="75">
        <f t="shared" si="130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1"/>
        <v>0.82608695652173914</v>
      </c>
      <c r="MT69" s="75">
        <f t="shared" si="132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3"/>
        <v>0.82608695652173914</v>
      </c>
      <c r="NB69" s="75">
        <f t="shared" si="134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35"/>
        <v>0.82608695652173914</v>
      </c>
      <c r="NJ69" s="75">
        <f t="shared" si="136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37"/>
        <v>0.83695652173913049</v>
      </c>
      <c r="NR69" s="75">
        <f t="shared" si="138"/>
        <v>1.0869565217391353E-2</v>
      </c>
      <c r="NT69" s="74" t="s">
        <v>160</v>
      </c>
      <c r="NU69" s="74">
        <v>92</v>
      </c>
      <c r="NV69" s="74">
        <v>77</v>
      </c>
      <c r="NW69" s="74">
        <v>10</v>
      </c>
      <c r="NX69" s="74">
        <v>5</v>
      </c>
      <c r="NY69" s="75">
        <v>0.84</v>
      </c>
      <c r="NZ69" s="75"/>
    </row>
    <row r="70" spans="1:390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0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1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2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3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74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75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76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77"/>
        <v>0.47887323943661969</v>
      </c>
      <c r="BZ70" s="4">
        <f t="shared" si="78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79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0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1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2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3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84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85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86"/>
        <v>0.46478873239436619</v>
      </c>
      <c r="EL70" s="4">
        <f t="shared" si="87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88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89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0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1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2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3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94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95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96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97"/>
        <v>0.63380281690140849</v>
      </c>
      <c r="HN70" s="75">
        <f t="shared" si="98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99"/>
        <v>0.63380281690140849</v>
      </c>
      <c r="HV70" s="75">
        <f t="shared" si="100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1"/>
        <v>0.63380281690140849</v>
      </c>
      <c r="ID70" s="75">
        <f t="shared" si="102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3"/>
        <v>0.647887323943662</v>
      </c>
      <c r="IL70" s="75">
        <f t="shared" si="104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05"/>
        <v>0.647887323943662</v>
      </c>
      <c r="IT70" s="75">
        <f t="shared" si="106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07"/>
        <v>0.647887323943662</v>
      </c>
      <c r="JB70" s="75">
        <f t="shared" si="108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09"/>
        <v>0.647887323943662</v>
      </c>
      <c r="JJ70" s="75">
        <f t="shared" si="110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1"/>
        <v>0.63380281690140849</v>
      </c>
      <c r="JR70" s="75">
        <f t="shared" si="112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3"/>
        <v>0.63380281690140849</v>
      </c>
      <c r="JZ70" s="75">
        <f t="shared" si="114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15"/>
        <v>0.63380281690140849</v>
      </c>
      <c r="KH70" s="75">
        <f t="shared" si="116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17"/>
        <v>0.647887323943662</v>
      </c>
      <c r="KP70" s="75">
        <f t="shared" si="118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19"/>
        <v>0.647887323943662</v>
      </c>
      <c r="KX70" s="75">
        <f t="shared" si="120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1"/>
        <v>0.647887323943662</v>
      </c>
      <c r="LF70" s="75">
        <f t="shared" si="122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3"/>
        <v>0.647887323943662</v>
      </c>
      <c r="LN70" s="75">
        <f t="shared" si="124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25"/>
        <v>0.647887323943662</v>
      </c>
      <c r="LV70" s="75">
        <f t="shared" si="126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27"/>
        <v>0.647887323943662</v>
      </c>
      <c r="MD70" s="75">
        <f t="shared" si="128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29"/>
        <v>0.647887323943662</v>
      </c>
      <c r="ML70" s="75">
        <f t="shared" si="130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1"/>
        <v>0.647887323943662</v>
      </c>
      <c r="MT70" s="75">
        <f t="shared" si="132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3"/>
        <v>0.647887323943662</v>
      </c>
      <c r="NB70" s="75">
        <f t="shared" si="134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35"/>
        <v>0.647887323943662</v>
      </c>
      <c r="NJ70" s="75">
        <f t="shared" si="136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37"/>
        <v>0.647887323943662</v>
      </c>
      <c r="NR70" s="75">
        <f t="shared" si="138"/>
        <v>0</v>
      </c>
      <c r="NT70" s="74" t="s">
        <v>68</v>
      </c>
      <c r="NU70" s="74">
        <v>71</v>
      </c>
      <c r="NV70" s="74">
        <v>46</v>
      </c>
      <c r="NW70" s="74">
        <v>7</v>
      </c>
      <c r="NX70" s="74">
        <v>18</v>
      </c>
      <c r="NY70" s="75">
        <v>0.65</v>
      </c>
      <c r="NZ70" s="75"/>
    </row>
    <row r="71" spans="1:390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0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1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2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3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74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75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76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77"/>
        <v>0.99639639639639643</v>
      </c>
      <c r="BZ71" s="4">
        <f t="shared" si="78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79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0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1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2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3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84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85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86"/>
        <v>0.99639639639639643</v>
      </c>
      <c r="EL71" s="4">
        <f t="shared" si="87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88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89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0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1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2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3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94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95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96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97"/>
        <v>0.91449565798263188</v>
      </c>
      <c r="HN71" s="75">
        <f t="shared" si="98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99"/>
        <v>0.91449565798263188</v>
      </c>
      <c r="HV71" s="75">
        <f t="shared" si="100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1"/>
        <v>0.91449565798263188</v>
      </c>
      <c r="ID71" s="75">
        <f t="shared" si="102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3"/>
        <v>0.91449565798263188</v>
      </c>
      <c r="IL71" s="75">
        <f t="shared" si="104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05"/>
        <v>0.91449565798263188</v>
      </c>
      <c r="IT71" s="75">
        <f t="shared" si="106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07"/>
        <v>0.91449565798263188</v>
      </c>
      <c r="JB71" s="75">
        <f t="shared" si="108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09"/>
        <v>0.91449565798263188</v>
      </c>
      <c r="JJ71" s="75">
        <f t="shared" si="110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1"/>
        <v>0.91449565798263188</v>
      </c>
      <c r="JR71" s="75">
        <f t="shared" si="112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3"/>
        <v>0.91449565798263188</v>
      </c>
      <c r="JZ71" s="75">
        <f t="shared" si="114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15"/>
        <v>0.91449565798263188</v>
      </c>
      <c r="KH71" s="75">
        <f t="shared" si="116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17"/>
        <v>0.91449565798263188</v>
      </c>
      <c r="KP71" s="75">
        <f t="shared" si="118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19"/>
        <v>0.91449565798263188</v>
      </c>
      <c r="KX71" s="75">
        <f t="shared" si="120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1"/>
        <v>0.91449565798263188</v>
      </c>
      <c r="LF71" s="75">
        <f t="shared" si="122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3"/>
        <v>0.91449565798263188</v>
      </c>
      <c r="LN71" s="75">
        <f t="shared" si="124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25"/>
        <v>0.91449565798263188</v>
      </c>
      <c r="LV71" s="75">
        <f t="shared" si="126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27"/>
        <v>0.82534869617950268</v>
      </c>
      <c r="MD71" s="75">
        <f t="shared" si="128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29"/>
        <v>0.82534869617950268</v>
      </c>
      <c r="ML71" s="75">
        <f t="shared" si="130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1"/>
        <v>0.82534869617950268</v>
      </c>
      <c r="MT71" s="75">
        <f t="shared" si="132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3"/>
        <v>0.82534869617950268</v>
      </c>
      <c r="NB71" s="75">
        <f t="shared" si="134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35"/>
        <v>0.82534869617950268</v>
      </c>
      <c r="NJ71" s="75">
        <f t="shared" si="136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37"/>
        <v>0.90054578532443907</v>
      </c>
      <c r="NR71" s="75">
        <f t="shared" si="138"/>
        <v>7.5197089144936391E-2</v>
      </c>
      <c r="NT71" s="74" t="s">
        <v>72</v>
      </c>
      <c r="NU71" s="74">
        <v>1649</v>
      </c>
      <c r="NV71" s="74">
        <v>1485</v>
      </c>
      <c r="NW71" s="74">
        <v>131</v>
      </c>
      <c r="NX71" s="74">
        <v>33</v>
      </c>
      <c r="NY71" s="75">
        <v>0.9</v>
      </c>
      <c r="NZ71" s="75"/>
    </row>
    <row r="72" spans="1:390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0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1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2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3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74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75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76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77"/>
        <v>0.95454545454545459</v>
      </c>
      <c r="BZ72" s="4">
        <f t="shared" si="78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79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0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1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2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3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84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85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86"/>
        <v>0.95454545454545459</v>
      </c>
      <c r="EL72" s="4">
        <f t="shared" si="87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88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89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0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1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2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3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94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95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96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97"/>
        <v>0.95454545454545459</v>
      </c>
      <c r="HN72" s="75">
        <f t="shared" si="98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99"/>
        <v>0.95454545454545459</v>
      </c>
      <c r="HV72" s="75">
        <f t="shared" si="100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1"/>
        <v>0.95454545454545459</v>
      </c>
      <c r="ID72" s="75">
        <f t="shared" si="102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3"/>
        <v>0.95454545454545459</v>
      </c>
      <c r="IL72" s="75">
        <f t="shared" si="104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05"/>
        <v>0.95454545454545459</v>
      </c>
      <c r="IT72" s="75">
        <f t="shared" si="106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07"/>
        <v>0.95454545454545459</v>
      </c>
      <c r="JB72" s="75">
        <f t="shared" si="108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09"/>
        <v>0.95454545454545459</v>
      </c>
      <c r="JJ72" s="75">
        <f t="shared" si="110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1"/>
        <v>0.95454545454545459</v>
      </c>
      <c r="JR72" s="75">
        <f t="shared" si="112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3"/>
        <v>0.95454545454545459</v>
      </c>
      <c r="JZ72" s="75">
        <f t="shared" si="114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15"/>
        <v>0.95454545454545459</v>
      </c>
      <c r="KH72" s="75">
        <f t="shared" si="116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17"/>
        <v>0.95454545454545459</v>
      </c>
      <c r="KP72" s="75">
        <f t="shared" si="118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19"/>
        <v>0.95454545454545459</v>
      </c>
      <c r="KX72" s="75">
        <f t="shared" si="120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1"/>
        <v>0.95454545454545459</v>
      </c>
      <c r="LF72" s="75">
        <f t="shared" si="122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3"/>
        <v>0.95454545454545459</v>
      </c>
      <c r="LN72" s="75">
        <f t="shared" si="124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25"/>
        <v>0.95454545454545459</v>
      </c>
      <c r="LV72" s="75">
        <f t="shared" si="126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27"/>
        <v>0.95454545454545459</v>
      </c>
      <c r="MD72" s="75">
        <f t="shared" si="128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29"/>
        <v>0.95454545454545459</v>
      </c>
      <c r="ML72" s="75">
        <f t="shared" si="130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1"/>
        <v>0.95454545454545459</v>
      </c>
      <c r="MT72" s="75">
        <f t="shared" si="132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3"/>
        <v>0.95454545454545459</v>
      </c>
      <c r="NB72" s="75">
        <f t="shared" si="134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35"/>
        <v>0.95454545454545459</v>
      </c>
      <c r="NJ72" s="75">
        <f t="shared" si="136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37"/>
        <v>0.95454545454545459</v>
      </c>
      <c r="NR72" s="75">
        <f t="shared" si="138"/>
        <v>0</v>
      </c>
      <c r="NT72" s="74" t="s">
        <v>69</v>
      </c>
      <c r="NU72" s="74">
        <v>22</v>
      </c>
      <c r="NV72" s="74">
        <v>21</v>
      </c>
      <c r="NW72" s="74">
        <v>1</v>
      </c>
      <c r="NX72" s="74">
        <v>0</v>
      </c>
      <c r="NY72" s="75">
        <v>0.95</v>
      </c>
      <c r="NZ72" s="75"/>
    </row>
    <row r="73" spans="1:390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0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1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2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3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74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75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76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77"/>
        <v>0.82962962962962961</v>
      </c>
      <c r="BZ73" s="4">
        <f t="shared" si="78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79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0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1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2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3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84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85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86"/>
        <v>0.82222222222222219</v>
      </c>
      <c r="EL73" s="4">
        <f t="shared" si="87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88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89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0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1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2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3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94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95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96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97"/>
        <v>0.82835820895522383</v>
      </c>
      <c r="HN73" s="75">
        <f t="shared" si="98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99"/>
        <v>0.82835820895522383</v>
      </c>
      <c r="HV73" s="75">
        <f t="shared" si="100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1"/>
        <v>0.82835820895522383</v>
      </c>
      <c r="ID73" s="75">
        <f t="shared" si="102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3"/>
        <v>0.82835820895522383</v>
      </c>
      <c r="IL73" s="75">
        <f t="shared" si="104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05"/>
        <v>0.82835820895522383</v>
      </c>
      <c r="IT73" s="75">
        <f t="shared" si="106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07"/>
        <v>0.82835820895522383</v>
      </c>
      <c r="JB73" s="75">
        <f t="shared" si="108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09"/>
        <v>0.82835820895522383</v>
      </c>
      <c r="JJ73" s="75">
        <f t="shared" si="110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1"/>
        <v>0.82835820895522383</v>
      </c>
      <c r="JR73" s="75">
        <f t="shared" si="112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3"/>
        <v>0.82089552238805974</v>
      </c>
      <c r="JZ73" s="75">
        <f t="shared" si="114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15"/>
        <v>0.82835820895522383</v>
      </c>
      <c r="KH73" s="75">
        <f t="shared" si="116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17"/>
        <v>0.82835820895522383</v>
      </c>
      <c r="KP73" s="75">
        <f t="shared" si="118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19"/>
        <v>0.82835820895522383</v>
      </c>
      <c r="KX73" s="75">
        <f t="shared" si="120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1"/>
        <v>0.82835820895522383</v>
      </c>
      <c r="LF73" s="75">
        <f t="shared" si="122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3"/>
        <v>0.82835820895522383</v>
      </c>
      <c r="LN73" s="75">
        <f t="shared" si="124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25"/>
        <v>0.82835820895522383</v>
      </c>
      <c r="LV73" s="75">
        <f t="shared" si="126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27"/>
        <v>0.82835820895522383</v>
      </c>
      <c r="MD73" s="75">
        <f t="shared" si="128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29"/>
        <v>0.82835820895522383</v>
      </c>
      <c r="ML73" s="75">
        <f t="shared" si="130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1"/>
        <v>0.82835820895522383</v>
      </c>
      <c r="MT73" s="75">
        <f t="shared" si="132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3"/>
        <v>0.82835820895522383</v>
      </c>
      <c r="NB73" s="75">
        <f t="shared" si="134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35"/>
        <v>0.82835820895522383</v>
      </c>
      <c r="NJ73" s="75">
        <f t="shared" si="136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37"/>
        <v>0.82835820895522383</v>
      </c>
      <c r="NR73" s="75">
        <f t="shared" si="138"/>
        <v>0</v>
      </c>
      <c r="NT73" s="74" t="s">
        <v>70</v>
      </c>
      <c r="NU73" s="74">
        <v>134</v>
      </c>
      <c r="NV73" s="74">
        <v>112</v>
      </c>
      <c r="NW73" s="74">
        <v>13</v>
      </c>
      <c r="NX73" s="74">
        <v>9</v>
      </c>
      <c r="NY73" s="75">
        <v>0.84</v>
      </c>
      <c r="NZ73" s="75"/>
    </row>
    <row r="74" spans="1:390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77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86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99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  <c r="NU74" s="74"/>
      <c r="NV74" s="74"/>
      <c r="NW74" s="74"/>
      <c r="NX74" s="74"/>
    </row>
    <row r="75" spans="1:390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90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90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90" ht="15">
      <c r="IF78" s="73"/>
      <c r="IG78" s="73"/>
      <c r="IH78" s="73"/>
      <c r="II78" s="73"/>
    </row>
    <row r="79" spans="1:390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  <c r="NU79" s="74"/>
      <c r="NV79" s="74"/>
      <c r="NW79" s="74"/>
      <c r="NX79" s="74"/>
    </row>
    <row r="80" spans="1:390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  <c r="NT80" s="78"/>
      <c r="NU80" s="73"/>
      <c r="NV80" s="73"/>
      <c r="NW80" s="74"/>
      <c r="NX80" s="73"/>
    </row>
    <row r="81" spans="40:388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  <c r="NU81" s="74"/>
      <c r="NV81" s="74"/>
      <c r="NW81" s="74"/>
      <c r="NX81" s="74"/>
    </row>
    <row r="82" spans="40:388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  <c r="NU82" s="74"/>
      <c r="NV82" s="74"/>
      <c r="NW82" s="74"/>
      <c r="NX82" s="74"/>
    </row>
    <row r="83" spans="40:388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  <c r="NU83" s="74"/>
      <c r="NV83" s="74"/>
      <c r="NW83" s="74"/>
      <c r="NX83" s="74"/>
    </row>
    <row r="84" spans="40:388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  <c r="NU84" s="74"/>
      <c r="NV84" s="74"/>
      <c r="NW84" s="74"/>
      <c r="NX84" s="74"/>
    </row>
    <row r="85" spans="40:388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  <c r="NU85" s="74"/>
      <c r="NV85" s="74"/>
      <c r="NW85" s="74"/>
      <c r="NX85" s="74"/>
    </row>
    <row r="86" spans="40:388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  <c r="NU86" s="74"/>
      <c r="NV86" s="74"/>
      <c r="NW86" s="74"/>
      <c r="NX86" s="74"/>
    </row>
    <row r="87" spans="40:388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  <c r="NU87" s="74"/>
      <c r="NV87" s="74"/>
      <c r="NW87" s="74"/>
      <c r="NX87" s="74"/>
    </row>
  </sheetData>
  <autoFilter ref="CX1:CX85"/>
  <mergeCells count="15">
    <mergeCell ref="FD1:FE1"/>
    <mergeCell ref="FL1:FM1"/>
    <mergeCell ref="EN1:EO1"/>
    <mergeCell ref="EV1:EW1"/>
    <mergeCell ref="DX1:DY1"/>
    <mergeCell ref="CB1:CC1"/>
    <mergeCell ref="CJ1:CK1"/>
    <mergeCell ref="CR1:CS1"/>
    <mergeCell ref="CZ1:DA1"/>
    <mergeCell ref="DP1:DQ1"/>
    <mergeCell ref="GR1:GS1"/>
    <mergeCell ref="GZ1:HA1"/>
    <mergeCell ref="GJ1:GK1"/>
    <mergeCell ref="FT1:FU1"/>
    <mergeCell ref="GB1:GC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W87"/>
  <sheetViews>
    <sheetView topLeftCell="LH1" workbookViewId="0">
      <pane ySplit="2" topLeftCell="A51" activePane="bottomLeft" state="frozen"/>
      <selection activeCell="HH1" sqref="HH1"/>
      <selection pane="bottomLeft" activeCell="LQ1" sqref="LQ1:LW1048576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  <col min="329" max="332" width="9.140625" style="73"/>
    <col min="333" max="333" width="9.140625" style="77"/>
    <col min="334" max="334" width="9.140625" style="73" customWidth="1"/>
    <col min="335" max="335" width="9.140625" style="73"/>
  </cols>
  <sheetData>
    <row r="1" spans="1:335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16" t="s">
        <v>132</v>
      </c>
      <c r="AH1" s="116"/>
      <c r="AO1" s="116" t="s">
        <v>138</v>
      </c>
      <c r="AP1" s="116"/>
      <c r="AW1" s="116" t="s">
        <v>140</v>
      </c>
      <c r="AX1" s="116"/>
      <c r="BE1" s="116" t="s">
        <v>143</v>
      </c>
      <c r="BF1" s="116"/>
      <c r="BJ1" s="38"/>
      <c r="BM1" s="116" t="s">
        <v>145</v>
      </c>
      <c r="BN1" s="116"/>
      <c r="BR1" s="38"/>
      <c r="BU1" s="110" t="s">
        <v>146</v>
      </c>
      <c r="BV1" s="110"/>
      <c r="BW1" s="2"/>
      <c r="BX1" s="2"/>
      <c r="BY1" s="2"/>
      <c r="BZ1" s="4"/>
      <c r="CA1" s="2"/>
      <c r="CC1" t="s">
        <v>149</v>
      </c>
      <c r="CK1" s="116" t="s">
        <v>151</v>
      </c>
      <c r="CL1" s="116"/>
      <c r="CM1" s="73"/>
      <c r="CN1" s="73"/>
      <c r="CO1" s="73"/>
      <c r="CP1" s="77"/>
      <c r="CQ1" s="73"/>
      <c r="CR1" s="73"/>
      <c r="CS1" s="116" t="s">
        <v>152</v>
      </c>
      <c r="CT1" s="116"/>
      <c r="CU1" s="73"/>
      <c r="CV1" s="73"/>
      <c r="CW1" s="73"/>
      <c r="CX1" s="77"/>
      <c r="CY1" s="73"/>
      <c r="CZ1" s="73"/>
      <c r="DA1" s="116" t="s">
        <v>154</v>
      </c>
      <c r="DB1" s="116"/>
      <c r="DC1" s="73"/>
      <c r="DD1" s="73"/>
      <c r="DE1" s="73"/>
      <c r="DF1" s="77"/>
      <c r="DG1" s="73"/>
      <c r="DH1" s="73"/>
      <c r="DI1" s="116" t="s">
        <v>161</v>
      </c>
      <c r="DJ1" s="116"/>
      <c r="DK1" s="73"/>
      <c r="DL1" s="73"/>
      <c r="DM1" s="73"/>
      <c r="DN1" s="77"/>
      <c r="DO1" s="73"/>
      <c r="DP1" s="73"/>
      <c r="DQ1" s="116" t="s">
        <v>164</v>
      </c>
      <c r="DR1" s="116"/>
      <c r="DS1" s="73"/>
      <c r="DT1" s="73"/>
      <c r="DU1" s="73"/>
      <c r="DV1" s="77"/>
      <c r="DW1" s="73"/>
      <c r="DX1" s="73"/>
      <c r="DY1" s="116" t="s">
        <v>165</v>
      </c>
      <c r="DZ1" s="116"/>
      <c r="EA1" s="73"/>
      <c r="EB1" s="73"/>
      <c r="EC1" s="73"/>
      <c r="ED1" s="77"/>
      <c r="EE1" s="73"/>
      <c r="EF1" s="73"/>
      <c r="EG1" s="116" t="s">
        <v>167</v>
      </c>
      <c r="EH1" s="116"/>
      <c r="EI1" s="73"/>
      <c r="EJ1" s="73"/>
      <c r="EK1" s="73"/>
      <c r="EL1" s="77"/>
      <c r="EM1" s="73"/>
      <c r="EN1" s="73"/>
      <c r="EO1" s="116" t="s">
        <v>169</v>
      </c>
      <c r="EP1" s="116"/>
      <c r="EQ1" s="73"/>
      <c r="ER1" s="73"/>
      <c r="ES1" s="73"/>
      <c r="ET1" s="77"/>
      <c r="EU1" s="73"/>
      <c r="EV1" s="73"/>
      <c r="EW1" s="116" t="s">
        <v>170</v>
      </c>
      <c r="EX1" s="116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  <c r="LQ1" s="73" t="s">
        <v>245</v>
      </c>
      <c r="LU1" s="73"/>
      <c r="LV1" s="77"/>
    </row>
    <row r="2" spans="1:3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W2" s="74"/>
    </row>
    <row r="3" spans="1:33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v>1</v>
      </c>
      <c r="LW3" s="77"/>
    </row>
    <row r="4" spans="1:33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  <c r="LQ4" s="78" t="s">
        <v>7</v>
      </c>
      <c r="LR4" s="74">
        <v>44</v>
      </c>
      <c r="LS4" s="74">
        <v>32</v>
      </c>
      <c r="LT4" s="74">
        <v>0</v>
      </c>
      <c r="LU4" s="74">
        <v>12</v>
      </c>
      <c r="LV4" s="75">
        <v>0.73</v>
      </c>
      <c r="LW4" s="77"/>
    </row>
    <row r="5" spans="1:33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v>1</v>
      </c>
      <c r="LW5" s="77"/>
    </row>
    <row r="6" spans="1:33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v>1</v>
      </c>
      <c r="LW6" s="77"/>
    </row>
    <row r="7" spans="1:335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v>1</v>
      </c>
      <c r="LW7" s="77"/>
    </row>
    <row r="8" spans="1:335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  <c r="LQ8" s="37" t="s">
        <v>11</v>
      </c>
      <c r="LR8" s="74">
        <v>348</v>
      </c>
      <c r="LS8" s="74">
        <v>261</v>
      </c>
      <c r="LT8" s="74">
        <v>52</v>
      </c>
      <c r="LU8" s="74">
        <v>35</v>
      </c>
      <c r="LV8" s="75">
        <v>0.75</v>
      </c>
      <c r="LW8" s="77"/>
    </row>
    <row r="9" spans="1:33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  <c r="LQ9" s="78" t="s">
        <v>12</v>
      </c>
      <c r="LR9" s="74">
        <v>594</v>
      </c>
      <c r="LS9" s="74">
        <v>538</v>
      </c>
      <c r="LT9" s="74">
        <v>0</v>
      </c>
      <c r="LU9" s="74">
        <v>56</v>
      </c>
      <c r="LV9" s="75">
        <v>0.91</v>
      </c>
      <c r="LW9" s="77"/>
    </row>
    <row r="10" spans="1:33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v>1</v>
      </c>
      <c r="LW10" s="77"/>
    </row>
    <row r="11" spans="1:335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  <c r="LQ11" s="78" t="s">
        <v>14</v>
      </c>
      <c r="LR11" s="6">
        <v>863</v>
      </c>
      <c r="LS11" s="6">
        <v>836</v>
      </c>
      <c r="LT11" s="6">
        <v>11</v>
      </c>
      <c r="LU11" s="6">
        <v>16</v>
      </c>
      <c r="LV11" s="75">
        <v>0.97</v>
      </c>
      <c r="LW11" s="77"/>
    </row>
    <row r="12" spans="1:335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  <c r="LQ12" s="78" t="s">
        <v>15</v>
      </c>
      <c r="LR12" s="74">
        <v>61</v>
      </c>
      <c r="LS12" s="74">
        <v>46</v>
      </c>
      <c r="LT12" s="74">
        <v>0</v>
      </c>
      <c r="LU12" s="74">
        <v>15</v>
      </c>
      <c r="LV12" s="75">
        <v>0.75</v>
      </c>
      <c r="LW12" s="77"/>
    </row>
    <row r="13" spans="1:33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v>1</v>
      </c>
      <c r="LW13" s="77"/>
    </row>
    <row r="14" spans="1:335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  <c r="LQ14" s="78" t="s">
        <v>17</v>
      </c>
      <c r="LR14" s="74">
        <v>267</v>
      </c>
      <c r="LS14" s="73">
        <v>163</v>
      </c>
      <c r="LT14" s="73">
        <v>0</v>
      </c>
      <c r="LU14" s="73">
        <v>104</v>
      </c>
      <c r="LV14" s="75">
        <v>0.61</v>
      </c>
      <c r="LW14" s="77"/>
    </row>
    <row r="15" spans="1:335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  <c r="LQ15" s="74" t="s">
        <v>18</v>
      </c>
      <c r="LR15" s="74">
        <v>40</v>
      </c>
      <c r="LS15" s="74">
        <v>40</v>
      </c>
      <c r="LT15" s="74">
        <v>0</v>
      </c>
      <c r="LU15" s="74">
        <v>0</v>
      </c>
      <c r="LV15" s="75">
        <v>1</v>
      </c>
      <c r="LW15" s="77"/>
    </row>
    <row r="16" spans="1:33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v>1</v>
      </c>
      <c r="LW16" s="77"/>
    </row>
    <row r="17" spans="1:33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  <c r="LQ17" s="37" t="s">
        <v>20</v>
      </c>
      <c r="LR17" s="74">
        <v>636</v>
      </c>
      <c r="LS17" s="74">
        <v>618</v>
      </c>
      <c r="LT17" s="74">
        <v>10</v>
      </c>
      <c r="LU17" s="74">
        <v>8</v>
      </c>
      <c r="LV17" s="75">
        <v>0.97</v>
      </c>
      <c r="LW17" s="77"/>
    </row>
    <row r="18" spans="1:335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v>1</v>
      </c>
      <c r="LW18" s="77"/>
    </row>
    <row r="19" spans="1:33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  <c r="LQ19" s="74" t="s">
        <v>22</v>
      </c>
      <c r="LR19" s="74">
        <v>203</v>
      </c>
      <c r="LS19" s="74">
        <v>199</v>
      </c>
      <c r="LT19" s="74">
        <v>2</v>
      </c>
      <c r="LU19" s="74">
        <v>2</v>
      </c>
      <c r="LV19" s="75">
        <v>0.98</v>
      </c>
      <c r="LW19" s="77"/>
    </row>
    <row r="20" spans="1:335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v>0.98</v>
      </c>
      <c r="LW20" s="77"/>
    </row>
    <row r="21" spans="1:33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  <c r="LQ21" s="37" t="s">
        <v>24</v>
      </c>
      <c r="LR21" s="74">
        <v>67</v>
      </c>
      <c r="LS21" s="74">
        <v>22</v>
      </c>
      <c r="LT21" s="74">
        <v>3</v>
      </c>
      <c r="LU21" s="74">
        <v>42</v>
      </c>
      <c r="LV21" s="75">
        <v>0.33</v>
      </c>
      <c r="LW21" s="77"/>
    </row>
    <row r="22" spans="1:33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>AA22/Z22</f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>AI22/AH22</f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>AQ22/AP22</f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>AY22/AX22</f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  <c r="LQ22" s="37" t="s">
        <v>25</v>
      </c>
      <c r="LR22" s="74">
        <v>81</v>
      </c>
      <c r="LS22" s="74">
        <v>11</v>
      </c>
      <c r="LT22" s="74">
        <v>0</v>
      </c>
      <c r="LU22" s="74">
        <v>70</v>
      </c>
      <c r="LV22" s="75">
        <v>0.14000000000000001</v>
      </c>
      <c r="LW22" s="77"/>
    </row>
    <row r="23" spans="1:335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v>0.99</v>
      </c>
      <c r="LW23" s="77"/>
    </row>
    <row r="24" spans="1:33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  <c r="LQ24" s="74" t="s">
        <v>27</v>
      </c>
      <c r="LR24" s="74">
        <v>12</v>
      </c>
      <c r="LS24" s="74">
        <v>9</v>
      </c>
      <c r="LT24" s="74">
        <v>3</v>
      </c>
      <c r="LU24" s="74">
        <v>0</v>
      </c>
      <c r="LV24" s="75">
        <v>0.75</v>
      </c>
      <c r="LW24" s="77"/>
    </row>
    <row r="25" spans="1:33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v>0.49</v>
      </c>
      <c r="LW25" s="77"/>
    </row>
    <row r="26" spans="1:33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  <c r="LQ26" s="74" t="s">
        <v>29</v>
      </c>
      <c r="LR26" s="74">
        <v>12</v>
      </c>
      <c r="LS26" s="74">
        <v>7</v>
      </c>
      <c r="LT26" s="74">
        <v>5</v>
      </c>
      <c r="LU26" s="74">
        <v>0</v>
      </c>
      <c r="LV26" s="75">
        <v>0.57999999999999996</v>
      </c>
      <c r="LW26" s="77"/>
    </row>
    <row r="27" spans="1:335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v>1</v>
      </c>
      <c r="LW27" s="77"/>
    </row>
    <row r="28" spans="1:335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v>1</v>
      </c>
      <c r="LW28" s="77"/>
    </row>
    <row r="29" spans="1:33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v>1</v>
      </c>
      <c r="LW29" s="77"/>
    </row>
    <row r="30" spans="1:33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v>1</v>
      </c>
      <c r="LW30" s="77"/>
    </row>
    <row r="31" spans="1:33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  <c r="LQ31" s="78" t="s">
        <v>34</v>
      </c>
      <c r="LR31" s="74">
        <v>145</v>
      </c>
      <c r="LS31" s="74">
        <v>141</v>
      </c>
      <c r="LT31" s="74">
        <v>0</v>
      </c>
      <c r="LU31" s="74">
        <v>4</v>
      </c>
      <c r="LV31" s="75">
        <v>0.97</v>
      </c>
      <c r="LW31" s="77"/>
    </row>
    <row r="32" spans="1:33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v>1</v>
      </c>
      <c r="LW32" s="77"/>
    </row>
    <row r="33" spans="1:33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v>0.5</v>
      </c>
      <c r="LW33" s="77"/>
    </row>
    <row r="34" spans="1:33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v>1</v>
      </c>
      <c r="LW34" s="77"/>
    </row>
    <row r="35" spans="1:33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64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v>1</v>
      </c>
      <c r="LW35" s="77"/>
    </row>
    <row r="36" spans="1:335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64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  <c r="LQ36" s="74" t="s">
        <v>39</v>
      </c>
      <c r="LR36" s="74">
        <v>58</v>
      </c>
      <c r="LS36" s="74">
        <v>58</v>
      </c>
      <c r="LT36" s="74">
        <v>0</v>
      </c>
      <c r="LU36" s="74">
        <v>0</v>
      </c>
      <c r="LV36" s="75">
        <v>1</v>
      </c>
      <c r="LW36" s="77"/>
    </row>
    <row r="37" spans="1:33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64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v>0.86</v>
      </c>
      <c r="LW37" s="77"/>
    </row>
    <row r="38" spans="1:33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64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v>1</v>
      </c>
      <c r="LW38" s="77"/>
    </row>
    <row r="39" spans="1:335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64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v>0.41</v>
      </c>
      <c r="LW39" s="77"/>
    </row>
    <row r="40" spans="1:335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64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v>0.99</v>
      </c>
      <c r="LW40" s="77"/>
    </row>
    <row r="41" spans="1:335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64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v>0.82</v>
      </c>
      <c r="LW41" s="77"/>
    </row>
    <row r="42" spans="1:33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64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  <c r="LQ42" s="78" t="s">
        <v>45</v>
      </c>
      <c r="LR42" s="73">
        <v>9</v>
      </c>
      <c r="LS42" s="73">
        <v>3</v>
      </c>
      <c r="LT42" s="73">
        <v>0</v>
      </c>
      <c r="LU42" s="73">
        <v>6</v>
      </c>
      <c r="LV42" s="75">
        <v>0.33</v>
      </c>
      <c r="LW42" s="77"/>
    </row>
    <row r="43" spans="1:33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64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  <c r="LQ43" s="78" t="s">
        <v>46</v>
      </c>
      <c r="LR43" s="73">
        <v>32</v>
      </c>
      <c r="LS43" s="73">
        <v>26</v>
      </c>
      <c r="LT43" s="73">
        <v>1</v>
      </c>
      <c r="LU43" s="73">
        <v>5</v>
      </c>
      <c r="LV43" s="75">
        <v>0.81</v>
      </c>
      <c r="LW43" s="77"/>
    </row>
    <row r="44" spans="1:335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64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v>1</v>
      </c>
      <c r="LW44" s="77"/>
    </row>
    <row r="45" spans="1:33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64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v>0.68</v>
      </c>
      <c r="LW45" s="77"/>
    </row>
    <row r="46" spans="1:335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64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v>0.99</v>
      </c>
      <c r="LW46" s="77"/>
    </row>
    <row r="47" spans="1:33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64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v>1</v>
      </c>
      <c r="LW47" s="77"/>
    </row>
    <row r="48" spans="1:335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64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v>1</v>
      </c>
      <c r="LW48" s="77"/>
    </row>
    <row r="49" spans="1:335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64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  <c r="LQ49" s="74" t="s">
        <v>52</v>
      </c>
      <c r="LR49" s="74">
        <v>381</v>
      </c>
      <c r="LS49" s="74">
        <v>296</v>
      </c>
      <c r="LT49" s="74">
        <v>55</v>
      </c>
      <c r="LU49" s="74">
        <v>30</v>
      </c>
      <c r="LV49" s="75">
        <v>0.78</v>
      </c>
      <c r="LW49" s="77"/>
    </row>
    <row r="50" spans="1:335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64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v>0.87</v>
      </c>
      <c r="LW50" s="77"/>
    </row>
    <row r="51" spans="1:335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64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  <c r="LQ51" s="74" t="s">
        <v>54</v>
      </c>
      <c r="LR51" s="74">
        <v>148</v>
      </c>
      <c r="LS51" s="74">
        <v>129</v>
      </c>
      <c r="LT51" s="74">
        <v>4</v>
      </c>
      <c r="LU51" s="74">
        <v>15</v>
      </c>
      <c r="LV51" s="75">
        <v>0.87</v>
      </c>
      <c r="LW51" s="77"/>
    </row>
    <row r="52" spans="1:33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64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  <c r="LQ52" s="74" t="s">
        <v>55</v>
      </c>
      <c r="LR52" s="74">
        <v>1597</v>
      </c>
      <c r="LS52" s="74">
        <v>1589</v>
      </c>
      <c r="LT52" s="74">
        <v>8</v>
      </c>
      <c r="LU52" s="74">
        <v>0</v>
      </c>
      <c r="LV52" s="75">
        <v>0.99</v>
      </c>
      <c r="LW52" s="77"/>
    </row>
    <row r="53" spans="1:335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64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v>0.99</v>
      </c>
      <c r="LW53" s="77"/>
    </row>
    <row r="54" spans="1:33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64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  <c r="LQ54" s="74" t="s">
        <v>57</v>
      </c>
      <c r="LR54" s="74">
        <v>270</v>
      </c>
      <c r="LS54" s="74">
        <v>260</v>
      </c>
      <c r="LT54" s="74">
        <v>8</v>
      </c>
      <c r="LU54" s="74">
        <v>2</v>
      </c>
      <c r="LV54" s="75">
        <v>0.96</v>
      </c>
      <c r="LW54" s="77"/>
    </row>
    <row r="55" spans="1:335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64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  <c r="LQ55" s="37" t="s">
        <v>58</v>
      </c>
      <c r="LR55" s="73">
        <v>196</v>
      </c>
      <c r="LS55" s="73">
        <v>181</v>
      </c>
      <c r="LT55" s="74">
        <v>11</v>
      </c>
      <c r="LU55" s="74">
        <v>4</v>
      </c>
      <c r="LV55" s="75">
        <v>0.92</v>
      </c>
      <c r="LW55" s="77"/>
    </row>
    <row r="56" spans="1:33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64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  <c r="LQ56" s="74" t="s">
        <v>59</v>
      </c>
      <c r="LR56" s="74">
        <v>85</v>
      </c>
      <c r="LS56" s="74">
        <v>53</v>
      </c>
      <c r="LT56" s="74">
        <v>2</v>
      </c>
      <c r="LU56" s="74">
        <v>30</v>
      </c>
      <c r="LV56" s="75">
        <v>0.62</v>
      </c>
      <c r="LW56" s="77"/>
    </row>
    <row r="57" spans="1:335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64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v>0.9</v>
      </c>
      <c r="LW57" s="77"/>
    </row>
    <row r="58" spans="1:33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64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v>0.28999999999999998</v>
      </c>
      <c r="LW58" s="77"/>
    </row>
    <row r="59" spans="1:335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64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  <c r="LQ59" s="74" t="s">
        <v>157</v>
      </c>
      <c r="LR59" s="74">
        <v>144</v>
      </c>
      <c r="LS59" s="74">
        <v>130</v>
      </c>
      <c r="LT59" s="74">
        <v>8</v>
      </c>
      <c r="LU59" s="74">
        <v>6</v>
      </c>
      <c r="LV59" s="75">
        <v>0.9</v>
      </c>
      <c r="LW59" s="77"/>
    </row>
    <row r="60" spans="1:33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64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v>1</v>
      </c>
      <c r="LW60" s="77"/>
    </row>
    <row r="61" spans="1:33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64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v>1</v>
      </c>
      <c r="LW61" s="77"/>
    </row>
    <row r="62" spans="1:33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64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v>0.86</v>
      </c>
      <c r="LW62" s="77"/>
    </row>
    <row r="63" spans="1:33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64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  <c r="LQ63" s="74" t="s">
        <v>64</v>
      </c>
      <c r="LR63" s="74">
        <v>32</v>
      </c>
      <c r="LS63" s="74">
        <v>32</v>
      </c>
      <c r="LT63" s="74">
        <v>0</v>
      </c>
      <c r="LU63" s="74">
        <v>0</v>
      </c>
      <c r="LV63" s="75">
        <v>1</v>
      </c>
      <c r="LW63" s="77"/>
    </row>
    <row r="64" spans="1:33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64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v>0.2</v>
      </c>
      <c r="LW64" s="77"/>
    </row>
    <row r="65" spans="1:33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64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v>1</v>
      </c>
      <c r="LW65" s="77"/>
    </row>
    <row r="66" spans="1:33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64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v>1</v>
      </c>
      <c r="LW66" s="77"/>
    </row>
    <row r="67" spans="1:33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65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  <c r="LQ67" s="74" t="s">
        <v>71</v>
      </c>
      <c r="LR67" s="74">
        <v>3</v>
      </c>
      <c r="LS67" s="74">
        <v>0</v>
      </c>
      <c r="LT67" s="74">
        <v>0</v>
      </c>
      <c r="LU67" s="74">
        <v>3</v>
      </c>
      <c r="LV67" s="75">
        <v>0</v>
      </c>
      <c r="LW67" s="77"/>
    </row>
    <row r="68" spans="1:33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66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67">S68/R68</f>
        <v>1</v>
      </c>
      <c r="W68" s="38">
        <f t="shared" ref="W68:W73" si="68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69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70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71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72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73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74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75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76">CE68/CD68</f>
        <v>1</v>
      </c>
      <c r="CI68" s="38">
        <f t="shared" ref="CI68:CI73" si="77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78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79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80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81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82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83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84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85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86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87">FG68/FF68</f>
        <v>1</v>
      </c>
      <c r="FK68" s="77">
        <f t="shared" ref="FK68:FK73" si="88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89">FO68/FN68</f>
        <v>1</v>
      </c>
      <c r="FS68" s="77">
        <f t="shared" ref="FS68:FS73" si="90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91">FW68/FV68</f>
        <v>1</v>
      </c>
      <c r="GA68" s="77">
        <f t="shared" si="65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92">GE68/GD68</f>
        <v>1</v>
      </c>
      <c r="GI68" s="77">
        <f t="shared" ref="GI68:GI73" si="93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94">GM68/GL68</f>
        <v>1</v>
      </c>
      <c r="GQ68" s="77">
        <f t="shared" ref="GQ68:GQ73" si="95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96">GU68/GT68</f>
        <v>1</v>
      </c>
      <c r="GY68" s="77">
        <f t="shared" ref="GY68:GY73" si="97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98">HC68/HB68</f>
        <v>1</v>
      </c>
      <c r="HG68" s="77">
        <f t="shared" ref="HG68:HG73" si="99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00">HK68/HJ68</f>
        <v>1</v>
      </c>
      <c r="HO68" s="77">
        <f t="shared" ref="HO68:HO73" si="101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02">HS68/HR68</f>
        <v>1</v>
      </c>
      <c r="HW68" s="77">
        <f t="shared" ref="HW68:HW73" si="103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04">IA68/HZ68</f>
        <v>1</v>
      </c>
      <c r="IE68" s="77">
        <f t="shared" ref="IE68:IE73" si="105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06">II68/IH68</f>
        <v>1</v>
      </c>
      <c r="IM68" s="77">
        <f t="shared" ref="IM68:IM73" si="107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08">IQ68/IP68</f>
        <v>1</v>
      </c>
      <c r="IU68" s="77">
        <f t="shared" ref="IU68:IU73" si="109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10">IY68/IX68</f>
        <v>1</v>
      </c>
      <c r="JC68" s="77">
        <f t="shared" ref="JC68:JC73" si="111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12">JG68/JF68</f>
        <v>1</v>
      </c>
      <c r="JK68" s="77">
        <f t="shared" ref="JK68:JK73" si="113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14">JO68/JN68</f>
        <v>1</v>
      </c>
      <c r="JS68" s="77">
        <f t="shared" ref="JS68:JS73" si="115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4" si="116">JW68/JV68</f>
        <v>1</v>
      </c>
      <c r="KA68" s="77">
        <f t="shared" ref="KA68:KA73" si="117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18">KE68/KD68</f>
        <v>1</v>
      </c>
      <c r="KI68" s="77">
        <f t="shared" ref="KI68:KI73" si="119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20">KM68/KL68</f>
        <v>1</v>
      </c>
      <c r="KQ68" s="77">
        <f t="shared" ref="KQ68:KQ73" si="121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22">KU68/KT68</f>
        <v>1</v>
      </c>
      <c r="KY68" s="77">
        <f t="shared" ref="KY68:KY73" si="123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24">LC68/LB68</f>
        <v>1</v>
      </c>
      <c r="LG68" s="77">
        <f t="shared" ref="LG68:LG73" si="125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26">LK68/LJ68</f>
        <v>1</v>
      </c>
      <c r="LO68" s="77">
        <f t="shared" ref="LO68:LO73" si="127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v>1</v>
      </c>
      <c r="LW68" s="77"/>
    </row>
    <row r="69" spans="1:33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66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67"/>
        <v>0.82608695652173914</v>
      </c>
      <c r="W69" s="38">
        <f t="shared" si="68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69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70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71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72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73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74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75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76"/>
        <v>0.82608695652173914</v>
      </c>
      <c r="CI69" s="38">
        <f t="shared" si="77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78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79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80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81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82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83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84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85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86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87"/>
        <v>0.82608695652173914</v>
      </c>
      <c r="FK69" s="77">
        <f t="shared" si="88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89"/>
        <v>0.82608695652173914</v>
      </c>
      <c r="FS69" s="77">
        <f t="shared" si="90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91"/>
        <v>0.82608695652173914</v>
      </c>
      <c r="GA69" s="77">
        <f t="shared" si="65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92"/>
        <v>0.82608695652173914</v>
      </c>
      <c r="GI69" s="77">
        <f t="shared" si="93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94"/>
        <v>0.82608695652173914</v>
      </c>
      <c r="GQ69" s="77">
        <f t="shared" si="95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96"/>
        <v>0.82608695652173914</v>
      </c>
      <c r="GY69" s="77">
        <f t="shared" si="97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98"/>
        <v>0.82608695652173914</v>
      </c>
      <c r="HG69" s="77">
        <f t="shared" si="99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00"/>
        <v>0.82608695652173914</v>
      </c>
      <c r="HO69" s="77">
        <f t="shared" si="101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02"/>
        <v>0.82608695652173914</v>
      </c>
      <c r="HW69" s="77">
        <f t="shared" si="103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04"/>
        <v>0.82608695652173914</v>
      </c>
      <c r="IE69" s="77">
        <f t="shared" si="105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06"/>
        <v>0.82608695652173914</v>
      </c>
      <c r="IM69" s="77">
        <f t="shared" si="107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08"/>
        <v>0.82608695652173914</v>
      </c>
      <c r="IU69" s="77">
        <f t="shared" si="109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10"/>
        <v>0.82608695652173914</v>
      </c>
      <c r="JC69" s="77">
        <f t="shared" si="111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12"/>
        <v>0.82608695652173914</v>
      </c>
      <c r="JK69" s="77">
        <f t="shared" si="113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14"/>
        <v>0.82608695652173914</v>
      </c>
      <c r="JS69" s="77">
        <f t="shared" si="115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16"/>
        <v>0.82608695652173914</v>
      </c>
      <c r="KA69" s="77">
        <f t="shared" si="117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18"/>
        <v>0.82608695652173914</v>
      </c>
      <c r="KI69" s="77">
        <f t="shared" si="119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20"/>
        <v>0.82608695652173914</v>
      </c>
      <c r="KQ69" s="77">
        <f t="shared" si="121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22"/>
        <v>0.82608695652173914</v>
      </c>
      <c r="KY69" s="77">
        <f t="shared" si="123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24"/>
        <v>0.82608695652173914</v>
      </c>
      <c r="LG69" s="77">
        <f t="shared" si="125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26"/>
        <v>0.83695652173913049</v>
      </c>
      <c r="LO69" s="77">
        <f t="shared" si="127"/>
        <v>1.0869565217391353E-2</v>
      </c>
      <c r="LQ69" s="74" t="s">
        <v>160</v>
      </c>
      <c r="LR69" s="74">
        <v>92</v>
      </c>
      <c r="LS69" s="74">
        <v>77</v>
      </c>
      <c r="LT69" s="74">
        <v>10</v>
      </c>
      <c r="LU69" s="74">
        <v>5</v>
      </c>
      <c r="LV69" s="75">
        <v>0.84</v>
      </c>
      <c r="LW69" s="77"/>
    </row>
    <row r="70" spans="1:33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66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67"/>
        <v>0.47887323943661969</v>
      </c>
      <c r="W70" s="38">
        <f t="shared" si="68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69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70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71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72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73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74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75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76"/>
        <v>0.46478873239436619</v>
      </c>
      <c r="CI70" s="38">
        <f t="shared" si="77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78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79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80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81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82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83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84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85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86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87"/>
        <v>0.63380281690140849</v>
      </c>
      <c r="FK70" s="77">
        <f t="shared" si="88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89"/>
        <v>0.63380281690140849</v>
      </c>
      <c r="FS70" s="77">
        <f t="shared" si="90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91"/>
        <v>0.647887323943662</v>
      </c>
      <c r="GA70" s="77">
        <f t="shared" si="65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92"/>
        <v>0.647887323943662</v>
      </c>
      <c r="GI70" s="77">
        <f t="shared" si="93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94"/>
        <v>0.647887323943662</v>
      </c>
      <c r="GQ70" s="77">
        <f t="shared" si="95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96"/>
        <v>0.647887323943662</v>
      </c>
      <c r="GY70" s="77">
        <f t="shared" si="97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98"/>
        <v>0.647887323943662</v>
      </c>
      <c r="HG70" s="77">
        <f t="shared" si="99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00"/>
        <v>0.647887323943662</v>
      </c>
      <c r="HO70" s="77">
        <f t="shared" si="101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02"/>
        <v>0.647887323943662</v>
      </c>
      <c r="HW70" s="77">
        <f t="shared" si="103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04"/>
        <v>0.647887323943662</v>
      </c>
      <c r="IE70" s="77">
        <f t="shared" si="105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06"/>
        <v>0.647887323943662</v>
      </c>
      <c r="IM70" s="77">
        <f t="shared" si="107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08"/>
        <v>0.647887323943662</v>
      </c>
      <c r="IU70" s="77">
        <f t="shared" si="109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10"/>
        <v>0.647887323943662</v>
      </c>
      <c r="JC70" s="77">
        <f t="shared" si="111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12"/>
        <v>0.647887323943662</v>
      </c>
      <c r="JK70" s="77">
        <f t="shared" si="113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14"/>
        <v>0.647887323943662</v>
      </c>
      <c r="JS70" s="77">
        <f t="shared" si="115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16"/>
        <v>0.647887323943662</v>
      </c>
      <c r="KA70" s="77">
        <f t="shared" si="117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18"/>
        <v>0.647887323943662</v>
      </c>
      <c r="KI70" s="77">
        <f t="shared" si="119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20"/>
        <v>0.647887323943662</v>
      </c>
      <c r="KQ70" s="77">
        <f t="shared" si="121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22"/>
        <v>0.647887323943662</v>
      </c>
      <c r="KY70" s="77">
        <f t="shared" si="123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24"/>
        <v>0.647887323943662</v>
      </c>
      <c r="LG70" s="77">
        <f t="shared" si="125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26"/>
        <v>0.647887323943662</v>
      </c>
      <c r="LO70" s="77">
        <f t="shared" si="127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v>0.65</v>
      </c>
      <c r="LW70" s="77"/>
    </row>
    <row r="71" spans="1:33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66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67"/>
        <v>0.99639639639639643</v>
      </c>
      <c r="W71" s="38">
        <f t="shared" si="68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69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70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71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72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73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74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75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76"/>
        <v>0.99639639639639643</v>
      </c>
      <c r="CI71" s="38">
        <f t="shared" si="77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78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79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80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81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82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83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84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85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86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87"/>
        <v>0.91449565798263188</v>
      </c>
      <c r="FK71" s="77">
        <f t="shared" si="88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89"/>
        <v>0.91449565798263188</v>
      </c>
      <c r="FS71" s="77">
        <f t="shared" si="90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91"/>
        <v>0.91449565798263188</v>
      </c>
      <c r="GA71" s="77">
        <f t="shared" si="65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92"/>
        <v>0.91449565798263188</v>
      </c>
      <c r="GI71" s="77">
        <f t="shared" si="93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94"/>
        <v>0.91449565798263188</v>
      </c>
      <c r="GQ71" s="77">
        <f t="shared" si="95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96"/>
        <v>0.91449565798263188</v>
      </c>
      <c r="GY71" s="77">
        <f t="shared" si="97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98"/>
        <v>0.91449565798263188</v>
      </c>
      <c r="HG71" s="77">
        <f t="shared" si="99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00"/>
        <v>0.91449565798263188</v>
      </c>
      <c r="HO71" s="77">
        <f t="shared" si="101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02"/>
        <v>0.91449565798263188</v>
      </c>
      <c r="HW71" s="77">
        <f t="shared" si="103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04"/>
        <v>0.91449565798263188</v>
      </c>
      <c r="IE71" s="77">
        <f t="shared" si="105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06"/>
        <v>0.91449565798263188</v>
      </c>
      <c r="IM71" s="77">
        <f t="shared" si="107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08"/>
        <v>0.91449565798263188</v>
      </c>
      <c r="IU71" s="77">
        <f t="shared" si="109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10"/>
        <v>0.91449565798263188</v>
      </c>
      <c r="JC71" s="77">
        <f t="shared" si="111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12"/>
        <v>0.91449565798263188</v>
      </c>
      <c r="JK71" s="77">
        <f t="shared" si="113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14"/>
        <v>0.91449565798263188</v>
      </c>
      <c r="JS71" s="77">
        <f t="shared" si="115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16"/>
        <v>0.82534869617950268</v>
      </c>
      <c r="KA71" s="77">
        <f t="shared" si="117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18"/>
        <v>0.82534869617950268</v>
      </c>
      <c r="KI71" s="77">
        <f t="shared" si="119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20"/>
        <v>0.82534869617950268</v>
      </c>
      <c r="KQ71" s="77">
        <f t="shared" si="121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22"/>
        <v>0.82534869617950268</v>
      </c>
      <c r="KY71" s="77">
        <f t="shared" si="123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24"/>
        <v>0.82534869617950268</v>
      </c>
      <c r="LG71" s="77">
        <f t="shared" si="125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26"/>
        <v>0.90054578532443907</v>
      </c>
      <c r="LO71" s="77">
        <f t="shared" si="127"/>
        <v>7.5197089144936391E-2</v>
      </c>
      <c r="LQ71" s="74" t="s">
        <v>72</v>
      </c>
      <c r="LR71" s="74">
        <v>1649</v>
      </c>
      <c r="LS71" s="74">
        <v>1485</v>
      </c>
      <c r="LT71" s="74">
        <v>131</v>
      </c>
      <c r="LU71" s="74">
        <v>33</v>
      </c>
      <c r="LV71" s="75">
        <v>0.9</v>
      </c>
      <c r="LW71" s="77"/>
    </row>
    <row r="72" spans="1:33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66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67"/>
        <v>0.95454545454545459</v>
      </c>
      <c r="W72" s="38">
        <f t="shared" si="68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69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70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71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72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73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74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75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76"/>
        <v>0.95454545454545459</v>
      </c>
      <c r="CI72" s="38">
        <f t="shared" si="77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78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79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80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81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82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83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84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85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86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87"/>
        <v>0.95454545454545459</v>
      </c>
      <c r="FK72" s="77">
        <f t="shared" si="88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89"/>
        <v>0.95454545454545459</v>
      </c>
      <c r="FS72" s="77">
        <f t="shared" si="90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91"/>
        <v>0.95454545454545459</v>
      </c>
      <c r="GA72" s="77">
        <f t="shared" si="65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92"/>
        <v>0.95454545454545459</v>
      </c>
      <c r="GI72" s="77">
        <f t="shared" si="93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94"/>
        <v>0.95454545454545459</v>
      </c>
      <c r="GQ72" s="77">
        <f t="shared" si="95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96"/>
        <v>0.95454545454545459</v>
      </c>
      <c r="GY72" s="77">
        <f t="shared" si="97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98"/>
        <v>0.95454545454545459</v>
      </c>
      <c r="HG72" s="77">
        <f t="shared" si="99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00"/>
        <v>0.95454545454545459</v>
      </c>
      <c r="HO72" s="77">
        <f t="shared" si="101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02"/>
        <v>0.95454545454545459</v>
      </c>
      <c r="HW72" s="77">
        <f t="shared" si="103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04"/>
        <v>0.95454545454545459</v>
      </c>
      <c r="IE72" s="77">
        <f t="shared" si="105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06"/>
        <v>0.95454545454545459</v>
      </c>
      <c r="IM72" s="77">
        <f t="shared" si="107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08"/>
        <v>0.95454545454545459</v>
      </c>
      <c r="IU72" s="77">
        <f t="shared" si="109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10"/>
        <v>0.95454545454545459</v>
      </c>
      <c r="JC72" s="77">
        <f t="shared" si="111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12"/>
        <v>0.95454545454545459</v>
      </c>
      <c r="JK72" s="77">
        <f t="shared" si="113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14"/>
        <v>0.95454545454545459</v>
      </c>
      <c r="JS72" s="77">
        <f t="shared" si="115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16"/>
        <v>0.95454545454545459</v>
      </c>
      <c r="KA72" s="77">
        <f t="shared" si="117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18"/>
        <v>0.95454545454545459</v>
      </c>
      <c r="KI72" s="77">
        <f t="shared" si="119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20"/>
        <v>0.95454545454545459</v>
      </c>
      <c r="KQ72" s="77">
        <f t="shared" si="121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22"/>
        <v>0.95454545454545459</v>
      </c>
      <c r="KY72" s="77">
        <f t="shared" si="123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24"/>
        <v>0.95454545454545459</v>
      </c>
      <c r="LG72" s="77">
        <f t="shared" si="125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26"/>
        <v>0.95454545454545459</v>
      </c>
      <c r="LO72" s="77">
        <f t="shared" si="127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v>0.95</v>
      </c>
      <c r="LW72" s="77"/>
    </row>
    <row r="73" spans="1:335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66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67"/>
        <v>0.82222222222222219</v>
      </c>
      <c r="W73" s="38">
        <f t="shared" si="68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69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70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71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72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73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74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75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76"/>
        <v>0.82222222222222219</v>
      </c>
      <c r="CI73" s="38">
        <f t="shared" si="77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78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79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80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81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82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83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84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85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86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87"/>
        <v>0.81343283582089554</v>
      </c>
      <c r="FK73" s="77">
        <f t="shared" si="88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89"/>
        <v>0.81343283582089554</v>
      </c>
      <c r="FS73" s="77">
        <f t="shared" si="90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91"/>
        <v>0.81343283582089554</v>
      </c>
      <c r="GA73" s="77">
        <f t="shared" si="65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92"/>
        <v>0.83582089552238803</v>
      </c>
      <c r="GI73" s="77">
        <f t="shared" si="93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94"/>
        <v>0.83582089552238803</v>
      </c>
      <c r="GQ73" s="77">
        <f t="shared" si="95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96"/>
        <v>0.83582089552238803</v>
      </c>
      <c r="GY73" s="77">
        <f t="shared" si="97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98"/>
        <v>0.83582089552238803</v>
      </c>
      <c r="HG73" s="77">
        <f t="shared" si="99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00"/>
        <v>0.83582089552238803</v>
      </c>
      <c r="HO73" s="77">
        <f t="shared" si="101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02"/>
        <v>0.83582089552238803</v>
      </c>
      <c r="HW73" s="77">
        <f t="shared" si="103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04"/>
        <v>0.83582089552238803</v>
      </c>
      <c r="IE73" s="77">
        <f t="shared" si="105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06"/>
        <v>0.83582089552238803</v>
      </c>
      <c r="IM73" s="77">
        <f t="shared" si="107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08"/>
        <v>0.83582089552238803</v>
      </c>
      <c r="IU73" s="77">
        <f t="shared" si="109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10"/>
        <v>0.83582089552238803</v>
      </c>
      <c r="JC73" s="77">
        <f t="shared" si="111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12"/>
        <v>0.83582089552238803</v>
      </c>
      <c r="JK73" s="77">
        <f t="shared" si="113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14"/>
        <v>0.83582089552238803</v>
      </c>
      <c r="JS73" s="77">
        <f t="shared" si="115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si="116"/>
        <v>0.83582089552238803</v>
      </c>
      <c r="KA73" s="77">
        <f t="shared" si="117"/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18"/>
        <v>0.83582089552238803</v>
      </c>
      <c r="KI73" s="77">
        <f t="shared" si="119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20"/>
        <v>0.83582089552238803</v>
      </c>
      <c r="KQ73" s="77">
        <f t="shared" si="121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22"/>
        <v>0.83582089552238803</v>
      </c>
      <c r="KY73" s="77">
        <f t="shared" si="123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24"/>
        <v>0.83582089552238803</v>
      </c>
      <c r="LG73" s="77">
        <f t="shared" si="125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26"/>
        <v>0.83582089552238803</v>
      </c>
      <c r="LO73" s="77">
        <f t="shared" si="127"/>
        <v>0</v>
      </c>
      <c r="LQ73" s="74" t="s">
        <v>70</v>
      </c>
      <c r="LR73" s="73">
        <v>134</v>
      </c>
      <c r="LS73" s="73">
        <v>112</v>
      </c>
      <c r="LT73" s="73">
        <v>13</v>
      </c>
      <c r="LU73" s="73">
        <v>9</v>
      </c>
      <c r="LV73" s="75">
        <v>0.84</v>
      </c>
      <c r="LW73" s="77"/>
    </row>
    <row r="74" spans="1:335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67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76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87"/>
        <v>0.91543187567762918</v>
      </c>
      <c r="FN74">
        <f>SUM(FN3:FN73)</f>
        <v>11858</v>
      </c>
      <c r="FO74">
        <f>SUM(FO3:FO73)</f>
        <v>10295</v>
      </c>
      <c r="FR74" s="75">
        <f t="shared" si="89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 t="shared" si="116"/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  <c r="LU74" s="73"/>
      <c r="LV74" s="77"/>
    </row>
    <row r="79" spans="1:335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  <c r="LQ79" s="74"/>
      <c r="LR79" s="74"/>
      <c r="LS79" s="74"/>
      <c r="LT79" s="74"/>
      <c r="LU79" s="74"/>
      <c r="LV79" s="74"/>
    </row>
    <row r="80" spans="1:335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  <c r="LQ80" s="74"/>
      <c r="LR80" s="74"/>
      <c r="LS80" s="74"/>
      <c r="LT80" s="74"/>
      <c r="LU80" s="74"/>
      <c r="LV80" s="74"/>
    </row>
    <row r="81" spans="177:334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  <c r="LQ81" s="37"/>
      <c r="LT81" s="74"/>
      <c r="LU81" s="73"/>
      <c r="LV81" s="37"/>
    </row>
    <row r="82" spans="177:334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  <c r="LQ82" s="74"/>
      <c r="LR82" s="74"/>
      <c r="LS82" s="74"/>
      <c r="LT82" s="74"/>
      <c r="LU82" s="74"/>
      <c r="LV82" s="74"/>
    </row>
    <row r="83" spans="177:334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  <c r="LQ83" s="74"/>
      <c r="LR83" s="74"/>
      <c r="LS83" s="74"/>
      <c r="LT83" s="74"/>
      <c r="LU83" s="74"/>
      <c r="LV83" s="74"/>
    </row>
    <row r="84" spans="177:334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  <c r="LQ84" s="74"/>
      <c r="LR84" s="74"/>
      <c r="LS84" s="74"/>
      <c r="LT84" s="74"/>
      <c r="LU84" s="74"/>
      <c r="LV84" s="74"/>
    </row>
    <row r="85" spans="177:334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  <c r="LQ85" s="74"/>
      <c r="LR85" s="74"/>
      <c r="LS85" s="74"/>
      <c r="LT85" s="74"/>
      <c r="LU85" s="74"/>
      <c r="LV85" s="74"/>
    </row>
    <row r="86" spans="177:334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  <c r="LQ86" s="74"/>
      <c r="LR86" s="74"/>
      <c r="LS86" s="74"/>
      <c r="LT86" s="74"/>
      <c r="LU86" s="74"/>
      <c r="LV86" s="74"/>
    </row>
    <row r="87" spans="177:334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  <c r="LQ87" s="74"/>
      <c r="LU87" s="73"/>
      <c r="LV87" s="74"/>
    </row>
  </sheetData>
  <mergeCells count="15">
    <mergeCell ref="DA1:DB1"/>
    <mergeCell ref="DI1:DJ1"/>
    <mergeCell ref="CK1:CL1"/>
    <mergeCell ref="CS1:CT1"/>
    <mergeCell ref="BU1:BV1"/>
    <mergeCell ref="AG1:AH1"/>
    <mergeCell ref="AO1:AP1"/>
    <mergeCell ref="AW1:AX1"/>
    <mergeCell ref="BE1:BF1"/>
    <mergeCell ref="BM1:BN1"/>
    <mergeCell ref="EO1:EP1"/>
    <mergeCell ref="EW1:EX1"/>
    <mergeCell ref="EG1:EH1"/>
    <mergeCell ref="DQ1:DR1"/>
    <mergeCell ref="DY1:DZ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>AF4/AE4</f>
        <v>1</v>
      </c>
      <c r="AJ4" s="48">
        <f t="shared" ref="AJ4:AJ67" si="3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>AF5/AE5</f>
        <v>1</v>
      </c>
      <c r="AJ5" s="48">
        <f t="shared" si="3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>AF6/AE6</f>
        <v>1</v>
      </c>
      <c r="AJ6" s="48">
        <f t="shared" si="3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3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3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>AF9/AE9</f>
        <v>1</v>
      </c>
      <c r="AJ9" s="48">
        <f t="shared" si="3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3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>AF11/AE11</f>
        <v>0.98701298701298701</v>
      </c>
      <c r="AJ11" s="48">
        <f t="shared" si="3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>AF12/AE12</f>
        <v>1</v>
      </c>
      <c r="AJ12" s="48">
        <f t="shared" si="3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3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3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>AF15/AE15</f>
        <v>1</v>
      </c>
      <c r="AJ15" s="48">
        <f t="shared" si="3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3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3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3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3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3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>AF21/AE21</f>
        <v>0.92</v>
      </c>
      <c r="AJ21" s="48">
        <f t="shared" si="3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>AF22/AE22</f>
        <v>1</v>
      </c>
      <c r="AJ22" s="48">
        <f t="shared" si="3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3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3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3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3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3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3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3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3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>AF31/AE31</f>
        <v>1</v>
      </c>
      <c r="AJ31" s="48">
        <f t="shared" si="3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3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3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3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3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3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3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3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3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3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3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>AF42/AE42</f>
        <v>1</v>
      </c>
      <c r="AJ42" s="48">
        <f t="shared" si="3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>AF43/AE43</f>
        <v>0.96296296296296291</v>
      </c>
      <c r="AJ43" s="48">
        <f t="shared" si="3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3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3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3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3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3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3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3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3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3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3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3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>AF55/AE55</f>
        <v>0.97395833333333337</v>
      </c>
      <c r="AJ55" s="48">
        <f t="shared" si="3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3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3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3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>AF59/AE59</f>
        <v>0.93055555555555558</v>
      </c>
      <c r="AJ59" s="48">
        <f t="shared" si="3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3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3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3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3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3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3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3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>AF67/AE67</f>
        <v>1</v>
      </c>
      <c r="AJ67" s="48">
        <f t="shared" si="3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5">X68/W68</f>
        <v>1</v>
      </c>
      <c r="AB68" s="88">
        <f t="shared" ref="AB68:AB73" si="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5"/>
        <v>0.82608695652173914</v>
      </c>
      <c r="AB69" s="88">
        <f t="shared" si="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5"/>
        <v>0.47887323943661969</v>
      </c>
      <c r="AB70" s="88">
        <f t="shared" si="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5"/>
        <v>0.95454545454545459</v>
      </c>
      <c r="AB72" s="88">
        <f t="shared" si="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5"/>
        <v>0.85074626865671643</v>
      </c>
      <c r="AB73" s="88">
        <f t="shared" si="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>X79/W79</f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8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8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8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8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8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8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>AF97/AE97</f>
        <v>0.92</v>
      </c>
      <c r="AJ97" s="48">
        <f t="shared" si="8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8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8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8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8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8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8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8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8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8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8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8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8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>AF119/AE119</f>
        <v>0.96296296296296291</v>
      </c>
      <c r="AJ119" s="48">
        <f t="shared" si="8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8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8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8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8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8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8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8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8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8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8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8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8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8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8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8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8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8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8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8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8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8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8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8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8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8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>AI146-AA146</f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>AI147-AA147</f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>AI148-AA148</f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>AI149-AA149</f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2015-05-07T09:57:52Z</dcterms:modified>
</cp:coreProperties>
</file>