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8370" yWindow="270" windowWidth="7665" windowHeight="7890" activeTab="4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ZTE Geek V975" sheetId="13" r:id="rId6"/>
    <sheet name="Toshiba Excite Go AT7-C8" sheetId="20" r:id="rId7"/>
    <sheet name="Google Nexus 7" sheetId="21" r:id="rId8"/>
    <sheet name="Google Nexus 4" sheetId="23" r:id="rId9"/>
    <sheet name="beta Google Nexus 5" sheetId="22" r:id="rId10"/>
    <sheet name="beta ASUS MeMO Pad 8 K011 " sheetId="24" r:id="rId11"/>
    <sheet name="share mode ASUS MeMO Pad 8 K011" sheetId="25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4" hidden="1">'ASUS MeMO Pad 8 K011'!$A$2:$XK$2</definedName>
    <definedName name="_xlnm._FilterDatabase" localSheetId="8" hidden="1">'Google Nexus 4'!$AL$1:$AL$85</definedName>
    <definedName name="_xlnm._FilterDatabase" localSheetId="7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6" hidden="1">'Toshiba Excite Go AT7-C8'!$A$2:$OG$74</definedName>
    <definedName name="_xlnm._FilterDatabase" localSheetId="5" hidden="1">'ZTE Geek V975'!$NG$1:$NG$96</definedName>
    <definedName name="OLE_LINK30" localSheetId="4">'ASUS MeMO Pad 8 K011'!$RV$100</definedName>
  </definedNames>
  <calcPr calcId="125725"/>
</workbook>
</file>

<file path=xl/calcChain.xml><?xml version="1.0" encoding="utf-8"?>
<calcChain xmlns="http://schemas.openxmlformats.org/spreadsheetml/2006/main">
  <c r="YI73" i="19"/>
  <c r="YI72"/>
  <c r="YI71"/>
  <c r="YI70"/>
  <c r="YI69"/>
  <c r="YI68"/>
  <c r="YI67"/>
  <c r="YI66"/>
  <c r="YI65"/>
  <c r="YI64"/>
  <c r="YI63"/>
  <c r="YI62"/>
  <c r="YI61"/>
  <c r="YI60"/>
  <c r="YI59"/>
  <c r="YI58"/>
  <c r="YI57"/>
  <c r="YI56"/>
  <c r="YI54"/>
  <c r="YI53"/>
  <c r="YI52"/>
  <c r="YI51"/>
  <c r="YI50"/>
  <c r="YI49"/>
  <c r="YI48"/>
  <c r="YI47"/>
  <c r="YI46"/>
  <c r="YI45"/>
  <c r="YI44"/>
  <c r="YI41"/>
  <c r="YI40"/>
  <c r="YI39"/>
  <c r="YI38"/>
  <c r="YI37"/>
  <c r="YI36"/>
  <c r="YI35"/>
  <c r="YI34"/>
  <c r="YI33"/>
  <c r="YI32"/>
  <c r="YI30"/>
  <c r="YI29"/>
  <c r="YI28"/>
  <c r="YI27"/>
  <c r="YI26"/>
  <c r="YI25"/>
  <c r="YI24"/>
  <c r="YI23"/>
  <c r="YI20"/>
  <c r="YI19"/>
  <c r="YI18"/>
  <c r="YI16"/>
  <c r="YI15"/>
  <c r="YI13"/>
  <c r="YI10"/>
  <c r="YI7"/>
  <c r="YI6"/>
  <c r="YI5"/>
  <c r="YI3"/>
  <c r="YA5"/>
  <c r="YA6"/>
  <c r="YA7"/>
  <c r="YA10"/>
  <c r="YA13"/>
  <c r="YA15"/>
  <c r="YA16"/>
  <c r="YA18"/>
  <c r="YA19"/>
  <c r="YA20"/>
  <c r="YA23"/>
  <c r="YA24"/>
  <c r="YA25"/>
  <c r="YA26"/>
  <c r="YA27"/>
  <c r="YA28"/>
  <c r="YA29"/>
  <c r="YA30"/>
  <c r="YA32"/>
  <c r="YA33"/>
  <c r="YA34"/>
  <c r="YA35"/>
  <c r="YA36"/>
  <c r="YA37"/>
  <c r="YA38"/>
  <c r="YA39"/>
  <c r="YA40"/>
  <c r="YA41"/>
  <c r="YA44"/>
  <c r="YA45"/>
  <c r="YA46"/>
  <c r="YA47"/>
  <c r="YA48"/>
  <c r="YA50"/>
  <c r="YA51"/>
  <c r="YA52"/>
  <c r="YA53"/>
  <c r="YA56"/>
  <c r="YA57"/>
  <c r="YA58"/>
  <c r="YA60"/>
  <c r="YA61"/>
  <c r="YA62"/>
  <c r="YA63"/>
  <c r="YA64"/>
  <c r="YA65"/>
  <c r="YA66"/>
  <c r="YA67"/>
  <c r="YA68"/>
  <c r="YA71"/>
  <c r="YA72"/>
  <c r="YA73"/>
  <c r="YA3"/>
  <c r="XZ4"/>
  <c r="XZ5"/>
  <c r="XZ6"/>
  <c r="XZ7"/>
  <c r="XZ8"/>
  <c r="XZ9"/>
  <c r="XZ10"/>
  <c r="XZ11"/>
  <c r="XZ12"/>
  <c r="XZ13"/>
  <c r="XZ14"/>
  <c r="XZ15"/>
  <c r="XZ16"/>
  <c r="XZ17"/>
  <c r="XZ18"/>
  <c r="XZ19"/>
  <c r="XZ20"/>
  <c r="XZ21"/>
  <c r="XZ22"/>
  <c r="XZ23"/>
  <c r="XZ24"/>
  <c r="XZ25"/>
  <c r="XZ26"/>
  <c r="XZ27"/>
  <c r="XZ28"/>
  <c r="XZ29"/>
  <c r="XZ30"/>
  <c r="XZ31"/>
  <c r="XZ32"/>
  <c r="XZ33"/>
  <c r="XZ34"/>
  <c r="XZ35"/>
  <c r="XZ36"/>
  <c r="XZ37"/>
  <c r="XZ38"/>
  <c r="XZ39"/>
  <c r="XZ40"/>
  <c r="XZ41"/>
  <c r="XZ42"/>
  <c r="XZ43"/>
  <c r="XZ44"/>
  <c r="XZ45"/>
  <c r="XZ46"/>
  <c r="XZ47"/>
  <c r="XZ48"/>
  <c r="XZ49"/>
  <c r="XZ50"/>
  <c r="XZ51"/>
  <c r="XZ52"/>
  <c r="XZ53"/>
  <c r="XZ54"/>
  <c r="XZ55"/>
  <c r="XZ56"/>
  <c r="XZ57"/>
  <c r="XZ58"/>
  <c r="XZ59"/>
  <c r="XZ60"/>
  <c r="XZ61"/>
  <c r="XZ62"/>
  <c r="XZ63"/>
  <c r="XZ64"/>
  <c r="XZ65"/>
  <c r="XZ66"/>
  <c r="XZ67"/>
  <c r="XZ68"/>
  <c r="XZ69"/>
  <c r="XZ70"/>
  <c r="XZ71"/>
  <c r="XZ72"/>
  <c r="XZ73"/>
  <c r="XZ3"/>
  <c r="YE88"/>
  <c r="YD88"/>
  <c r="XW88"/>
  <c r="XV88"/>
  <c r="XW74"/>
  <c r="XZ74" s="1"/>
  <c r="YH73"/>
  <c r="YH72"/>
  <c r="YH71"/>
  <c r="YH70"/>
  <c r="YH69"/>
  <c r="YH68"/>
  <c r="YH67"/>
  <c r="YH66"/>
  <c r="YH65"/>
  <c r="YH64"/>
  <c r="YH63"/>
  <c r="YH62"/>
  <c r="YH61"/>
  <c r="YH60"/>
  <c r="YH59"/>
  <c r="YH58"/>
  <c r="YH57"/>
  <c r="YH56"/>
  <c r="YE55"/>
  <c r="YH55" s="1"/>
  <c r="YD55"/>
  <c r="YH54"/>
  <c r="YH53"/>
  <c r="YH52"/>
  <c r="YH51"/>
  <c r="YH50"/>
  <c r="YH49"/>
  <c r="YH48"/>
  <c r="YH47"/>
  <c r="YH46"/>
  <c r="YH45"/>
  <c r="YH44"/>
  <c r="YG43"/>
  <c r="YE43"/>
  <c r="YH43" s="1"/>
  <c r="YD43"/>
  <c r="YG42"/>
  <c r="YF42"/>
  <c r="YD42"/>
  <c r="YH42" s="1"/>
  <c r="YH41"/>
  <c r="YH40"/>
  <c r="YH39"/>
  <c r="YH38"/>
  <c r="YH37"/>
  <c r="YH36"/>
  <c r="YH35"/>
  <c r="YH34"/>
  <c r="YH33"/>
  <c r="YH32"/>
  <c r="YG31"/>
  <c r="YF31"/>
  <c r="YD31"/>
  <c r="YH31" s="1"/>
  <c r="YH30"/>
  <c r="YH29"/>
  <c r="YH28"/>
  <c r="YH27"/>
  <c r="YH26"/>
  <c r="YH25"/>
  <c r="YH24"/>
  <c r="YH23"/>
  <c r="YG22"/>
  <c r="YF22"/>
  <c r="YE22"/>
  <c r="YD22"/>
  <c r="YG21"/>
  <c r="YF21"/>
  <c r="YE21"/>
  <c r="YD21"/>
  <c r="YH20"/>
  <c r="YH19"/>
  <c r="YH18"/>
  <c r="YG17"/>
  <c r="YE17"/>
  <c r="YD17"/>
  <c r="YH16"/>
  <c r="YH15"/>
  <c r="YF14"/>
  <c r="YE14"/>
  <c r="YH14" s="1"/>
  <c r="YD14"/>
  <c r="YH13"/>
  <c r="YG12"/>
  <c r="YF12"/>
  <c r="YE12"/>
  <c r="YD12"/>
  <c r="YH12" s="1"/>
  <c r="YF11"/>
  <c r="YD11"/>
  <c r="YH10"/>
  <c r="YF9"/>
  <c r="YE9"/>
  <c r="YD9"/>
  <c r="XV74"/>
  <c r="YF8"/>
  <c r="YD8"/>
  <c r="YH7"/>
  <c r="YH6"/>
  <c r="YH5"/>
  <c r="YF4"/>
  <c r="YD4"/>
  <c r="YH3"/>
  <c r="YE74" l="1"/>
  <c r="YH17"/>
  <c r="YH21"/>
  <c r="YH22"/>
  <c r="XZ88"/>
  <c r="YH88"/>
  <c r="YH8"/>
  <c r="YH9"/>
  <c r="YD74"/>
  <c r="YH74" s="1"/>
  <c r="YH4"/>
  <c r="YH11"/>
  <c r="XO55" l="1"/>
  <c r="XN55"/>
  <c r="YI55" s="1"/>
  <c r="XO43"/>
  <c r="XN43"/>
  <c r="XP42"/>
  <c r="XN42"/>
  <c r="XP31"/>
  <c r="XN31"/>
  <c r="XP22"/>
  <c r="XO22"/>
  <c r="XN22"/>
  <c r="XP21"/>
  <c r="XO21"/>
  <c r="XN21"/>
  <c r="XO17"/>
  <c r="XN17"/>
  <c r="XP14"/>
  <c r="XO14"/>
  <c r="XN14"/>
  <c r="XP12"/>
  <c r="XO12"/>
  <c r="XN12"/>
  <c r="XP11"/>
  <c r="XN11"/>
  <c r="YI11" s="1"/>
  <c r="XP9"/>
  <c r="XO9"/>
  <c r="XN9"/>
  <c r="XP8"/>
  <c r="XN8"/>
  <c r="XP4"/>
  <c r="XN4"/>
  <c r="XO88"/>
  <c r="XR88" s="1"/>
  <c r="XN88"/>
  <c r="XO74"/>
  <c r="XS73"/>
  <c r="XR73"/>
  <c r="XS72"/>
  <c r="XR72"/>
  <c r="XS71"/>
  <c r="XR71"/>
  <c r="XS70"/>
  <c r="XR70"/>
  <c r="XS69"/>
  <c r="XR69"/>
  <c r="XS68"/>
  <c r="XR68"/>
  <c r="XS67"/>
  <c r="XR67"/>
  <c r="XS66"/>
  <c r="XR66"/>
  <c r="XS65"/>
  <c r="XR65"/>
  <c r="XS64"/>
  <c r="XR64"/>
  <c r="XS63"/>
  <c r="XR63"/>
  <c r="XS62"/>
  <c r="XR62"/>
  <c r="XS61"/>
  <c r="XR61"/>
  <c r="XS60"/>
  <c r="XR60"/>
  <c r="XS59"/>
  <c r="XR59"/>
  <c r="XS58"/>
  <c r="XR58"/>
  <c r="XS57"/>
  <c r="XR57"/>
  <c r="XS56"/>
  <c r="XR56"/>
  <c r="XR55"/>
  <c r="XS54"/>
  <c r="XR54"/>
  <c r="XS53"/>
  <c r="XR53"/>
  <c r="XS52"/>
  <c r="XR52"/>
  <c r="XS51"/>
  <c r="XR51"/>
  <c r="XS50"/>
  <c r="XR50"/>
  <c r="XS49"/>
  <c r="XR49"/>
  <c r="XS48"/>
  <c r="XR48"/>
  <c r="XS47"/>
  <c r="XR47"/>
  <c r="XS46"/>
  <c r="XR46"/>
  <c r="XS45"/>
  <c r="XR45"/>
  <c r="XS44"/>
  <c r="XR44"/>
  <c r="XQ43"/>
  <c r="XQ42"/>
  <c r="XS41"/>
  <c r="XR41"/>
  <c r="XS40"/>
  <c r="XR40"/>
  <c r="XS39"/>
  <c r="XR39"/>
  <c r="XS38"/>
  <c r="XR38"/>
  <c r="XS37"/>
  <c r="XR37"/>
  <c r="XS36"/>
  <c r="XR36"/>
  <c r="XS35"/>
  <c r="XR35"/>
  <c r="XS34"/>
  <c r="XR34"/>
  <c r="XS33"/>
  <c r="XR33"/>
  <c r="XS32"/>
  <c r="XR32"/>
  <c r="XQ31"/>
  <c r="XS30"/>
  <c r="XR30"/>
  <c r="XS29"/>
  <c r="XR29"/>
  <c r="XS28"/>
  <c r="XR28"/>
  <c r="XS27"/>
  <c r="XR27"/>
  <c r="XS26"/>
  <c r="XR26"/>
  <c r="XS25"/>
  <c r="XR25"/>
  <c r="XS24"/>
  <c r="XR24"/>
  <c r="XS23"/>
  <c r="XR23"/>
  <c r="XQ22"/>
  <c r="XR22"/>
  <c r="XQ21"/>
  <c r="XR21"/>
  <c r="XS20"/>
  <c r="XR20"/>
  <c r="XS19"/>
  <c r="XR19"/>
  <c r="XS18"/>
  <c r="XR18"/>
  <c r="XQ17"/>
  <c r="XR17"/>
  <c r="XS16"/>
  <c r="XR16"/>
  <c r="XS15"/>
  <c r="XR15"/>
  <c r="XS13"/>
  <c r="XR13"/>
  <c r="XQ12"/>
  <c r="XR12"/>
  <c r="XR11"/>
  <c r="XS10"/>
  <c r="XR10"/>
  <c r="XR9"/>
  <c r="XN74"/>
  <c r="XR8"/>
  <c r="XS7"/>
  <c r="XR7"/>
  <c r="XS6"/>
  <c r="XR6"/>
  <c r="XS5"/>
  <c r="XR5"/>
  <c r="XR4"/>
  <c r="XS3"/>
  <c r="XR3"/>
  <c r="YI4" l="1"/>
  <c r="YI8"/>
  <c r="YI9"/>
  <c r="YI14"/>
  <c r="YI22"/>
  <c r="YI12"/>
  <c r="YI17"/>
  <c r="YI21"/>
  <c r="YI31"/>
  <c r="YI42"/>
  <c r="YI43"/>
  <c r="XR74"/>
  <c r="XR14"/>
  <c r="XR31"/>
  <c r="XR42"/>
  <c r="XR43"/>
  <c r="XF55" l="1"/>
  <c r="XF43"/>
  <c r="XS43" s="1"/>
  <c r="XI43"/>
  <c r="XF42"/>
  <c r="XI42"/>
  <c r="XF31"/>
  <c r="XI31"/>
  <c r="XF22"/>
  <c r="XI22"/>
  <c r="XI21"/>
  <c r="XF21"/>
  <c r="XF17"/>
  <c r="XI17"/>
  <c r="XF14"/>
  <c r="XS14" s="1"/>
  <c r="XF12"/>
  <c r="XI12"/>
  <c r="XK12"/>
  <c r="XK13"/>
  <c r="XK15"/>
  <c r="XK16"/>
  <c r="XK17"/>
  <c r="XK18"/>
  <c r="XK19"/>
  <c r="XK20"/>
  <c r="XK22"/>
  <c r="XK23"/>
  <c r="XK24"/>
  <c r="XK25"/>
  <c r="XK26"/>
  <c r="XK27"/>
  <c r="XK28"/>
  <c r="XK29"/>
  <c r="XK30"/>
  <c r="XK32"/>
  <c r="XK33"/>
  <c r="XK34"/>
  <c r="XK35"/>
  <c r="XK36"/>
  <c r="XK37"/>
  <c r="XK38"/>
  <c r="XK39"/>
  <c r="XK40"/>
  <c r="XK41"/>
  <c r="XK44"/>
  <c r="XK45"/>
  <c r="XK46"/>
  <c r="XK47"/>
  <c r="XK48"/>
  <c r="XK49"/>
  <c r="XK50"/>
  <c r="XK51"/>
  <c r="XK52"/>
  <c r="XK53"/>
  <c r="XK56"/>
  <c r="XK57"/>
  <c r="XK58"/>
  <c r="XK60"/>
  <c r="XK61"/>
  <c r="XK62"/>
  <c r="XK63"/>
  <c r="XK64"/>
  <c r="XK65"/>
  <c r="XK66"/>
  <c r="XK67"/>
  <c r="XK68"/>
  <c r="XK69"/>
  <c r="XK71"/>
  <c r="XK72"/>
  <c r="XK73"/>
  <c r="XK3"/>
  <c r="XK4"/>
  <c r="XK5"/>
  <c r="XK6"/>
  <c r="XK7"/>
  <c r="XK8"/>
  <c r="XK10"/>
  <c r="XJ4"/>
  <c r="XJ5"/>
  <c r="XJ6"/>
  <c r="XJ7"/>
  <c r="XJ8"/>
  <c r="XJ10"/>
  <c r="XJ11"/>
  <c r="XJ13"/>
  <c r="XJ14"/>
  <c r="XK14" s="1"/>
  <c r="XJ15"/>
  <c r="XJ16"/>
  <c r="XJ17"/>
  <c r="XJ18"/>
  <c r="XJ19"/>
  <c r="XJ20"/>
  <c r="XJ21"/>
  <c r="XJ22"/>
  <c r="XJ23"/>
  <c r="XJ24"/>
  <c r="XJ25"/>
  <c r="XJ26"/>
  <c r="XJ27"/>
  <c r="XJ28"/>
  <c r="XJ29"/>
  <c r="XJ30"/>
  <c r="XJ32"/>
  <c r="XJ33"/>
  <c r="XJ34"/>
  <c r="XJ35"/>
  <c r="XJ36"/>
  <c r="XJ37"/>
  <c r="XJ38"/>
  <c r="XJ39"/>
  <c r="XJ40"/>
  <c r="XJ41"/>
  <c r="XJ42"/>
  <c r="XJ43"/>
  <c r="XK43" s="1"/>
  <c r="XJ44"/>
  <c r="XJ45"/>
  <c r="XJ46"/>
  <c r="XJ47"/>
  <c r="XJ48"/>
  <c r="XJ49"/>
  <c r="YA49" s="1"/>
  <c r="XJ50"/>
  <c r="XJ51"/>
  <c r="XJ52"/>
  <c r="XJ53"/>
  <c r="XJ54"/>
  <c r="YA54" s="1"/>
  <c r="XJ55"/>
  <c r="XK55" s="1"/>
  <c r="XJ56"/>
  <c r="XJ57"/>
  <c r="XJ58"/>
  <c r="XJ59"/>
  <c r="YA59" s="1"/>
  <c r="XJ60"/>
  <c r="XJ61"/>
  <c r="XJ62"/>
  <c r="XJ63"/>
  <c r="XJ64"/>
  <c r="XJ65"/>
  <c r="XJ66"/>
  <c r="XJ67"/>
  <c r="XJ68"/>
  <c r="XJ69"/>
  <c r="YA69" s="1"/>
  <c r="XJ70"/>
  <c r="YA70" s="1"/>
  <c r="XJ71"/>
  <c r="XJ72"/>
  <c r="XJ73"/>
  <c r="XJ3"/>
  <c r="XF9"/>
  <c r="XG88"/>
  <c r="XF88"/>
  <c r="XJ88" s="1"/>
  <c r="XG74"/>
  <c r="XC4"/>
  <c r="XC5"/>
  <c r="XC6"/>
  <c r="XC7"/>
  <c r="XC8"/>
  <c r="XC9"/>
  <c r="XC10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1"/>
  <c r="XC72"/>
  <c r="XC73"/>
  <c r="YA11" l="1"/>
  <c r="XS11"/>
  <c r="XJ12"/>
  <c r="YA12" s="1"/>
  <c r="XS12"/>
  <c r="YA21"/>
  <c r="XS21"/>
  <c r="YA55"/>
  <c r="XS55"/>
  <c r="XJ9"/>
  <c r="XS9" s="1"/>
  <c r="YA8"/>
  <c r="XS8"/>
  <c r="YA4"/>
  <c r="XS4"/>
  <c r="YA17"/>
  <c r="XS17"/>
  <c r="YA22"/>
  <c r="XS22"/>
  <c r="XK31"/>
  <c r="XK42"/>
  <c r="YA42"/>
  <c r="XK9"/>
  <c r="YA14"/>
  <c r="YA43"/>
  <c r="XS42"/>
  <c r="XJ31"/>
  <c r="YA31" s="1"/>
  <c r="XK21"/>
  <c r="XF74"/>
  <c r="XJ74" s="1"/>
  <c r="XB4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K54" s="1"/>
  <c r="XB55"/>
  <c r="XB56"/>
  <c r="XB57"/>
  <c r="XB58"/>
  <c r="XB59"/>
  <c r="XK59" s="1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YA9" l="1"/>
  <c r="XS31"/>
  <c r="XC11"/>
  <c r="XK11"/>
  <c r="XK70"/>
  <c r="XC70"/>
  <c r="XC56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<sst xmlns="http://schemas.openxmlformats.org/spreadsheetml/2006/main" count="36109" uniqueCount="442">
  <si>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</si>
  <si>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</si>
  <si>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</si>
  <si>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</si>
  <si>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</si>
  <si>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</si>
  <si>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</si>
  <si>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</si>
  <si>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</si>
  <si>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</si>
  <si>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</si>
  <si>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</si>
  <si>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</si>
  <si>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</si>
  <si>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</si>
  <si>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</si>
  <si>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</si>
  <si>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</si>
  <si>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</si>
  <si>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</si>
  <si>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</si>
  <si>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</si>
  <si>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</si>
  <si>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</si>
  <si>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</si>
  <si>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</si>
  <si>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</si>
  <si>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</si>
  <si>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</si>
  <si>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</si>
  <si>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</si>
  <si>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</si>
  <si>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</si>
  <si>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</si>
  <si>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</si>
  <si>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</si>
  <si>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</si>
  <si>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</si>
  <si>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</si>
  <si>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</si>
  <si>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</si>
  <si>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</si>
  <si>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</si>
  <si>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</si>
  <si>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</si>
  <si>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</si>
  <si>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</si>
  <si>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</si>
  <si>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</si>
  <si>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</si>
  <si>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</si>
  <si>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</si>
  <si>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</si>
  <si>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</si>
  <si>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</si>
  <si>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</si>
  <si>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</si>
  <si>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</si>
  <si>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</si>
  <si>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</si>
  <si>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</si>
  <si>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</si>
  <si>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</si>
  <si>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</si>
  <si>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</si>
  <si>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</si>
  <si>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</si>
  <si>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</si>
  <si>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</si>
  <si>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</si>
  <si>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</si>
  <si>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</si>
  <si>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</si>
  <si>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</si>
  <si>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</si>
  <si>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</si>
  <si>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</si>
  <si>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</si>
  <si>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</si>
  <si>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</si>
  <si>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</si>
  <si>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</si>
  <si>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</si>
  <si>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</si>
  <si>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</si>
  <si>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</si>
  <si>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</si>
  <si>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</si>
  <si>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</si>
  <si>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</si>
  <si>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</si>
  <si>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</si>
  <si>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</si>
  <si>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</si>
  <si>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</si>
  <si>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</si>
  <si>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</si>
  <si>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</si>
  <si>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</si>
  <si>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</si>
  <si>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</si>
  <si>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</si>
  <si>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</si>
  <si>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</si>
  <si>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</si>
  <si>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</si>
  <si>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</si>
  <si>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</si>
  <si>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</si>
  <si>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</si>
  <si>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</si>
  <si>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</si>
  <si>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</si>
  <si>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</si>
  <si>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</si>
  <si>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</si>
  <si>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</si>
  <si>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</si>
  <si>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</si>
  <si>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</si>
  <si>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</si>
  <si>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</si>
  <si>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</si>
  <si>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</si>
  <si>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</si>
  <si>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</si>
  <si>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</si>
  <si>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</si>
  <si>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</si>
  <si>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</si>
  <si>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</si>
  <si>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</si>
  <si>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</si>
  <si>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</si>
  <si>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</si>
  <si>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</si>
  <si>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</si>
  <si>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</si>
  <si>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</si>
  <si>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</si>
  <si>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</si>
  <si>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</si>
  <si>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</si>
  <si>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</si>
  <si>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</si>
  <si>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</si>
  <si>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</si>
  <si>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</si>
  <si>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</si>
  <si>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</si>
  <si>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</si>
  <si>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</si>
  <si>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</si>
  <si>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</si>
  <si>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</si>
  <si>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</si>
  <si>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</si>
  <si>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</si>
  <si>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</si>
  <si>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</si>
  <si>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</si>
  <si>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</si>
  <si>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</si>
  <si>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</si>
  <si>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</si>
  <si>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</si>
  <si>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</si>
  <si>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</si>
  <si>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</si>
  <si>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</si>
  <si>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</si>
  <si>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</si>
  <si>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</si>
  <si>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</si>
  <si>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</si>
  <si>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</si>
  <si>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</si>
  <si>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</si>
  <si>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</si>
  <si>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</si>
  <si>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</si>
  <si>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</si>
  <si>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</si>
  <si>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</si>
  <si>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</si>
  <si>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</si>
  <si>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</si>
  <si>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</si>
  <si>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</si>
  <si>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</si>
  <si>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</si>
  <si>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</si>
  <si>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</si>
  <si>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</si>
  <si>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</si>
  <si>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</si>
  <si>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</si>
  <si>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</si>
  <si>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</si>
  <si>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</si>
  <si>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</si>
  <si>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</si>
  <si>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</si>
  <si>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</si>
  <si>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</si>
  <si>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</si>
  <si>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</si>
  <si>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</si>
  <si>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</si>
  <si>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</si>
  <si>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</si>
  <si>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</si>
  <si>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</si>
  <si>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</si>
  <si>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</si>
  <si>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</si>
  <si>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</si>
  <si>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</si>
  <si>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</si>
  <si>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</si>
  <si>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</si>
  <si>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</si>
  <si>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</si>
  <si>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</si>
  <si>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</si>
  <si>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</si>
  <si>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</si>
  <si>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</si>
  <si>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</si>
  <si>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</si>
  <si>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</si>
  <si>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</si>
  <si>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</si>
  <si>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</si>
  <si>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</si>
  <si>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</si>
  <si>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</si>
  <si>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</si>
  <si>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</si>
  <si>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</si>
  <si>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</si>
  <si>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</si>
  <si>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</si>
  <si>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</si>
  <si>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</si>
  <si>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</si>
  <si>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</si>
  <si>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</si>
  <si>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</si>
  <si>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</si>
  <si>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</si>
  <si>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</si>
  <si>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</si>
  <si>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</si>
  <si>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</si>
  <si>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</si>
  <si>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</si>
  <si>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</si>
  <si>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</si>
  <si>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</si>
  <si>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</si>
  <si>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</si>
  <si>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</si>
  <si>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</si>
  <si>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</si>
  <si>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</si>
  <si>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</si>
  <si>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</si>
  <si>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</si>
  <si>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</si>
  <si>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</si>
  <si>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</si>
  <si>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</si>
  <si>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</si>
  <si>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</si>
  <si>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</si>
  <si>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</si>
  <si>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</si>
  <si>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</si>
  <si>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</si>
  <si>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</si>
  <si>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</si>
  <si>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</si>
  <si>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</si>
  <si>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</si>
  <si>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</si>
  <si>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</si>
  <si>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</si>
  <si>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</si>
  <si>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</si>
  <si>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</si>
  <si>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</si>
  <si>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</si>
  <si>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</si>
  <si>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</si>
  <si>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</si>
  <si>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</si>
  <si>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</si>
  <si>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</si>
  <si>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</si>
  <si>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</si>
  <si>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</si>
  <si>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</si>
  <si>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</si>
  <si>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</si>
  <si>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</si>
  <si>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</si>
  <si>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</si>
  <si>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</si>
  <si>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</si>
  <si>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</si>
  <si>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</si>
  <si>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</si>
  <si>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</si>
  <si>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</si>
  <si>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</si>
  <si>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</si>
  <si>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</si>
  <si>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</si>
  <si>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</si>
  <si>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</si>
  <si>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</si>
  <si>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</si>
  <si>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</si>
  <si>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</si>
  <si>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</si>
  <si>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</si>
  <si>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</si>
  <si>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</si>
  <si>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</si>
  <si>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</si>
  <si>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</si>
  <si>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</si>
  <si>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</si>
  <si>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</si>
  <si>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</si>
  <si>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</si>
  <si>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</si>
  <si>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</si>
  <si>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</si>
  <si>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</si>
  <si>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</si>
  <si>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</si>
  <si>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</si>
  <si>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</si>
  <si>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</si>
  <si>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</si>
  <si>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</si>
  <si>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</si>
  <si>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</si>
  <si>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</si>
  <si>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</si>
  <si>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</si>
  <si>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</si>
  <si>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</si>
  <si>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</si>
  <si>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</si>
  <si>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</si>
  <si>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</si>
  <si>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</si>
  <si>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</si>
  <si>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</si>
  <si>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</si>
  <si>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</si>
  <si>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</si>
  <si>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</si>
  <si>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</si>
  <si>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</si>
  <si>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</si>
  <si>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</si>
  <si>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</si>
  <si>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</si>
  <si>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</si>
  <si>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</si>
  <si>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</si>
  <si>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</si>
  <si>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</si>
  <si>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</si>
  <si>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</si>
  <si>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</si>
  <si>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</si>
  <si>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</si>
  <si>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</si>
  <si>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</si>
  <si>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</si>
  <si>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</si>
  <si>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</si>
  <si>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</si>
  <si>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</si>
  <si>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</si>
  <si>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</si>
  <si>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</si>
  <si>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</si>
  <si>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</si>
  <si>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</si>
  <si>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</si>
  <si>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</si>
  <si>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</si>
  <si>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</si>
  <si>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</si>
  <si>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</si>
  <si>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</si>
  <si>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</si>
  <si>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</si>
  <si>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</si>
  <si>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</si>
  <si>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</si>
  <si>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</si>
  <si>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</si>
  <si>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</si>
  <si>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</si>
  <si>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</si>
  <si>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</si>
  <si>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</si>
  <si>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</si>
  <si>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</si>
  <si>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</si>
  <si>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</si>
  <si>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</si>
  <si>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</si>
  <si>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</si>
  <si>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</si>
  <si>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</si>
  <si>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</si>
  <si>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</si>
  <si>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</si>
  <si>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</si>
  <si>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</si>
  <si>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</si>
  <si>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</si>
  <si>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</si>
  <si>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</si>
  <si>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</si>
  <si>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</si>
  <si>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</si>
  <si>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</si>
  <si>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</si>
  <si>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</si>
  <si>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</si>
  <si>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</si>
  <si>
    <t>13.41.303.0 stub</t>
  </si>
  <si>
    <t>13.41.303.0 merge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</si>
</sst>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8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3" priority="9"/>
  </conditionalFormatting>
  <conditionalFormatting sqref="FZ15">
    <cfRule type="duplicateValues" dxfId="382" priority="8"/>
  </conditionalFormatting>
  <conditionalFormatting sqref="FZ19">
    <cfRule type="duplicateValues" dxfId="381" priority="7"/>
  </conditionalFormatting>
  <conditionalFormatting sqref="FZ40">
    <cfRule type="duplicateValues" dxfId="380" priority="6"/>
  </conditionalFormatting>
  <conditionalFormatting sqref="FZ51">
    <cfRule type="duplicateValues" dxfId="379" priority="5"/>
  </conditionalFormatting>
  <conditionalFormatting sqref="GI15">
    <cfRule type="duplicateValues" dxfId="378" priority="4"/>
  </conditionalFormatting>
  <conditionalFormatting sqref="GI19">
    <cfRule type="duplicateValues" dxfId="377" priority="3"/>
  </conditionalFormatting>
  <conditionalFormatting sqref="GI40">
    <cfRule type="duplicateValues" dxfId="376" priority="2"/>
  </conditionalFormatting>
  <conditionalFormatting sqref="GI51">
    <cfRule type="duplicateValues" dxfId="375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74" priority="3"/>
  </conditionalFormatting>
  <conditionalFormatting sqref="DT71">
    <cfRule type="duplicateValues" dxfId="373" priority="2"/>
  </conditionalFormatting>
  <conditionalFormatting sqref="DT60">
    <cfRule type="duplicateValues" dxfId="37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I134"/>
  <sheetViews>
    <sheetView tabSelected="1" topLeftCell="XZ1" zoomScaleNormal="100" workbookViewId="0">
      <pane ySplit="2" topLeftCell="A3" activePane="bottomLeft" state="frozen"/>
      <selection pane="bottomLeft" activeCell="YL8" sqref="YL8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636" width="9.140625" style="2"/>
    <col min="637" max="637" width="22.85546875" style="157" customWidth="1"/>
    <col min="638" max="643" width="9.140625" style="157"/>
    <col min="644" max="644" width="9.140625" style="2"/>
    <col min="645" max="645" width="22.85546875" style="157" customWidth="1"/>
    <col min="646" max="652" width="9.140625" style="157"/>
    <col min="653" max="653" width="22.85546875" style="157" customWidth="1"/>
    <col min="654" max="659" width="9.140625" style="157"/>
    <col min="660" max="16384" width="9.140625" style="2"/>
  </cols>
  <sheetData>
    <row r="1" spans="1:659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6" t="s">
        <v>215</v>
      </c>
      <c r="IO1" s="196"/>
      <c r="IV1" s="195" t="s">
        <v>220</v>
      </c>
      <c r="IW1" s="195"/>
      <c r="JD1" s="195" t="s">
        <v>230</v>
      </c>
      <c r="JE1" s="195"/>
      <c r="JL1" s="195" t="s">
        <v>238</v>
      </c>
      <c r="JM1" s="195"/>
      <c r="JQ1" s="4"/>
      <c r="JT1" s="195" t="s">
        <v>258</v>
      </c>
      <c r="JU1" s="195"/>
      <c r="JY1" s="4"/>
      <c r="KB1" s="195" t="s">
        <v>255</v>
      </c>
      <c r="KC1" s="195"/>
      <c r="KJ1" s="2" t="s">
        <v>259</v>
      </c>
      <c r="KR1" s="195" t="s">
        <v>272</v>
      </c>
      <c r="KS1" s="195"/>
      <c r="KT1" s="116"/>
      <c r="KU1" s="116"/>
      <c r="KV1" s="116"/>
      <c r="KW1" s="116"/>
      <c r="KX1" s="116"/>
      <c r="KY1" s="116"/>
      <c r="KZ1" s="195" t="s">
        <v>273</v>
      </c>
      <c r="LA1" s="195"/>
      <c r="LB1" s="116"/>
      <c r="LC1" s="116"/>
      <c r="LD1" s="116"/>
      <c r="LE1" s="116"/>
      <c r="LF1" s="116"/>
      <c r="LG1" s="156"/>
      <c r="LH1" s="195" t="s">
        <v>278</v>
      </c>
      <c r="LI1" s="195"/>
      <c r="LM1" s="158"/>
      <c r="LO1" s="157"/>
      <c r="LP1" s="2" t="s">
        <v>271</v>
      </c>
      <c r="LX1" s="2" t="s">
        <v>282</v>
      </c>
      <c r="MF1" s="195" t="s">
        <v>286</v>
      </c>
      <c r="MG1" s="195"/>
      <c r="MH1" s="157"/>
      <c r="MI1" s="157"/>
      <c r="MJ1" s="157"/>
      <c r="ML1" s="157"/>
      <c r="MM1" s="157"/>
      <c r="MN1" s="195" t="s">
        <v>287</v>
      </c>
      <c r="MO1" s="195"/>
      <c r="MP1" s="157"/>
      <c r="MQ1" s="157"/>
      <c r="MR1" s="157"/>
      <c r="MS1" s="158"/>
      <c r="MT1" s="157"/>
      <c r="MU1" s="157"/>
      <c r="MV1" s="195" t="s">
        <v>288</v>
      </c>
      <c r="MW1" s="195"/>
      <c r="MX1" s="157"/>
      <c r="MY1" s="157"/>
      <c r="MZ1" s="157"/>
      <c r="NB1" s="157"/>
      <c r="NC1" s="157"/>
      <c r="ND1" s="157"/>
      <c r="NE1" s="195" t="s">
        <v>314</v>
      </c>
      <c r="NF1" s="195"/>
      <c r="NG1" s="157"/>
      <c r="NH1" s="157"/>
      <c r="NJ1" s="157"/>
      <c r="NK1" s="157"/>
      <c r="NL1" s="195" t="s">
        <v>316</v>
      </c>
      <c r="NM1" s="195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  <c r="XE1" s="157" t="s">
        <v>438</v>
      </c>
      <c r="XM1" s="157" t="s">
        <v>439</v>
      </c>
      <c r="XU1" s="157" t="s">
        <v>440</v>
      </c>
      <c r="YC1" s="157" t="s">
        <v>441</v>
      </c>
    </row>
    <row r="2" spans="1:659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E2" s="157" t="s">
        <v>0</v>
      </c>
      <c r="XF2" s="157" t="s">
        <v>1</v>
      </c>
      <c r="XG2" s="157" t="s">
        <v>2</v>
      </c>
      <c r="XH2" s="157" t="s">
        <v>3</v>
      </c>
      <c r="XI2" s="157" t="s">
        <v>4</v>
      </c>
      <c r="XJ2" s="158" t="s">
        <v>5</v>
      </c>
      <c r="XM2" s="157" t="s">
        <v>0</v>
      </c>
      <c r="XN2" s="157" t="s">
        <v>1</v>
      </c>
      <c r="XO2" s="157" t="s">
        <v>2</v>
      </c>
      <c r="XP2" s="157" t="s">
        <v>3</v>
      </c>
      <c r="XQ2" s="157" t="s">
        <v>4</v>
      </c>
      <c r="XR2" s="158" t="s">
        <v>5</v>
      </c>
      <c r="XU2" s="157" t="s">
        <v>0</v>
      </c>
      <c r="XV2" s="157" t="s">
        <v>1</v>
      </c>
      <c r="XW2" s="157" t="s">
        <v>2</v>
      </c>
      <c r="XX2" s="157" t="s">
        <v>3</v>
      </c>
      <c r="XY2" s="157" t="s">
        <v>4</v>
      </c>
      <c r="XZ2" s="158" t="s">
        <v>5</v>
      </c>
      <c r="YC2" s="157" t="s">
        <v>0</v>
      </c>
      <c r="YD2" s="157" t="s">
        <v>1</v>
      </c>
      <c r="YE2" s="157" t="s">
        <v>2</v>
      </c>
      <c r="YF2" s="157" t="s">
        <v>3</v>
      </c>
      <c r="YG2" s="157" t="s">
        <v>4</v>
      </c>
      <c r="YH2" s="158" t="s">
        <v>5</v>
      </c>
    </row>
    <row r="3" spans="1:659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E3" s="157" t="s">
        <v>17</v>
      </c>
      <c r="XF3" s="157">
        <v>34</v>
      </c>
      <c r="XG3" s="157">
        <v>34</v>
      </c>
      <c r="XH3" s="157">
        <v>0</v>
      </c>
      <c r="XI3" s="157">
        <v>0</v>
      </c>
      <c r="XJ3" s="158">
        <f>XG3/XF3</f>
        <v>1</v>
      </c>
      <c r="XK3" s="158" t="str">
        <f t="shared" ref="XK3:XK10" si="1">IF(EXACT(WX3,XF3),IF(EXACT(WY3,XG3),IF(EXACT(WZ3,XH3),IF(EXACT(XA3,XI3),"OK",CONCATENATE("Fail:",ROUND(XJ3-XB3,2)*100,"%")),CONCATENATE("Fail:",ROUND(XJ3-XB3,2)*100,"%")),CONCATENATE("Fail:",ROUND(XJ3-XB3,2)*100,"%")),CONCATENATE("Fail:",ROUND(XJ3-XB3,2)*100,"%"))</f>
        <v>OK</v>
      </c>
      <c r="XM3" s="157" t="s">
        <v>17</v>
      </c>
      <c r="XN3" s="157">
        <v>34</v>
      </c>
      <c r="XO3" s="157">
        <v>34</v>
      </c>
      <c r="XP3" s="157">
        <v>0</v>
      </c>
      <c r="XQ3" s="157">
        <v>0</v>
      </c>
      <c r="XR3" s="158">
        <f>XO3/XN3</f>
        <v>1</v>
      </c>
      <c r="XS3" s="158" t="str">
        <f t="shared" ref="XS3:XS10" si="2">IF(EXACT(XF3,XN3),IF(EXACT(XG3,XO3),IF(EXACT(XH3,XP3),IF(EXACT(XI3,XQ3),"OK",CONCATENATE("Fail:",ROUND(XR3-XJ3,2)*100,"%")),CONCATENATE("Fail:",ROUND(XR3-XJ3,2)*100,"%")),CONCATENATE("Fail:",ROUND(XR3-XJ3,2)*100,"%")),CONCATENATE("Fail:",ROUND(XR3-XJ3,2)*100,"%"))</f>
        <v>OK</v>
      </c>
      <c r="XU3" s="157" t="s">
        <v>17</v>
      </c>
      <c r="XV3" s="157">
        <v>34</v>
      </c>
      <c r="XW3" s="157">
        <v>34</v>
      </c>
      <c r="XX3" s="157">
        <v>0</v>
      </c>
      <c r="XY3" s="157">
        <v>0</v>
      </c>
      <c r="XZ3" s="158">
        <f>XW3/XV3</f>
        <v>1</v>
      </c>
      <c r="YA3" s="158" t="str">
        <f>IF(EXACT(XF3,XV3),IF(EXACT(XG3,XW3),IF(EXACT(XH3,XX3),IF(EXACT(XI3,XY3),"OK",CONCATENATE("Fail:",ROUND(XZ3-XJ3,2)*100,"%")),CONCATENATE("Fail:",ROUND(XZ3-XJ3,2)*100,"%")),CONCATENATE("Fail:",ROUND(XZ3-XJ3,2)*100,"%")),CONCATENATE("Fail:",ROUND(XZ3-XJ3,2)*100,"%"))</f>
        <v>OK</v>
      </c>
      <c r="YC3" s="157" t="s">
        <v>17</v>
      </c>
      <c r="YD3" s="157">
        <v>34</v>
      </c>
      <c r="YE3" s="157">
        <v>34</v>
      </c>
      <c r="YF3" s="157">
        <v>0</v>
      </c>
      <c r="YG3" s="157">
        <v>0</v>
      </c>
      <c r="YH3" s="158">
        <f>YE3/YD3</f>
        <v>1</v>
      </c>
      <c r="YI3" s="158" t="str">
        <f>IF(EXACT(XN3,YD3),IF(EXACT(XO3,YE3),IF(EXACT(XP3,YF3),IF(EXACT(XQ3,YG3),"OK",CONCATENATE("Fail:",ROUND(YH3-XR3,2)*100,"%")),CONCATENATE("Fail:",ROUND(YH3-XR3,2)*100,"%")),CONCATENATE("Fail:",ROUND(YH3-XR3,2)*100,"%")),CONCATENATE("Fail:",ROUND(YH3-XR3,2)*100,"%"))</f>
        <v>OK</v>
      </c>
    </row>
    <row r="4" spans="1:659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7">OQ4/OP4</f>
        <v>1</v>
      </c>
      <c r="OU4" s="158">
        <f t="shared" ref="OU4:OU67" si="48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 t="shared" ref="PB4" si="49">OY4/OX4</f>
        <v>1</v>
      </c>
      <c r="PC4" s="158">
        <f t="shared" ref="PC4:PC67" si="50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51">PG4/PF4</f>
        <v>1</v>
      </c>
      <c r="PK4" s="158">
        <f t="shared" ref="PK4:PK67" si="52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3">PO4/PN4</f>
        <v>1</v>
      </c>
      <c r="PS4" s="158">
        <f t="shared" ref="PS4:PS67" si="54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5">PW4/PV4</f>
        <v>1</v>
      </c>
      <c r="QA4" s="158">
        <f t="shared" ref="QA4:QA67" si="56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7">QE4/QD4</f>
        <v>1</v>
      </c>
      <c r="QI4" s="158">
        <f t="shared" ref="QI4:QI67" si="58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9">QM4/QL4</f>
        <v>1</v>
      </c>
      <c r="QQ4" s="158">
        <f t="shared" ref="QQ4:QQ67" si="60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61">QU4/QT4</f>
        <v>1</v>
      </c>
      <c r="QY4" s="158">
        <f t="shared" ref="QY4:QY67" si="62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3">RC4/RB4</f>
        <v>1</v>
      </c>
      <c r="RG4" s="158">
        <f t="shared" ref="RG4:RG67" si="64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5">RK4/RJ4</f>
        <v>1</v>
      </c>
      <c r="RO4" s="158">
        <f t="shared" ref="RO4:RO67" si="66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7">RS4/RR4</f>
        <v>1</v>
      </c>
      <c r="RW4" s="158">
        <f t="shared" ref="RW4:RW67" si="68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9">SA4/RZ4</f>
        <v>1</v>
      </c>
      <c r="SE4" s="158">
        <f t="shared" ref="SE4:SE67" si="70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71">SI4/SH4</f>
        <v>1</v>
      </c>
      <c r="SM4" s="158">
        <f t="shared" ref="SM4:SM67" si="72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3">SQ4/SP4</f>
        <v>1</v>
      </c>
      <c r="SU4" s="158">
        <f t="shared" ref="SU4:SU67" si="74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5">SY4/SX4</f>
        <v>1</v>
      </c>
      <c r="TC4" s="158">
        <f t="shared" ref="TC4:TC67" si="76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7">TG4/TF4</f>
        <v>1</v>
      </c>
      <c r="TK4" s="158">
        <f t="shared" ref="TK4:TK67" si="78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9">TO4/TN4</f>
        <v>1</v>
      </c>
      <c r="TS4" s="158">
        <f t="shared" ref="TS4:TS67" si="80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81">TW4/TV4</f>
        <v>1</v>
      </c>
      <c r="UA4" s="158">
        <f t="shared" ref="UA4:UA67" si="82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3">UE4/UD4</f>
        <v>1</v>
      </c>
      <c r="UI4" s="158">
        <f t="shared" ref="UI4:UI67" si="84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5">UM4/UL4</f>
        <v>1</v>
      </c>
      <c r="UQ4" s="158">
        <f t="shared" ref="UQ4:UQ67" si="86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7">UU4/UT4</f>
        <v>1</v>
      </c>
      <c r="UY4" s="158">
        <f t="shared" ref="UY4:UY67" si="88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9">VC4/VB4</f>
        <v>1</v>
      </c>
      <c r="VG4" s="158">
        <f t="shared" ref="VG4:VG67" si="90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91">VK4/VJ4</f>
        <v>1</v>
      </c>
      <c r="VO4" s="158">
        <f t="shared" ref="VO4:VO67" si="92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3">VS4/VR4</f>
        <v>1</v>
      </c>
      <c r="VW4" s="158">
        <f t="shared" ref="VW4:VW67" si="94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5">WA4/VZ4</f>
        <v>1</v>
      </c>
      <c r="WE4" s="158">
        <f t="shared" ref="WE4:WE67" si="96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7">WI4/WH4</f>
        <v>1</v>
      </c>
      <c r="WM4" s="158">
        <f t="shared" ref="WM4:WM67" si="98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9">WQ4/WP4</f>
        <v>1</v>
      </c>
      <c r="WU4" s="158">
        <f t="shared" ref="WU4:WU67" si="100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101">WY4/WX4</f>
        <v>1</v>
      </c>
      <c r="XC4" s="158" t="str">
        <f t="shared" ref="XC4:XC67" si="102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 t="s">
        <v>18</v>
      </c>
      <c r="XF4" s="157">
        <v>32</v>
      </c>
      <c r="XG4" s="157">
        <v>32</v>
      </c>
      <c r="XH4" s="157">
        <v>0</v>
      </c>
      <c r="XI4" s="157">
        <v>0</v>
      </c>
      <c r="XJ4" s="158">
        <f t="shared" ref="XJ4:XJ67" si="103">XG4/XF4</f>
        <v>1</v>
      </c>
      <c r="XK4" s="158" t="str">
        <f t="shared" si="1"/>
        <v>OK</v>
      </c>
      <c r="XM4" s="163" t="s">
        <v>18</v>
      </c>
      <c r="XN4" s="157">
        <f>32+12</f>
        <v>44</v>
      </c>
      <c r="XO4" s="157">
        <v>32</v>
      </c>
      <c r="XP4" s="157">
        <f>0+12</f>
        <v>12</v>
      </c>
      <c r="XQ4" s="157">
        <v>0</v>
      </c>
      <c r="XR4" s="158">
        <f t="shared" ref="XR4:XR67" si="104">XO4/XN4</f>
        <v>0.72727272727272729</v>
      </c>
      <c r="XS4" s="158" t="str">
        <f t="shared" si="2"/>
        <v>Fail:-27%</v>
      </c>
      <c r="XU4" s="163" t="s">
        <v>18</v>
      </c>
      <c r="XV4" s="157">
        <v>44</v>
      </c>
      <c r="XW4" s="157">
        <v>32</v>
      </c>
      <c r="XX4" s="157">
        <v>0</v>
      </c>
      <c r="XY4" s="157">
        <v>12</v>
      </c>
      <c r="XZ4" s="158">
        <f t="shared" ref="XZ4:XZ67" si="105">XW4/XV4</f>
        <v>0.72727272727272729</v>
      </c>
      <c r="YA4" s="158" t="str">
        <f t="shared" ref="YA4:YA67" si="106">IF(EXACT(XF4,XV4),IF(EXACT(XG4,XW4),IF(EXACT(XH4,XX4),IF(EXACT(XI4,XY4),"OK",CONCATENATE("Fail:",ROUND(XZ4-XJ4,2)*100,"%")),CONCATENATE("Fail:",ROUND(XZ4-XJ4,2)*100,"%")),CONCATENATE("Fail:",ROUND(XZ4-XJ4,2)*100,"%")),CONCATENATE("Fail:",ROUND(XZ4-XJ4,2)*100,"%"))</f>
        <v>Fail:-27%</v>
      </c>
      <c r="YC4" s="163" t="s">
        <v>18</v>
      </c>
      <c r="YD4" s="157">
        <f>32+12</f>
        <v>44</v>
      </c>
      <c r="YE4" s="157">
        <v>32</v>
      </c>
      <c r="YF4" s="157">
        <f>0+12</f>
        <v>12</v>
      </c>
      <c r="YG4" s="157">
        <v>0</v>
      </c>
      <c r="YH4" s="158">
        <f t="shared" ref="YH4:YH67" si="107">YE4/YD4</f>
        <v>0.72727272727272729</v>
      </c>
      <c r="YI4" s="158" t="str">
        <f t="shared" ref="YI4:YI67" si="108">IF(EXACT(XN4,YD4),IF(EXACT(XO4,YE4),IF(EXACT(XP4,YF4),IF(EXACT(XQ4,YG4),"OK",CONCATENATE("Fail:",ROUND(YH4-XR4,2)*100,"%")),CONCATENATE("Fail:",ROUND(YH4-XR4,2)*100,"%")),CONCATENATE("Fail:",ROUND(YH4-XR4,2)*100,"%")),CONCATENATE("Fail:",ROUND(YH4-XR4,2)*100,"%"))</f>
        <v>OK</v>
      </c>
    </row>
    <row r="5" spans="1:659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09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10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11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12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13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7"/>
        <v>1</v>
      </c>
      <c r="OU5" s="158">
        <f t="shared" si="48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14">OY5/OX5</f>
        <v>1</v>
      </c>
      <c r="PC5" s="158">
        <f t="shared" si="50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51"/>
        <v>1</v>
      </c>
      <c r="PK5" s="158">
        <f t="shared" si="52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3"/>
        <v>1</v>
      </c>
      <c r="PS5" s="158">
        <f t="shared" si="54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5"/>
        <v>1</v>
      </c>
      <c r="QA5" s="158">
        <f t="shared" si="56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7"/>
        <v>1</v>
      </c>
      <c r="QI5" s="158">
        <f t="shared" si="58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9"/>
        <v>1</v>
      </c>
      <c r="QQ5" s="158">
        <f t="shared" si="60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61"/>
        <v>1</v>
      </c>
      <c r="QY5" s="158">
        <f t="shared" si="62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3"/>
        <v>1</v>
      </c>
      <c r="RG5" s="158">
        <f t="shared" si="64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5"/>
        <v>1</v>
      </c>
      <c r="RO5" s="158">
        <f t="shared" si="66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7"/>
        <v>1</v>
      </c>
      <c r="RW5" s="158">
        <f t="shared" si="68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9"/>
        <v>1</v>
      </c>
      <c r="SE5" s="158">
        <f t="shared" si="70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71"/>
        <v>1</v>
      </c>
      <c r="SM5" s="158">
        <f t="shared" si="72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3"/>
        <v>1</v>
      </c>
      <c r="SU5" s="158">
        <f t="shared" si="74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5"/>
        <v>1</v>
      </c>
      <c r="TC5" s="158">
        <f t="shared" si="76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7"/>
        <v>1</v>
      </c>
      <c r="TK5" s="158">
        <f t="shared" si="78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9"/>
        <v>1</v>
      </c>
      <c r="TS5" s="158">
        <f t="shared" si="80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81"/>
        <v>1</v>
      </c>
      <c r="UA5" s="158">
        <f t="shared" si="82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3"/>
        <v>1</v>
      </c>
      <c r="UI5" s="158">
        <f t="shared" si="84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5"/>
        <v>1</v>
      </c>
      <c r="UQ5" s="158">
        <f t="shared" si="86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7"/>
        <v>1</v>
      </c>
      <c r="UY5" s="158">
        <f t="shared" si="88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9"/>
        <v>1</v>
      </c>
      <c r="VG5" s="158">
        <f t="shared" si="90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91"/>
        <v>1</v>
      </c>
      <c r="VO5" s="158">
        <f t="shared" si="92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3"/>
        <v>1</v>
      </c>
      <c r="VW5" s="158">
        <f t="shared" si="94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5"/>
        <v>1</v>
      </c>
      <c r="WE5" s="158">
        <f t="shared" si="96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7"/>
        <v>1</v>
      </c>
      <c r="WM5" s="158">
        <f t="shared" si="98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9"/>
        <v>1</v>
      </c>
      <c r="WU5" s="158">
        <f t="shared" si="100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101"/>
        <v>1</v>
      </c>
      <c r="XC5" s="158" t="str">
        <f t="shared" si="102"/>
        <v>OK</v>
      </c>
      <c r="XE5" s="157" t="s">
        <v>19</v>
      </c>
      <c r="XF5" s="157">
        <v>26</v>
      </c>
      <c r="XG5" s="157">
        <v>26</v>
      </c>
      <c r="XH5" s="157">
        <v>0</v>
      </c>
      <c r="XI5" s="157">
        <v>0</v>
      </c>
      <c r="XJ5" s="158">
        <f t="shared" si="103"/>
        <v>1</v>
      </c>
      <c r="XK5" s="158" t="str">
        <f t="shared" si="1"/>
        <v>OK</v>
      </c>
      <c r="XM5" s="157" t="s">
        <v>19</v>
      </c>
      <c r="XN5" s="157">
        <v>26</v>
      </c>
      <c r="XO5" s="157">
        <v>26</v>
      </c>
      <c r="XP5" s="157">
        <v>0</v>
      </c>
      <c r="XQ5" s="157">
        <v>0</v>
      </c>
      <c r="XR5" s="158">
        <f t="shared" si="104"/>
        <v>1</v>
      </c>
      <c r="XS5" s="158" t="str">
        <f t="shared" si="2"/>
        <v>OK</v>
      </c>
      <c r="XU5" s="157" t="s">
        <v>19</v>
      </c>
      <c r="XV5" s="157">
        <v>26</v>
      </c>
      <c r="XW5" s="157">
        <v>26</v>
      </c>
      <c r="XX5" s="157">
        <v>0</v>
      </c>
      <c r="XY5" s="157">
        <v>0</v>
      </c>
      <c r="XZ5" s="158">
        <f t="shared" si="105"/>
        <v>1</v>
      </c>
      <c r="YA5" s="158" t="str">
        <f t="shared" si="106"/>
        <v>OK</v>
      </c>
      <c r="YC5" s="157" t="s">
        <v>19</v>
      </c>
      <c r="YD5" s="157">
        <v>26</v>
      </c>
      <c r="YE5" s="157">
        <v>26</v>
      </c>
      <c r="YF5" s="157">
        <v>0</v>
      </c>
      <c r="YG5" s="157">
        <v>0</v>
      </c>
      <c r="YH5" s="158">
        <f t="shared" si="107"/>
        <v>1</v>
      </c>
      <c r="YI5" s="158" t="str">
        <f t="shared" si="108"/>
        <v>OK</v>
      </c>
    </row>
    <row r="6" spans="1:659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09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10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11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12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13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7"/>
        <v>1</v>
      </c>
      <c r="OU6" s="158">
        <f t="shared" si="48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14"/>
        <v>1</v>
      </c>
      <c r="PC6" s="158">
        <f t="shared" si="50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51"/>
        <v>1</v>
      </c>
      <c r="PK6" s="158">
        <f t="shared" si="52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3"/>
        <v>1</v>
      </c>
      <c r="PS6" s="158">
        <f t="shared" si="54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5"/>
        <v>1</v>
      </c>
      <c r="QA6" s="158">
        <f t="shared" si="56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7"/>
        <v>1</v>
      </c>
      <c r="QI6" s="158">
        <f t="shared" si="58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9"/>
        <v>1</v>
      </c>
      <c r="QQ6" s="158">
        <f t="shared" si="60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61"/>
        <v>1</v>
      </c>
      <c r="QY6" s="158">
        <f t="shared" si="62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3"/>
        <v>1</v>
      </c>
      <c r="RG6" s="158">
        <f t="shared" si="64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5"/>
        <v>1</v>
      </c>
      <c r="RO6" s="158">
        <f t="shared" si="66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7"/>
        <v>1</v>
      </c>
      <c r="RW6" s="158">
        <f t="shared" si="68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9"/>
        <v>1</v>
      </c>
      <c r="SE6" s="158">
        <f t="shared" si="70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71"/>
        <v>1</v>
      </c>
      <c r="SM6" s="158">
        <f t="shared" si="72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3"/>
        <v>1</v>
      </c>
      <c r="SU6" s="158">
        <f t="shared" si="74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5"/>
        <v>1</v>
      </c>
      <c r="TC6" s="158">
        <f t="shared" si="76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7"/>
        <v>1</v>
      </c>
      <c r="TK6" s="158">
        <f t="shared" si="78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9"/>
        <v>1</v>
      </c>
      <c r="TS6" s="158">
        <f t="shared" si="80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81"/>
        <v>1</v>
      </c>
      <c r="UA6" s="158">
        <f t="shared" si="82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3"/>
        <v>1</v>
      </c>
      <c r="UI6" s="158">
        <f t="shared" si="84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5"/>
        <v>1</v>
      </c>
      <c r="UQ6" s="158">
        <f t="shared" si="86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7"/>
        <v>1</v>
      </c>
      <c r="UY6" s="158">
        <f t="shared" si="88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9"/>
        <v>1</v>
      </c>
      <c r="VG6" s="158">
        <f t="shared" si="90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91"/>
        <v>1</v>
      </c>
      <c r="VO6" s="158">
        <f t="shared" si="92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3"/>
        <v>1</v>
      </c>
      <c r="VW6" s="158">
        <f t="shared" si="94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5"/>
        <v>1</v>
      </c>
      <c r="WE6" s="158">
        <f t="shared" si="96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7"/>
        <v>1</v>
      </c>
      <c r="WM6" s="158">
        <f t="shared" si="98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9"/>
        <v>1</v>
      </c>
      <c r="WU6" s="158">
        <f t="shared" si="100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101"/>
        <v>1</v>
      </c>
      <c r="XC6" s="158" t="str">
        <f t="shared" si="102"/>
        <v>OK</v>
      </c>
      <c r="XE6" s="157" t="s">
        <v>20</v>
      </c>
      <c r="XF6" s="157">
        <v>11</v>
      </c>
      <c r="XG6" s="157">
        <v>11</v>
      </c>
      <c r="XH6" s="157">
        <v>0</v>
      </c>
      <c r="XI6" s="157">
        <v>0</v>
      </c>
      <c r="XJ6" s="158">
        <f t="shared" si="103"/>
        <v>1</v>
      </c>
      <c r="XK6" s="158" t="str">
        <f t="shared" si="1"/>
        <v>OK</v>
      </c>
      <c r="XM6" s="157" t="s">
        <v>20</v>
      </c>
      <c r="XN6" s="157">
        <v>11</v>
      </c>
      <c r="XO6" s="157">
        <v>11</v>
      </c>
      <c r="XP6" s="157">
        <v>0</v>
      </c>
      <c r="XQ6" s="157">
        <v>0</v>
      </c>
      <c r="XR6" s="158">
        <f t="shared" si="104"/>
        <v>1</v>
      </c>
      <c r="XS6" s="158" t="str">
        <f t="shared" si="2"/>
        <v>OK</v>
      </c>
      <c r="XU6" s="157" t="s">
        <v>20</v>
      </c>
      <c r="XV6" s="157">
        <v>11</v>
      </c>
      <c r="XW6" s="157">
        <v>11</v>
      </c>
      <c r="XX6" s="157">
        <v>0</v>
      </c>
      <c r="XY6" s="157">
        <v>0</v>
      </c>
      <c r="XZ6" s="158">
        <f t="shared" si="105"/>
        <v>1</v>
      </c>
      <c r="YA6" s="158" t="str">
        <f t="shared" si="106"/>
        <v>OK</v>
      </c>
      <c r="YC6" s="157" t="s">
        <v>20</v>
      </c>
      <c r="YD6" s="157">
        <v>11</v>
      </c>
      <c r="YE6" s="157">
        <v>11</v>
      </c>
      <c r="YF6" s="157">
        <v>0</v>
      </c>
      <c r="YG6" s="157">
        <v>0</v>
      </c>
      <c r="YH6" s="158">
        <f t="shared" si="107"/>
        <v>1</v>
      </c>
      <c r="YI6" s="158" t="str">
        <f t="shared" si="108"/>
        <v>OK</v>
      </c>
    </row>
    <row r="7" spans="1:659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15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09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10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11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12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13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7"/>
        <v>1</v>
      </c>
      <c r="OU7" s="158">
        <f t="shared" si="48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14"/>
        <v>1</v>
      </c>
      <c r="PC7" s="158">
        <f t="shared" si="50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51"/>
        <v>1</v>
      </c>
      <c r="PK7" s="158">
        <f t="shared" si="52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3"/>
        <v>1</v>
      </c>
      <c r="PS7" s="158">
        <f t="shared" si="54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5"/>
        <v>1</v>
      </c>
      <c r="QA7" s="158">
        <f t="shared" si="56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7"/>
        <v>1</v>
      </c>
      <c r="QI7" s="158">
        <f t="shared" si="58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9"/>
        <v>1</v>
      </c>
      <c r="QQ7" s="158">
        <f t="shared" si="60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61"/>
        <v>1</v>
      </c>
      <c r="QY7" s="158">
        <f t="shared" si="62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3"/>
        <v>1</v>
      </c>
      <c r="RG7" s="158">
        <f t="shared" si="64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5"/>
        <v>1</v>
      </c>
      <c r="RO7" s="158">
        <f t="shared" si="66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7"/>
        <v>1</v>
      </c>
      <c r="RW7" s="158">
        <f t="shared" si="68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9"/>
        <v>1</v>
      </c>
      <c r="SE7" s="158">
        <f t="shared" si="70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71"/>
        <v>1</v>
      </c>
      <c r="SM7" s="158">
        <f t="shared" si="72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3"/>
        <v>1</v>
      </c>
      <c r="SU7" s="158">
        <f t="shared" si="74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5"/>
        <v>1</v>
      </c>
      <c r="TC7" s="158">
        <f t="shared" si="76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7"/>
        <v>1</v>
      </c>
      <c r="TK7" s="158">
        <f t="shared" si="78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9"/>
        <v>1</v>
      </c>
      <c r="TS7" s="158">
        <f t="shared" si="80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81"/>
        <v>1</v>
      </c>
      <c r="UA7" s="158">
        <f t="shared" si="82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3"/>
        <v>1</v>
      </c>
      <c r="UI7" s="158">
        <f t="shared" si="84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5"/>
        <v>1</v>
      </c>
      <c r="UQ7" s="158">
        <f t="shared" si="86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7"/>
        <v>1</v>
      </c>
      <c r="UY7" s="158">
        <f t="shared" si="88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9"/>
        <v>1</v>
      </c>
      <c r="VG7" s="158">
        <f t="shared" si="90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91"/>
        <v>1</v>
      </c>
      <c r="VO7" s="158">
        <f t="shared" si="92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3"/>
        <v>1</v>
      </c>
      <c r="VW7" s="158">
        <f t="shared" si="94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5"/>
        <v>1</v>
      </c>
      <c r="WE7" s="158">
        <f t="shared" si="96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7"/>
        <v>1</v>
      </c>
      <c r="WM7" s="158">
        <f t="shared" si="98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9"/>
        <v>1</v>
      </c>
      <c r="WU7" s="158">
        <f t="shared" si="100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101"/>
        <v>1</v>
      </c>
      <c r="XC7" s="158" t="str">
        <f t="shared" si="102"/>
        <v>OK</v>
      </c>
      <c r="XE7" s="157" t="s">
        <v>21</v>
      </c>
      <c r="XF7" s="157">
        <v>36</v>
      </c>
      <c r="XG7" s="157">
        <v>36</v>
      </c>
      <c r="XH7" s="157">
        <v>0</v>
      </c>
      <c r="XI7" s="157">
        <v>0</v>
      </c>
      <c r="XJ7" s="158">
        <f t="shared" si="103"/>
        <v>1</v>
      </c>
      <c r="XK7" s="158" t="str">
        <f t="shared" si="1"/>
        <v>OK</v>
      </c>
      <c r="XM7" s="157" t="s">
        <v>21</v>
      </c>
      <c r="XN7" s="157">
        <v>36</v>
      </c>
      <c r="XO7" s="157">
        <v>36</v>
      </c>
      <c r="XP7" s="157">
        <v>0</v>
      </c>
      <c r="XQ7" s="157">
        <v>0</v>
      </c>
      <c r="XR7" s="158">
        <f t="shared" si="104"/>
        <v>1</v>
      </c>
      <c r="XS7" s="158" t="str">
        <f t="shared" si="2"/>
        <v>OK</v>
      </c>
      <c r="XU7" s="157" t="s">
        <v>21</v>
      </c>
      <c r="XV7" s="157">
        <v>36</v>
      </c>
      <c r="XW7" s="157">
        <v>36</v>
      </c>
      <c r="XX7" s="157">
        <v>0</v>
      </c>
      <c r="XY7" s="157">
        <v>0</v>
      </c>
      <c r="XZ7" s="158">
        <f t="shared" si="105"/>
        <v>1</v>
      </c>
      <c r="YA7" s="158" t="str">
        <f t="shared" si="106"/>
        <v>OK</v>
      </c>
      <c r="YC7" s="157" t="s">
        <v>21</v>
      </c>
      <c r="YD7" s="157">
        <v>36</v>
      </c>
      <c r="YE7" s="157">
        <v>36</v>
      </c>
      <c r="YF7" s="157">
        <v>0</v>
      </c>
      <c r="YG7" s="157">
        <v>0</v>
      </c>
      <c r="YH7" s="158">
        <f t="shared" si="107"/>
        <v>1</v>
      </c>
      <c r="YI7" s="158" t="str">
        <f t="shared" si="108"/>
        <v>OK</v>
      </c>
    </row>
    <row r="8" spans="1:659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15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09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10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11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12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13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7"/>
        <v>0.7385057471264368</v>
      </c>
      <c r="OU8" s="158">
        <f t="shared" si="48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14"/>
        <v>0.7385057471264368</v>
      </c>
      <c r="PC8" s="158">
        <f t="shared" si="50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51"/>
        <v>0.7385057471264368</v>
      </c>
      <c r="PK8" s="158">
        <f t="shared" si="52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3"/>
        <v>0.7385057471264368</v>
      </c>
      <c r="PS8" s="158">
        <f t="shared" si="54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5"/>
        <v>0.74855491329479773</v>
      </c>
      <c r="QA8" s="158">
        <f t="shared" si="56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7"/>
        <v>0.74855491329479773</v>
      </c>
      <c r="QI8" s="158">
        <f t="shared" si="58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9"/>
        <v>0.74855491329479773</v>
      </c>
      <c r="QQ8" s="158">
        <f t="shared" si="60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61"/>
        <v>0.74855491329479773</v>
      </c>
      <c r="QY8" s="158">
        <f t="shared" si="62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3"/>
        <v>0.74855491329479773</v>
      </c>
      <c r="RG8" s="158">
        <f t="shared" si="64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5"/>
        <v>0.74855491329479773</v>
      </c>
      <c r="RO8" s="158">
        <f t="shared" si="66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7"/>
        <v>0.74855491329479773</v>
      </c>
      <c r="RW8" s="158">
        <f t="shared" si="68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9"/>
        <v>0.74855491329479773</v>
      </c>
      <c r="SE8" s="158">
        <f t="shared" si="70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71"/>
        <v>0.74855491329479773</v>
      </c>
      <c r="SM8" s="158">
        <f t="shared" si="72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3"/>
        <v>0.74855491329479773</v>
      </c>
      <c r="SU8" s="158">
        <f t="shared" si="74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5"/>
        <v>0.74855491329479773</v>
      </c>
      <c r="TC8" s="158">
        <f t="shared" si="76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7"/>
        <v>0.74855491329479773</v>
      </c>
      <c r="TK8" s="158">
        <f t="shared" si="78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9"/>
        <v>0.74855491329479773</v>
      </c>
      <c r="TS8" s="158">
        <f t="shared" si="80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81"/>
        <v>0.74855491329479773</v>
      </c>
      <c r="UA8" s="158">
        <f t="shared" si="82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3"/>
        <v>0.74855491329479773</v>
      </c>
      <c r="UI8" s="158">
        <f t="shared" si="84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5"/>
        <v>0.74855491329479773</v>
      </c>
      <c r="UQ8" s="158">
        <f t="shared" si="86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7"/>
        <v>0.75144508670520227</v>
      </c>
      <c r="UY8" s="158">
        <f t="shared" si="88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9"/>
        <v>0.75144508670520227</v>
      </c>
      <c r="VG8" s="158">
        <f t="shared" si="90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91"/>
        <v>0.75144508670520227</v>
      </c>
      <c r="VO8" s="158">
        <f t="shared" si="92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3"/>
        <v>0.75144508670520227</v>
      </c>
      <c r="VW8" s="158">
        <f t="shared" si="94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5"/>
        <v>0.75144508670520227</v>
      </c>
      <c r="WE8" s="158">
        <f t="shared" si="96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7"/>
        <v>0.75144508670520227</v>
      </c>
      <c r="WM8" s="158">
        <f t="shared" si="98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9"/>
        <v>0.75433526011560692</v>
      </c>
      <c r="WU8" s="158">
        <f t="shared" si="100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101"/>
        <v>0.75433526011560692</v>
      </c>
      <c r="XC8" s="158" t="str">
        <f t="shared" si="102"/>
        <v>OK</v>
      </c>
      <c r="XE8" s="161" t="s">
        <v>22</v>
      </c>
      <c r="XF8" s="159">
        <v>346</v>
      </c>
      <c r="XG8" s="157">
        <v>261</v>
      </c>
      <c r="XH8" s="157">
        <v>52</v>
      </c>
      <c r="XI8" s="157">
        <v>33</v>
      </c>
      <c r="XJ8" s="158">
        <f t="shared" si="103"/>
        <v>0.75433526011560692</v>
      </c>
      <c r="XK8" s="158" t="str">
        <f t="shared" si="1"/>
        <v>OK</v>
      </c>
      <c r="XM8" s="161" t="s">
        <v>22</v>
      </c>
      <c r="XN8" s="159">
        <f>346+2</f>
        <v>348</v>
      </c>
      <c r="XO8" s="157">
        <v>261</v>
      </c>
      <c r="XP8" s="157">
        <f>52+2</f>
        <v>54</v>
      </c>
      <c r="XQ8" s="157">
        <v>33</v>
      </c>
      <c r="XR8" s="158">
        <f t="shared" si="104"/>
        <v>0.75</v>
      </c>
      <c r="XS8" s="158" t="str">
        <f t="shared" si="2"/>
        <v>Fail:0%</v>
      </c>
      <c r="XU8" s="161" t="s">
        <v>22</v>
      </c>
      <c r="XV8" s="159">
        <v>348</v>
      </c>
      <c r="XW8" s="157">
        <v>261</v>
      </c>
      <c r="XX8" s="157">
        <v>52</v>
      </c>
      <c r="XY8" s="157">
        <v>35</v>
      </c>
      <c r="XZ8" s="158">
        <f t="shared" si="105"/>
        <v>0.75</v>
      </c>
      <c r="YA8" s="158" t="str">
        <f t="shared" si="106"/>
        <v>Fail:0%</v>
      </c>
      <c r="YC8" s="161" t="s">
        <v>22</v>
      </c>
      <c r="YD8" s="159">
        <f>346+2</f>
        <v>348</v>
      </c>
      <c r="YE8" s="157">
        <v>261</v>
      </c>
      <c r="YF8" s="157">
        <f>52+2</f>
        <v>54</v>
      </c>
      <c r="YG8" s="157">
        <v>33</v>
      </c>
      <c r="YH8" s="158">
        <f t="shared" si="107"/>
        <v>0.75</v>
      </c>
      <c r="YI8" s="158" t="str">
        <f t="shared" si="108"/>
        <v>OK</v>
      </c>
    </row>
    <row r="9" spans="1:659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15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7"/>
        <v>1</v>
      </c>
      <c r="OU9" s="158">
        <f t="shared" si="48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14"/>
        <v>1</v>
      </c>
      <c r="PC9" s="158">
        <f t="shared" si="50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51"/>
        <v>1</v>
      </c>
      <c r="PK9" s="158">
        <f t="shared" si="52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3"/>
        <v>1</v>
      </c>
      <c r="PS9" s="158">
        <f t="shared" si="54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5"/>
        <v>1</v>
      </c>
      <c r="QA9" s="158">
        <f t="shared" si="56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7"/>
        <v>1</v>
      </c>
      <c r="QI9" s="158">
        <f t="shared" si="58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9"/>
        <v>1</v>
      </c>
      <c r="QQ9" s="158">
        <f t="shared" si="60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61"/>
        <v>1</v>
      </c>
      <c r="QY9" s="158">
        <f t="shared" si="62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3"/>
        <v>1</v>
      </c>
      <c r="RG9" s="158">
        <f t="shared" si="64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5"/>
        <v>1</v>
      </c>
      <c r="RO9" s="158">
        <f t="shared" si="66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7"/>
        <v>1</v>
      </c>
      <c r="RW9" s="158">
        <f t="shared" si="68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9"/>
        <v>1</v>
      </c>
      <c r="SE9" s="158">
        <f t="shared" si="70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71"/>
        <v>1</v>
      </c>
      <c r="SM9" s="158">
        <f t="shared" si="72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3"/>
        <v>1</v>
      </c>
      <c r="SU9" s="158">
        <f t="shared" si="74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5"/>
        <v>1</v>
      </c>
      <c r="TC9" s="158">
        <f t="shared" si="76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7"/>
        <v>1</v>
      </c>
      <c r="TK9" s="158">
        <f t="shared" si="78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9"/>
        <v>1</v>
      </c>
      <c r="TS9" s="158">
        <f t="shared" si="80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81"/>
        <v>1</v>
      </c>
      <c r="UA9" s="158">
        <f t="shared" si="82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3"/>
        <v>1</v>
      </c>
      <c r="UI9" s="158">
        <f t="shared" si="84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5"/>
        <v>1</v>
      </c>
      <c r="UQ9" s="158">
        <f t="shared" si="86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7"/>
        <v>1</v>
      </c>
      <c r="UY9" s="158">
        <f t="shared" si="88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9"/>
        <v>1</v>
      </c>
      <c r="VG9" s="158">
        <f t="shared" si="90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91"/>
        <v>1</v>
      </c>
      <c r="VO9" s="158">
        <f t="shared" si="92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3"/>
        <v>1</v>
      </c>
      <c r="VW9" s="158">
        <f t="shared" si="94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5"/>
        <v>1</v>
      </c>
      <c r="WE9" s="158">
        <f t="shared" si="96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7"/>
        <v>1</v>
      </c>
      <c r="WM9" s="158">
        <f t="shared" si="98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9"/>
        <v>1</v>
      </c>
      <c r="WU9" s="158">
        <f t="shared" si="100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101"/>
        <v>1</v>
      </c>
      <c r="XC9" s="158" t="str">
        <f t="shared" si="102"/>
        <v>OK</v>
      </c>
      <c r="XD9" s="157"/>
      <c r="XE9" s="163" t="s">
        <v>23</v>
      </c>
      <c r="XF9" s="157">
        <f>594-56</f>
        <v>538</v>
      </c>
      <c r="XG9" s="157">
        <v>538</v>
      </c>
      <c r="XH9" s="157">
        <v>0</v>
      </c>
      <c r="XI9" s="157">
        <v>0</v>
      </c>
      <c r="XJ9" s="158">
        <f t="shared" si="103"/>
        <v>1</v>
      </c>
      <c r="XK9" s="158" t="str">
        <f t="shared" si="1"/>
        <v>OK</v>
      </c>
      <c r="XM9" s="163" t="s">
        <v>23</v>
      </c>
      <c r="XN9" s="157">
        <f>594</f>
        <v>594</v>
      </c>
      <c r="XO9" s="157">
        <f>538+19</f>
        <v>557</v>
      </c>
      <c r="XP9" s="157">
        <f>0+37</f>
        <v>37</v>
      </c>
      <c r="XQ9" s="157">
        <v>0</v>
      </c>
      <c r="XR9" s="158">
        <f t="shared" si="104"/>
        <v>0.93771043771043772</v>
      </c>
      <c r="XS9" s="158" t="str">
        <f t="shared" si="2"/>
        <v>Fail:-6%</v>
      </c>
      <c r="XU9" s="163" t="s">
        <v>23</v>
      </c>
      <c r="XV9" s="157">
        <v>594</v>
      </c>
      <c r="XW9" s="157">
        <v>538</v>
      </c>
      <c r="XX9" s="157">
        <v>0</v>
      </c>
      <c r="XY9" s="157">
        <v>56</v>
      </c>
      <c r="XZ9" s="158">
        <f t="shared" si="105"/>
        <v>0.90572390572390571</v>
      </c>
      <c r="YA9" s="158" t="str">
        <f t="shared" si="106"/>
        <v>Fail:-9%</v>
      </c>
      <c r="YC9" s="163" t="s">
        <v>23</v>
      </c>
      <c r="YD9" s="157">
        <f>594</f>
        <v>594</v>
      </c>
      <c r="YE9" s="157">
        <f>538+19</f>
        <v>557</v>
      </c>
      <c r="YF9" s="157">
        <f>0+37</f>
        <v>37</v>
      </c>
      <c r="YG9" s="157">
        <v>0</v>
      </c>
      <c r="YH9" s="158">
        <f t="shared" si="107"/>
        <v>0.93771043771043772</v>
      </c>
      <c r="YI9" s="158" t="str">
        <f t="shared" si="108"/>
        <v>OK</v>
      </c>
    </row>
    <row r="10" spans="1:659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15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09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10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11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12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13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7"/>
        <v>1</v>
      </c>
      <c r="OU10" s="158">
        <f t="shared" si="48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14"/>
        <v>1</v>
      </c>
      <c r="PC10" s="158">
        <f t="shared" si="50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51"/>
        <v>1</v>
      </c>
      <c r="PK10" s="158">
        <f t="shared" si="52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3"/>
        <v>1</v>
      </c>
      <c r="PS10" s="158">
        <f t="shared" si="54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5"/>
        <v>1</v>
      </c>
      <c r="QA10" s="158">
        <f t="shared" si="56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7"/>
        <v>1</v>
      </c>
      <c r="QI10" s="158">
        <f t="shared" si="58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9"/>
        <v>1</v>
      </c>
      <c r="QQ10" s="158">
        <f t="shared" si="60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61"/>
        <v>1</v>
      </c>
      <c r="QY10" s="158">
        <f t="shared" si="62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3"/>
        <v>1</v>
      </c>
      <c r="RG10" s="158">
        <f t="shared" si="64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5"/>
        <v>1</v>
      </c>
      <c r="RO10" s="158">
        <f t="shared" si="66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7"/>
        <v>1</v>
      </c>
      <c r="RW10" s="158">
        <f t="shared" si="68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9"/>
        <v>1</v>
      </c>
      <c r="SE10" s="158">
        <f t="shared" si="70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71"/>
        <v>1</v>
      </c>
      <c r="SM10" s="158">
        <f t="shared" si="72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3"/>
        <v>1</v>
      </c>
      <c r="SU10" s="158">
        <f t="shared" si="74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5"/>
        <v>1</v>
      </c>
      <c r="TC10" s="158">
        <f t="shared" si="76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7"/>
        <v>1</v>
      </c>
      <c r="TK10" s="158">
        <f t="shared" si="78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9"/>
        <v>1</v>
      </c>
      <c r="TS10" s="158">
        <f t="shared" si="80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81"/>
        <v>1</v>
      </c>
      <c r="UA10" s="158">
        <f t="shared" si="82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3"/>
        <v>1</v>
      </c>
      <c r="UI10" s="158">
        <f t="shared" si="84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5"/>
        <v>1</v>
      </c>
      <c r="UQ10" s="158">
        <f t="shared" si="86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7"/>
        <v>1</v>
      </c>
      <c r="UY10" s="158">
        <f t="shared" si="88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9"/>
        <v>1</v>
      </c>
      <c r="VG10" s="158">
        <f t="shared" si="90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91"/>
        <v>1</v>
      </c>
      <c r="VO10" s="158">
        <f t="shared" si="92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3"/>
        <v>1</v>
      </c>
      <c r="VW10" s="158">
        <f t="shared" si="94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5"/>
        <v>1</v>
      </c>
      <c r="WE10" s="158">
        <f t="shared" si="96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7"/>
        <v>1</v>
      </c>
      <c r="WM10" s="158">
        <f t="shared" si="98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9"/>
        <v>1</v>
      </c>
      <c r="WU10" s="158">
        <f t="shared" si="100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101"/>
        <v>1</v>
      </c>
      <c r="XC10" s="158" t="str">
        <f t="shared" si="102"/>
        <v>OK</v>
      </c>
      <c r="XE10" s="157" t="s">
        <v>24</v>
      </c>
      <c r="XF10" s="157">
        <v>3</v>
      </c>
      <c r="XG10" s="157">
        <v>3</v>
      </c>
      <c r="XH10" s="157">
        <v>0</v>
      </c>
      <c r="XI10" s="157">
        <v>0</v>
      </c>
      <c r="XJ10" s="158">
        <f t="shared" si="103"/>
        <v>1</v>
      </c>
      <c r="XK10" s="158" t="str">
        <f t="shared" si="1"/>
        <v>OK</v>
      </c>
      <c r="XM10" s="157" t="s">
        <v>24</v>
      </c>
      <c r="XN10" s="157">
        <v>3</v>
      </c>
      <c r="XO10" s="157">
        <v>3</v>
      </c>
      <c r="XP10" s="157">
        <v>0</v>
      </c>
      <c r="XQ10" s="157">
        <v>0</v>
      </c>
      <c r="XR10" s="158">
        <f t="shared" si="104"/>
        <v>1</v>
      </c>
      <c r="XS10" s="158" t="str">
        <f t="shared" si="2"/>
        <v>OK</v>
      </c>
      <c r="XU10" s="157" t="s">
        <v>24</v>
      </c>
      <c r="XV10" s="157">
        <v>3</v>
      </c>
      <c r="XW10" s="157">
        <v>3</v>
      </c>
      <c r="XX10" s="157">
        <v>0</v>
      </c>
      <c r="XY10" s="157">
        <v>0</v>
      </c>
      <c r="XZ10" s="158">
        <f t="shared" si="105"/>
        <v>1</v>
      </c>
      <c r="YA10" s="158" t="str">
        <f t="shared" si="106"/>
        <v>OK</v>
      </c>
      <c r="YC10" s="157" t="s">
        <v>24</v>
      </c>
      <c r="YD10" s="157">
        <v>3</v>
      </c>
      <c r="YE10" s="157">
        <v>3</v>
      </c>
      <c r="YF10" s="157">
        <v>0</v>
      </c>
      <c r="YG10" s="157">
        <v>0</v>
      </c>
      <c r="YH10" s="158">
        <f t="shared" si="107"/>
        <v>1</v>
      </c>
      <c r="YI10" s="158" t="str">
        <f t="shared" si="108"/>
        <v>OK</v>
      </c>
    </row>
    <row r="11" spans="1:659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09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10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11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7"/>
        <v>0.98701298701298701</v>
      </c>
      <c r="OU11" s="158">
        <f t="shared" si="48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14"/>
        <v>0.98701298701298701</v>
      </c>
      <c r="PC11" s="158">
        <f t="shared" si="50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51"/>
        <v>0.98701298701298701</v>
      </c>
      <c r="PK11" s="158">
        <f t="shared" si="52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3"/>
        <v>0.98701298701298701</v>
      </c>
      <c r="PS11" s="158">
        <f t="shared" si="54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5"/>
        <v>0.98701298701298701</v>
      </c>
      <c r="QA11" s="158">
        <f t="shared" si="56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7"/>
        <v>0.98701298701298701</v>
      </c>
      <c r="QI11" s="158">
        <f t="shared" si="58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9"/>
        <v>0.98701298701298701</v>
      </c>
      <c r="QQ11" s="158">
        <f t="shared" si="60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61"/>
        <v>0.98701298701298701</v>
      </c>
      <c r="QY11" s="158">
        <f t="shared" si="62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3"/>
        <v>0.98701298701298701</v>
      </c>
      <c r="RG11" s="158">
        <f t="shared" si="64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5"/>
        <v>0.98701298701298701</v>
      </c>
      <c r="RO11" s="158">
        <f t="shared" si="66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7"/>
        <v>0.98701298701298701</v>
      </c>
      <c r="RW11" s="158">
        <f t="shared" si="68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9"/>
        <v>0.98701298701298701</v>
      </c>
      <c r="SE11" s="158">
        <f t="shared" si="70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71"/>
        <v>0.98701298701298701</v>
      </c>
      <c r="SM11" s="158">
        <f t="shared" si="72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3"/>
        <v>0.98701298701298701</v>
      </c>
      <c r="SU11" s="158">
        <f t="shared" si="74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5"/>
        <v>0.98701298701298701</v>
      </c>
      <c r="TC11" s="158">
        <f t="shared" si="76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7"/>
        <v>0.98701298701298701</v>
      </c>
      <c r="TK11" s="158">
        <f t="shared" si="78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9"/>
        <v>0.98716452742123684</v>
      </c>
      <c r="TS11" s="158">
        <f t="shared" si="80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81"/>
        <v>0.98716452742123684</v>
      </c>
      <c r="UA11" s="158">
        <f t="shared" si="82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3"/>
        <v>0.98716452742123684</v>
      </c>
      <c r="UI11" s="158">
        <f t="shared" si="84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5"/>
        <v>0.98716452742123684</v>
      </c>
      <c r="UQ11" s="158">
        <f t="shared" si="86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7"/>
        <v>0.98716452742123684</v>
      </c>
      <c r="UY11" s="158">
        <f t="shared" si="88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9"/>
        <v>0.98716452742123684</v>
      </c>
      <c r="VG11" s="158">
        <f t="shared" si="90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91"/>
        <v>0.98716452742123684</v>
      </c>
      <c r="VO11" s="158">
        <f t="shared" si="92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3"/>
        <v>0.88331388564760793</v>
      </c>
      <c r="VW11" s="158">
        <f t="shared" si="94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5"/>
        <v>0.88331388564760793</v>
      </c>
      <c r="WE11" s="158">
        <f t="shared" si="96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7"/>
        <v>0.88331388564760793</v>
      </c>
      <c r="WM11" s="158">
        <f t="shared" si="98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9"/>
        <v>0.88331388564760793</v>
      </c>
      <c r="WU11" s="158">
        <f t="shared" si="100"/>
        <v>0</v>
      </c>
      <c r="WW11" s="173" t="s">
        <v>25</v>
      </c>
      <c r="WX11" s="159">
        <v>857</v>
      </c>
      <c r="WY11" s="159">
        <v>846</v>
      </c>
      <c r="WZ11" s="159">
        <v>11</v>
      </c>
      <c r="XA11" s="159">
        <v>0</v>
      </c>
      <c r="XB11" s="158">
        <f t="shared" si="101"/>
        <v>0.98716452742123684</v>
      </c>
      <c r="XC11" s="158" t="str">
        <f t="shared" si="102"/>
        <v>Fail:0.103850641773629</v>
      </c>
      <c r="XE11" s="173" t="s">
        <v>25</v>
      </c>
      <c r="XF11" s="159">
        <v>857</v>
      </c>
      <c r="XG11" s="159">
        <v>846</v>
      </c>
      <c r="XH11" s="159">
        <v>11</v>
      </c>
      <c r="XI11" s="159">
        <v>0</v>
      </c>
      <c r="XJ11" s="158">
        <f t="shared" si="103"/>
        <v>0.98716452742123684</v>
      </c>
      <c r="XK11" s="158" t="str">
        <f>IF(EXACT(WX11,XF11),IF(EXACT(WY11,XG11),IF(EXACT(WZ11,XH11),IF(EXACT(XA11,XI11),"OK",CONCATENATE("Fail:",ROUND(XJ11-XB11,2)*100,"%")),CONCATENATE("Fail:",ROUND(XJ11-XB11,2)*100,"%")),CONCATENATE("Fail:",ROUND(XJ11-XB11,2)*100,"%")),CONCATENATE("Fail:",ROUND(XJ11-XB11,2)*100,"%"))</f>
        <v>OK</v>
      </c>
      <c r="XL11" s="157" t="s">
        <v>433</v>
      </c>
      <c r="XM11" s="173" t="s">
        <v>25</v>
      </c>
      <c r="XN11" s="159">
        <f>857+6</f>
        <v>863</v>
      </c>
      <c r="XO11" s="159">
        <v>846</v>
      </c>
      <c r="XP11" s="159">
        <f>11+6</f>
        <v>17</v>
      </c>
      <c r="XQ11" s="159">
        <v>0</v>
      </c>
      <c r="XR11" s="158">
        <f t="shared" si="104"/>
        <v>0.98030127462340677</v>
      </c>
      <c r="XS11" s="158" t="str">
        <f>IF(EXACT(XF11,XN11),IF(EXACT(XG11,XO11),IF(EXACT(XH11,XP11),IF(EXACT(XI11,XQ11),"OK",CONCATENATE("Fail:",ROUND(XR11-XJ11,2)*100,"%")),CONCATENATE("Fail:",ROUND(XR11-XJ11,2)*100,"%")),CONCATENATE("Fail:",ROUND(XR11-XJ11,2)*100,"%")),CONCATENATE("Fail:",ROUND(XR11-XJ11,2)*100,"%"))</f>
        <v>Fail:-1%</v>
      </c>
      <c r="XU11" s="173" t="s">
        <v>25</v>
      </c>
      <c r="XV11" s="159">
        <v>863</v>
      </c>
      <c r="XW11" s="159">
        <v>846</v>
      </c>
      <c r="XX11" s="159">
        <v>11</v>
      </c>
      <c r="XY11" s="159">
        <v>6</v>
      </c>
      <c r="XZ11" s="158">
        <f t="shared" si="105"/>
        <v>0.98030127462340677</v>
      </c>
      <c r="YA11" s="158" t="str">
        <f t="shared" si="106"/>
        <v>Fail:-1%</v>
      </c>
      <c r="YB11" s="157" t="s">
        <v>433</v>
      </c>
      <c r="YC11" s="173" t="s">
        <v>25</v>
      </c>
      <c r="YD11" s="159">
        <f>857+6</f>
        <v>863</v>
      </c>
      <c r="YE11" s="159">
        <v>846</v>
      </c>
      <c r="YF11" s="159">
        <f>11+6</f>
        <v>17</v>
      </c>
      <c r="YG11" s="159">
        <v>0</v>
      </c>
      <c r="YH11" s="158">
        <f t="shared" si="107"/>
        <v>0.98030127462340677</v>
      </c>
      <c r="YI11" s="158" t="str">
        <f t="shared" si="108"/>
        <v>OK</v>
      </c>
    </row>
    <row r="12" spans="1:659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09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10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11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 t="shared" ref="NI12" si="116"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 t="shared" ref="NQ12" si="117">NN12/NM12</f>
        <v>1</v>
      </c>
      <c r="NR12" s="158">
        <f t="shared" si="46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7"/>
        <v>1</v>
      </c>
      <c r="OU12" s="158">
        <f t="shared" si="48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14"/>
        <v>1</v>
      </c>
      <c r="PC12" s="158">
        <f t="shared" si="50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51"/>
        <v>1</v>
      </c>
      <c r="PK12" s="158">
        <f t="shared" si="52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3"/>
        <v>1</v>
      </c>
      <c r="PS12" s="158">
        <f t="shared" si="54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5"/>
        <v>1</v>
      </c>
      <c r="QA12" s="158">
        <f t="shared" si="56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7"/>
        <v>1</v>
      </c>
      <c r="QI12" s="158">
        <f t="shared" si="58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9"/>
        <v>1</v>
      </c>
      <c r="QQ12" s="158">
        <f t="shared" si="60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61"/>
        <v>1</v>
      </c>
      <c r="QY12" s="158">
        <f t="shared" si="62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3"/>
        <v>1</v>
      </c>
      <c r="RG12" s="158">
        <f t="shared" si="64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5"/>
        <v>1</v>
      </c>
      <c r="RO12" s="158">
        <f t="shared" si="66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7"/>
        <v>1</v>
      </c>
      <c r="RW12" s="158">
        <f t="shared" si="68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9"/>
        <v>1</v>
      </c>
      <c r="SE12" s="158">
        <f t="shared" si="70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71"/>
        <v>1</v>
      </c>
      <c r="SM12" s="158">
        <f t="shared" si="72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3"/>
        <v>1</v>
      </c>
      <c r="SU12" s="158">
        <f t="shared" si="74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5"/>
        <v>1</v>
      </c>
      <c r="TC12" s="158">
        <f t="shared" si="76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7"/>
        <v>1</v>
      </c>
      <c r="TK12" s="158">
        <f t="shared" si="78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9"/>
        <v>1</v>
      </c>
      <c r="TS12" s="158">
        <f t="shared" si="80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81"/>
        <v>1</v>
      </c>
      <c r="UA12" s="158">
        <f t="shared" si="82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3"/>
        <v>1</v>
      </c>
      <c r="UI12" s="158">
        <f t="shared" si="84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5"/>
        <v>1</v>
      </c>
      <c r="UQ12" s="158">
        <f t="shared" si="86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7"/>
        <v>1</v>
      </c>
      <c r="UY12" s="158">
        <f t="shared" si="88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9"/>
        <v>1</v>
      </c>
      <c r="VG12" s="158">
        <f t="shared" si="90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91"/>
        <v>1</v>
      </c>
      <c r="VO12" s="158">
        <f t="shared" si="92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3"/>
        <v>1</v>
      </c>
      <c r="VW12" s="158">
        <f t="shared" si="94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5"/>
        <v>1</v>
      </c>
      <c r="WE12" s="158">
        <f t="shared" si="96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7"/>
        <v>1</v>
      </c>
      <c r="WM12" s="158">
        <f t="shared" si="98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9"/>
        <v>1</v>
      </c>
      <c r="WU12" s="158">
        <f t="shared" si="100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101"/>
        <v>1</v>
      </c>
      <c r="XC12" s="158" t="str">
        <f t="shared" si="102"/>
        <v>OK</v>
      </c>
      <c r="XD12" s="157" t="s">
        <v>119</v>
      </c>
      <c r="XE12" s="163" t="s">
        <v>27</v>
      </c>
      <c r="XF12" s="157">
        <f>71-25</f>
        <v>46</v>
      </c>
      <c r="XG12" s="157">
        <v>46</v>
      </c>
      <c r="XH12" s="157">
        <v>0</v>
      </c>
      <c r="XI12" s="157">
        <f>25-25</f>
        <v>0</v>
      </c>
      <c r="XJ12" s="158">
        <f t="shared" si="103"/>
        <v>1</v>
      </c>
      <c r="XK12" s="158" t="str">
        <f t="shared" ref="XK12:XK73" si="118">IF(EXACT(WX12,XF12),IF(EXACT(WY12,XG12),IF(EXACT(WZ12,XH12),IF(EXACT(XA12,XI12),"OK",CONCATENATE("Fail:",ROUND(XJ12-XB12,2)*100,"%")),CONCATENATE("Fail:",ROUND(XJ12-XB12,2)*100,"%")),CONCATENATE("Fail:",ROUND(XJ12-XB12,2)*100,"%")),CONCATENATE("Fail:",ROUND(XJ12-XB12,2)*100,"%"))</f>
        <v>OK</v>
      </c>
      <c r="XM12" s="163" t="s">
        <v>27</v>
      </c>
      <c r="XN12" s="157">
        <f>71</f>
        <v>71</v>
      </c>
      <c r="XO12" s="157">
        <f>46+13</f>
        <v>59</v>
      </c>
      <c r="XP12" s="157">
        <f>0+12</f>
        <v>12</v>
      </c>
      <c r="XQ12" s="157">
        <f>25-25</f>
        <v>0</v>
      </c>
      <c r="XR12" s="158">
        <f t="shared" si="104"/>
        <v>0.83098591549295775</v>
      </c>
      <c r="XS12" s="158" t="str">
        <f t="shared" ref="XS12:XS73" si="119">IF(EXACT(XF12,XN12),IF(EXACT(XG12,XO12),IF(EXACT(XH12,XP12),IF(EXACT(XI12,XQ12),"OK",CONCATENATE("Fail:",ROUND(XR12-XJ12,2)*100,"%")),CONCATENATE("Fail:",ROUND(XR12-XJ12,2)*100,"%")),CONCATENATE("Fail:",ROUND(XR12-XJ12,2)*100,"%")),CONCATENATE("Fail:",ROUND(XR12-XJ12,2)*100,"%"))</f>
        <v>Fail:-17%</v>
      </c>
      <c r="XU12" s="163" t="s">
        <v>27</v>
      </c>
      <c r="XV12" s="157">
        <v>73</v>
      </c>
      <c r="XW12" s="157">
        <v>46</v>
      </c>
      <c r="XX12" s="157">
        <v>0</v>
      </c>
      <c r="XY12" s="157">
        <v>27</v>
      </c>
      <c r="XZ12" s="158">
        <f t="shared" si="105"/>
        <v>0.63013698630136983</v>
      </c>
      <c r="YA12" s="158" t="str">
        <f t="shared" si="106"/>
        <v>Fail:-37%</v>
      </c>
      <c r="YC12" s="163" t="s">
        <v>27</v>
      </c>
      <c r="YD12" s="157">
        <f>71</f>
        <v>71</v>
      </c>
      <c r="YE12" s="157">
        <f>46+13</f>
        <v>59</v>
      </c>
      <c r="YF12" s="157">
        <f>0+12</f>
        <v>12</v>
      </c>
      <c r="YG12" s="157">
        <f>25-25</f>
        <v>0</v>
      </c>
      <c r="YH12" s="158">
        <f t="shared" si="107"/>
        <v>0.83098591549295775</v>
      </c>
      <c r="YI12" s="158" t="str">
        <f t="shared" si="108"/>
        <v>OK</v>
      </c>
    </row>
    <row r="13" spans="1:659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15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09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10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11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12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13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7"/>
        <v>1</v>
      </c>
      <c r="OU13" s="158">
        <f t="shared" si="48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14"/>
        <v>1</v>
      </c>
      <c r="PC13" s="158">
        <f t="shared" si="50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51"/>
        <v>1</v>
      </c>
      <c r="PK13" s="158">
        <f t="shared" si="52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3"/>
        <v>1</v>
      </c>
      <c r="PS13" s="158">
        <f t="shared" si="54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5"/>
        <v>1</v>
      </c>
      <c r="QA13" s="158">
        <f t="shared" si="56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7"/>
        <v>1</v>
      </c>
      <c r="QI13" s="158">
        <f t="shared" si="58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9"/>
        <v>1</v>
      </c>
      <c r="QQ13" s="158">
        <f t="shared" si="60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61"/>
        <v>1</v>
      </c>
      <c r="QY13" s="158">
        <f t="shared" si="62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3"/>
        <v>1</v>
      </c>
      <c r="RG13" s="158">
        <f t="shared" si="64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5"/>
        <v>1</v>
      </c>
      <c r="RO13" s="158">
        <f t="shared" si="66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7"/>
        <v>1</v>
      </c>
      <c r="RW13" s="158">
        <f t="shared" si="68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9"/>
        <v>1</v>
      </c>
      <c r="SE13" s="158">
        <f t="shared" si="70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71"/>
        <v>1</v>
      </c>
      <c r="SM13" s="158">
        <f t="shared" si="72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3"/>
        <v>1</v>
      </c>
      <c r="SU13" s="158">
        <f t="shared" si="74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5"/>
        <v>1</v>
      </c>
      <c r="TC13" s="158">
        <f t="shared" si="76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7"/>
        <v>1</v>
      </c>
      <c r="TK13" s="158">
        <f t="shared" si="78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9"/>
        <v>1</v>
      </c>
      <c r="TS13" s="158">
        <f t="shared" si="80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81"/>
        <v>1</v>
      </c>
      <c r="UA13" s="158">
        <f t="shared" si="82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3"/>
        <v>1</v>
      </c>
      <c r="UI13" s="158">
        <f t="shared" si="84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5"/>
        <v>1</v>
      </c>
      <c r="UQ13" s="158">
        <f t="shared" si="86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7"/>
        <v>1</v>
      </c>
      <c r="UY13" s="158">
        <f t="shared" si="88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9"/>
        <v>1</v>
      </c>
      <c r="VG13" s="158">
        <f t="shared" si="90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91"/>
        <v>1</v>
      </c>
      <c r="VO13" s="158">
        <f t="shared" si="92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3"/>
        <v>1</v>
      </c>
      <c r="VW13" s="158">
        <f t="shared" si="94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5"/>
        <v>1</v>
      </c>
      <c r="WE13" s="158">
        <f t="shared" si="96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7"/>
        <v>1</v>
      </c>
      <c r="WM13" s="158">
        <f t="shared" si="98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9"/>
        <v>1</v>
      </c>
      <c r="WU13" s="158">
        <f t="shared" si="100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101"/>
        <v>1</v>
      </c>
      <c r="XC13" s="158" t="str">
        <f t="shared" si="102"/>
        <v>OK</v>
      </c>
      <c r="XE13" s="157" t="s">
        <v>28</v>
      </c>
      <c r="XF13" s="157">
        <v>10</v>
      </c>
      <c r="XG13" s="157">
        <v>10</v>
      </c>
      <c r="XH13" s="157">
        <v>0</v>
      </c>
      <c r="XI13" s="157">
        <v>0</v>
      </c>
      <c r="XJ13" s="158">
        <f t="shared" si="103"/>
        <v>1</v>
      </c>
      <c r="XK13" s="158" t="str">
        <f t="shared" si="118"/>
        <v>OK</v>
      </c>
      <c r="XM13" s="157" t="s">
        <v>28</v>
      </c>
      <c r="XN13" s="157">
        <v>10</v>
      </c>
      <c r="XO13" s="157">
        <v>10</v>
      </c>
      <c r="XP13" s="157">
        <v>0</v>
      </c>
      <c r="XQ13" s="157">
        <v>0</v>
      </c>
      <c r="XR13" s="158">
        <f t="shared" si="104"/>
        <v>1</v>
      </c>
      <c r="XS13" s="158" t="str">
        <f t="shared" si="119"/>
        <v>OK</v>
      </c>
      <c r="XU13" s="157" t="s">
        <v>28</v>
      </c>
      <c r="XV13" s="157">
        <v>10</v>
      </c>
      <c r="XW13" s="157">
        <v>10</v>
      </c>
      <c r="XX13" s="157">
        <v>0</v>
      </c>
      <c r="XY13" s="157">
        <v>0</v>
      </c>
      <c r="XZ13" s="158">
        <f t="shared" si="105"/>
        <v>1</v>
      </c>
      <c r="YA13" s="158" t="str">
        <f t="shared" si="106"/>
        <v>OK</v>
      </c>
      <c r="YC13" s="157" t="s">
        <v>28</v>
      </c>
      <c r="YD13" s="157">
        <v>10</v>
      </c>
      <c r="YE13" s="157">
        <v>10</v>
      </c>
      <c r="YF13" s="157">
        <v>0</v>
      </c>
      <c r="YG13" s="157">
        <v>0</v>
      </c>
      <c r="YH13" s="158">
        <f t="shared" si="107"/>
        <v>1</v>
      </c>
      <c r="YI13" s="158" t="str">
        <f t="shared" si="108"/>
        <v>OK</v>
      </c>
    </row>
    <row r="14" spans="1:659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15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7"/>
        <v>1</v>
      </c>
      <c r="OU14" s="158">
        <f t="shared" si="48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14"/>
        <v>1</v>
      </c>
      <c r="PC14" s="158">
        <f t="shared" si="50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51"/>
        <v>1</v>
      </c>
      <c r="PK14" s="158">
        <f t="shared" si="52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3"/>
        <v>1</v>
      </c>
      <c r="PS14" s="158">
        <f t="shared" si="54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5"/>
        <v>1</v>
      </c>
      <c r="QA14" s="158">
        <f t="shared" si="56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7"/>
        <v>1</v>
      </c>
      <c r="QI14" s="158">
        <f t="shared" si="58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9"/>
        <v>1</v>
      </c>
      <c r="QQ14" s="158">
        <f t="shared" si="60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61"/>
        <v>1</v>
      </c>
      <c r="QY14" s="158">
        <f t="shared" si="62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3"/>
        <v>1</v>
      </c>
      <c r="RG14" s="158">
        <f t="shared" si="64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5"/>
        <v>1</v>
      </c>
      <c r="RO14" s="158">
        <f t="shared" si="66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7"/>
        <v>1</v>
      </c>
      <c r="RW14" s="158">
        <f t="shared" si="68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9"/>
        <v>1</v>
      </c>
      <c r="SE14" s="158">
        <f t="shared" si="70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71"/>
        <v>1</v>
      </c>
      <c r="SM14" s="158">
        <f t="shared" si="72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3"/>
        <v>1</v>
      </c>
      <c r="SU14" s="158">
        <f t="shared" si="74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5"/>
        <v>1</v>
      </c>
      <c r="TC14" s="158">
        <f t="shared" si="76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7"/>
        <v>1</v>
      </c>
      <c r="TK14" s="158">
        <f t="shared" si="78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9"/>
        <v>1</v>
      </c>
      <c r="TS14" s="158">
        <f t="shared" si="80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81"/>
        <v>1</v>
      </c>
      <c r="UA14" s="158">
        <f t="shared" si="82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3"/>
        <v>1</v>
      </c>
      <c r="UI14" s="158">
        <f t="shared" si="84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5"/>
        <v>1</v>
      </c>
      <c r="UQ14" s="158">
        <f t="shared" si="86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7"/>
        <v>1</v>
      </c>
      <c r="UY14" s="158">
        <f t="shared" si="88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9"/>
        <v>1</v>
      </c>
      <c r="VG14" s="158">
        <f t="shared" si="90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91"/>
        <v>1</v>
      </c>
      <c r="VO14" s="158">
        <f t="shared" si="92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3"/>
        <v>1</v>
      </c>
      <c r="VW14" s="158">
        <f t="shared" si="94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5"/>
        <v>1</v>
      </c>
      <c r="WE14" s="158">
        <f t="shared" si="96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7"/>
        <v>1</v>
      </c>
      <c r="WM14" s="158">
        <f t="shared" si="98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9"/>
        <v>1</v>
      </c>
      <c r="WU14" s="158">
        <f t="shared" si="100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101"/>
        <v>1</v>
      </c>
      <c r="XC14" s="158" t="str">
        <f t="shared" si="102"/>
        <v>OK</v>
      </c>
      <c r="XD14" s="157"/>
      <c r="XE14" s="161" t="s">
        <v>29</v>
      </c>
      <c r="XF14" s="157">
        <f>267-104</f>
        <v>163</v>
      </c>
      <c r="XG14" s="157">
        <v>163</v>
      </c>
      <c r="XH14" s="157">
        <v>0</v>
      </c>
      <c r="XI14" s="157">
        <v>0</v>
      </c>
      <c r="XJ14" s="158">
        <f t="shared" si="103"/>
        <v>1</v>
      </c>
      <c r="XK14" s="158" t="str">
        <f t="shared" si="118"/>
        <v>OK</v>
      </c>
      <c r="XL14" s="17" t="s">
        <v>437</v>
      </c>
      <c r="XM14" s="161" t="s">
        <v>29</v>
      </c>
      <c r="XN14" s="157">
        <f>267</f>
        <v>267</v>
      </c>
      <c r="XO14" s="157">
        <f>163+71</f>
        <v>234</v>
      </c>
      <c r="XP14" s="157">
        <f>0+33</f>
        <v>33</v>
      </c>
      <c r="XQ14" s="157">
        <v>0</v>
      </c>
      <c r="XR14" s="158">
        <f t="shared" si="104"/>
        <v>0.8764044943820225</v>
      </c>
      <c r="XS14" s="158" t="str">
        <f t="shared" si="119"/>
        <v>Fail:-12%</v>
      </c>
      <c r="XU14" s="161" t="s">
        <v>29</v>
      </c>
      <c r="XV14" s="157">
        <v>267</v>
      </c>
      <c r="XW14" s="157">
        <v>163</v>
      </c>
      <c r="XX14" s="157">
        <v>0</v>
      </c>
      <c r="XY14" s="157">
        <v>104</v>
      </c>
      <c r="XZ14" s="158">
        <f t="shared" si="105"/>
        <v>0.61048689138576784</v>
      </c>
      <c r="YA14" s="158" t="str">
        <f t="shared" si="106"/>
        <v>Fail:-39%</v>
      </c>
      <c r="YB14" s="17" t="s">
        <v>437</v>
      </c>
      <c r="YC14" s="161" t="s">
        <v>29</v>
      </c>
      <c r="YD14" s="157">
        <f>267</f>
        <v>267</v>
      </c>
      <c r="YE14" s="157">
        <f>163+71</f>
        <v>234</v>
      </c>
      <c r="YF14" s="157">
        <f>0+33</f>
        <v>33</v>
      </c>
      <c r="YG14" s="157">
        <v>0</v>
      </c>
      <c r="YH14" s="158">
        <f t="shared" si="107"/>
        <v>0.8764044943820225</v>
      </c>
      <c r="YI14" s="158" t="str">
        <f t="shared" si="108"/>
        <v>OK</v>
      </c>
    </row>
    <row r="15" spans="1:659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15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09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10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11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12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13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7"/>
        <v>0.83333333333333337</v>
      </c>
      <c r="OU15" s="158">
        <f t="shared" si="48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14"/>
        <v>0.83333333333333337</v>
      </c>
      <c r="PC15" s="158">
        <f t="shared" si="50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51"/>
        <v>0.83333333333333337</v>
      </c>
      <c r="PK15" s="158">
        <f t="shared" si="52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3"/>
        <v>0.83333333333333337</v>
      </c>
      <c r="PS15" s="158">
        <f t="shared" si="54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5"/>
        <v>0.83333333333333337</v>
      </c>
      <c r="QA15" s="158">
        <f t="shared" si="56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7"/>
        <v>0.83333333333333337</v>
      </c>
      <c r="QI15" s="158">
        <f t="shared" si="58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9"/>
        <v>0.83333333333333337</v>
      </c>
      <c r="QQ15" s="158">
        <f t="shared" si="60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61"/>
        <v>0.83333333333333337</v>
      </c>
      <c r="QY15" s="158">
        <f t="shared" si="62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3"/>
        <v>0.83333333333333337</v>
      </c>
      <c r="RG15" s="158">
        <f t="shared" si="64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5"/>
        <v>0.83333333333333337</v>
      </c>
      <c r="RO15" s="158">
        <f t="shared" si="66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7"/>
        <v>0.83333333333333337</v>
      </c>
      <c r="RW15" s="158">
        <f t="shared" si="68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9"/>
        <v>0.83333333333333337</v>
      </c>
      <c r="SE15" s="158">
        <f t="shared" si="70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71"/>
        <v>0.83333333333333337</v>
      </c>
      <c r="SM15" s="158">
        <f t="shared" si="72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3"/>
        <v>0.83333333333333337</v>
      </c>
      <c r="SU15" s="158">
        <f t="shared" si="74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5"/>
        <v>0.83333333333333337</v>
      </c>
      <c r="TC15" s="158">
        <f t="shared" si="76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7"/>
        <v>0.83333333333333337</v>
      </c>
      <c r="TK15" s="158">
        <f t="shared" si="78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9"/>
        <v>0.83333333333333337</v>
      </c>
      <c r="TS15" s="158">
        <f t="shared" si="80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81"/>
        <v>0.83333333333333337</v>
      </c>
      <c r="UA15" s="158">
        <f t="shared" si="82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3"/>
        <v>0.83333333333333337</v>
      </c>
      <c r="UI15" s="158">
        <f t="shared" si="84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5"/>
        <v>0.83333333333333337</v>
      </c>
      <c r="UQ15" s="158">
        <f t="shared" si="86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7"/>
        <v>0.83333333333333337</v>
      </c>
      <c r="UY15" s="158">
        <f t="shared" si="88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9"/>
        <v>0.83333333333333337</v>
      </c>
      <c r="VG15" s="158">
        <f t="shared" si="90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91"/>
        <v>0.83333333333333337</v>
      </c>
      <c r="VO15" s="158">
        <f t="shared" si="92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3"/>
        <v>0.83333333333333337</v>
      </c>
      <c r="VW15" s="158">
        <f t="shared" si="94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5"/>
        <v>0.83333333333333337</v>
      </c>
      <c r="WE15" s="158">
        <f t="shared" si="96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7"/>
        <v>0.85</v>
      </c>
      <c r="WM15" s="158">
        <f t="shared" si="98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9"/>
        <v>0.85</v>
      </c>
      <c r="WU15" s="158">
        <f t="shared" si="100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101"/>
        <v>0.85</v>
      </c>
      <c r="XC15" s="158" t="str">
        <f t="shared" si="102"/>
        <v>OK</v>
      </c>
      <c r="XE15" s="157" t="s">
        <v>30</v>
      </c>
      <c r="XF15" s="157">
        <v>40</v>
      </c>
      <c r="XG15" s="157">
        <v>34</v>
      </c>
      <c r="XH15" s="157">
        <v>6</v>
      </c>
      <c r="XI15" s="157">
        <v>0</v>
      </c>
      <c r="XJ15" s="158">
        <f t="shared" si="103"/>
        <v>0.85</v>
      </c>
      <c r="XK15" s="158" t="str">
        <f t="shared" si="118"/>
        <v>OK</v>
      </c>
      <c r="XM15" s="157" t="s">
        <v>30</v>
      </c>
      <c r="XN15" s="157">
        <v>40</v>
      </c>
      <c r="XO15" s="157">
        <v>34</v>
      </c>
      <c r="XP15" s="157">
        <v>6</v>
      </c>
      <c r="XQ15" s="157">
        <v>0</v>
      </c>
      <c r="XR15" s="158">
        <f t="shared" si="104"/>
        <v>0.85</v>
      </c>
      <c r="XS15" s="158" t="str">
        <f t="shared" si="119"/>
        <v>OK</v>
      </c>
      <c r="XU15" s="157" t="s">
        <v>30</v>
      </c>
      <c r="XV15" s="157">
        <v>40</v>
      </c>
      <c r="XW15" s="157">
        <v>34</v>
      </c>
      <c r="XX15" s="157">
        <v>6</v>
      </c>
      <c r="XY15" s="157">
        <v>0</v>
      </c>
      <c r="XZ15" s="158">
        <f t="shared" si="105"/>
        <v>0.85</v>
      </c>
      <c r="YA15" s="158" t="str">
        <f t="shared" si="106"/>
        <v>OK</v>
      </c>
      <c r="YC15" s="157" t="s">
        <v>30</v>
      </c>
      <c r="YD15" s="157">
        <v>40</v>
      </c>
      <c r="YE15" s="157">
        <v>34</v>
      </c>
      <c r="YF15" s="157">
        <v>6</v>
      </c>
      <c r="YG15" s="157">
        <v>0</v>
      </c>
      <c r="YH15" s="158">
        <f t="shared" si="107"/>
        <v>0.85</v>
      </c>
      <c r="YI15" s="158" t="str">
        <f t="shared" si="108"/>
        <v>OK</v>
      </c>
    </row>
    <row r="16" spans="1:659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15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09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10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11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12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13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7"/>
        <v>1</v>
      </c>
      <c r="OU16" s="158">
        <f t="shared" si="48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14"/>
        <v>1</v>
      </c>
      <c r="PC16" s="158">
        <f t="shared" si="50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51"/>
        <v>1</v>
      </c>
      <c r="PK16" s="158">
        <f t="shared" si="52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3"/>
        <v>1</v>
      </c>
      <c r="PS16" s="158">
        <f t="shared" si="54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5"/>
        <v>1</v>
      </c>
      <c r="QA16" s="158">
        <f t="shared" si="56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7"/>
        <v>1</v>
      </c>
      <c r="QI16" s="158">
        <f t="shared" si="58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9"/>
        <v>1</v>
      </c>
      <c r="QQ16" s="158">
        <f t="shared" si="60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61"/>
        <v>1</v>
      </c>
      <c r="QY16" s="158">
        <f t="shared" si="62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3"/>
        <v>1</v>
      </c>
      <c r="RG16" s="158">
        <f t="shared" si="64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5"/>
        <v>1</v>
      </c>
      <c r="RO16" s="158">
        <f t="shared" si="66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7"/>
        <v>1</v>
      </c>
      <c r="RW16" s="158">
        <f t="shared" si="68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9"/>
        <v>1</v>
      </c>
      <c r="SE16" s="158">
        <f t="shared" si="70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71"/>
        <v>1</v>
      </c>
      <c r="SM16" s="158">
        <f t="shared" si="72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3"/>
        <v>1</v>
      </c>
      <c r="SU16" s="158">
        <f t="shared" si="74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5"/>
        <v>1</v>
      </c>
      <c r="TC16" s="158">
        <f t="shared" si="76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7"/>
        <v>1</v>
      </c>
      <c r="TK16" s="158">
        <f t="shared" si="78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9"/>
        <v>1</v>
      </c>
      <c r="TS16" s="158">
        <f t="shared" si="80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81"/>
        <v>1</v>
      </c>
      <c r="UA16" s="158">
        <f t="shared" si="82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3"/>
        <v>1</v>
      </c>
      <c r="UI16" s="158">
        <f t="shared" si="84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5"/>
        <v>1</v>
      </c>
      <c r="UQ16" s="158">
        <f t="shared" si="86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7"/>
        <v>1</v>
      </c>
      <c r="UY16" s="158">
        <f t="shared" si="88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9"/>
        <v>1</v>
      </c>
      <c r="VG16" s="158">
        <f t="shared" si="90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91"/>
        <v>1</v>
      </c>
      <c r="VO16" s="158">
        <f t="shared" si="92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3"/>
        <v>1</v>
      </c>
      <c r="VW16" s="158">
        <f t="shared" si="94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5"/>
        <v>1</v>
      </c>
      <c r="WE16" s="158">
        <f t="shared" si="96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7"/>
        <v>1</v>
      </c>
      <c r="WM16" s="158">
        <f t="shared" si="98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9"/>
        <v>1</v>
      </c>
      <c r="WU16" s="158">
        <f t="shared" si="100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101"/>
        <v>1</v>
      </c>
      <c r="XC16" s="158" t="str">
        <f t="shared" si="102"/>
        <v>OK</v>
      </c>
      <c r="XE16" s="157" t="s">
        <v>31</v>
      </c>
      <c r="XF16" s="157">
        <v>6</v>
      </c>
      <c r="XG16" s="157">
        <v>6</v>
      </c>
      <c r="XH16" s="157">
        <v>0</v>
      </c>
      <c r="XI16" s="157">
        <v>0</v>
      </c>
      <c r="XJ16" s="158">
        <f t="shared" si="103"/>
        <v>1</v>
      </c>
      <c r="XK16" s="158" t="str">
        <f t="shared" si="118"/>
        <v>OK</v>
      </c>
      <c r="XM16" s="157" t="s">
        <v>31</v>
      </c>
      <c r="XN16" s="157">
        <v>6</v>
      </c>
      <c r="XO16" s="157">
        <v>6</v>
      </c>
      <c r="XP16" s="157">
        <v>0</v>
      </c>
      <c r="XQ16" s="157">
        <v>0</v>
      </c>
      <c r="XR16" s="158">
        <f t="shared" si="104"/>
        <v>1</v>
      </c>
      <c r="XS16" s="158" t="str">
        <f t="shared" si="119"/>
        <v>OK</v>
      </c>
      <c r="XU16" s="157" t="s">
        <v>31</v>
      </c>
      <c r="XV16" s="157">
        <v>6</v>
      </c>
      <c r="XW16" s="157">
        <v>6</v>
      </c>
      <c r="XX16" s="157">
        <v>0</v>
      </c>
      <c r="XY16" s="157">
        <v>0</v>
      </c>
      <c r="XZ16" s="158">
        <f t="shared" si="105"/>
        <v>1</v>
      </c>
      <c r="YA16" s="158" t="str">
        <f t="shared" si="106"/>
        <v>OK</v>
      </c>
      <c r="YC16" s="157" t="s">
        <v>31</v>
      </c>
      <c r="YD16" s="157">
        <v>6</v>
      </c>
      <c r="YE16" s="157">
        <v>6</v>
      </c>
      <c r="YF16" s="157">
        <v>0</v>
      </c>
      <c r="YG16" s="157">
        <v>0</v>
      </c>
      <c r="YH16" s="158">
        <f t="shared" si="107"/>
        <v>1</v>
      </c>
      <c r="YI16" s="158" t="str">
        <f t="shared" si="108"/>
        <v>OK</v>
      </c>
    </row>
    <row r="17" spans="1:659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15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13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7"/>
        <v>0.98407643312101911</v>
      </c>
      <c r="OU17" s="158">
        <f t="shared" si="48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14"/>
        <v>0.98407643312101911</v>
      </c>
      <c r="PC17" s="158">
        <f t="shared" si="50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51"/>
        <v>0.98407643312101911</v>
      </c>
      <c r="PK17" s="158">
        <f t="shared" si="52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3"/>
        <v>0.98407643312101911</v>
      </c>
      <c r="PS17" s="158">
        <f t="shared" si="54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5"/>
        <v>0.98407643312101911</v>
      </c>
      <c r="QA17" s="158">
        <f t="shared" si="56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7"/>
        <v>0.98407643312101911</v>
      </c>
      <c r="QI17" s="158">
        <f t="shared" si="58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9"/>
        <v>0.98407643312101911</v>
      </c>
      <c r="QQ17" s="158">
        <f t="shared" si="60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61"/>
        <v>0.98407643312101911</v>
      </c>
      <c r="QY17" s="158">
        <f t="shared" si="62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3"/>
        <v>0.98407643312101911</v>
      </c>
      <c r="RG17" s="158">
        <f t="shared" si="64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5"/>
        <v>0.98407643312101911</v>
      </c>
      <c r="RO17" s="158">
        <f t="shared" si="66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7"/>
        <v>0.98407643312101911</v>
      </c>
      <c r="RW17" s="158">
        <f t="shared" si="68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9"/>
        <v>0.98407643312101911</v>
      </c>
      <c r="SE17" s="158">
        <f t="shared" si="70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71"/>
        <v>0.98407643312101911</v>
      </c>
      <c r="SM17" s="158">
        <f t="shared" si="72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3"/>
        <v>0.98407643312101911</v>
      </c>
      <c r="SU17" s="158">
        <f t="shared" si="74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5"/>
        <v>0.98407643312101911</v>
      </c>
      <c r="TC17" s="158">
        <f t="shared" si="76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7"/>
        <v>0.98407643312101911</v>
      </c>
      <c r="TK17" s="158">
        <f t="shared" si="78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9"/>
        <v>0.98407643312101911</v>
      </c>
      <c r="TS17" s="158">
        <f t="shared" si="80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81"/>
        <v>0.98407643312101911</v>
      </c>
      <c r="UA17" s="158">
        <f t="shared" si="82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3"/>
        <v>0.98407643312101911</v>
      </c>
      <c r="UI17" s="158">
        <f t="shared" si="84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5"/>
        <v>0.98407643312101911</v>
      </c>
      <c r="UQ17" s="158">
        <f t="shared" si="86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7"/>
        <v>0.98407643312101911</v>
      </c>
      <c r="UY17" s="158">
        <f t="shared" si="88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9"/>
        <v>0.98407643312101911</v>
      </c>
      <c r="VG17" s="158">
        <f t="shared" si="90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91"/>
        <v>0.98407643312101911</v>
      </c>
      <c r="VO17" s="158">
        <f t="shared" si="92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3"/>
        <v>0.98407643312101911</v>
      </c>
      <c r="VW17" s="158">
        <f t="shared" si="94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5"/>
        <v>0.98407643312101911</v>
      </c>
      <c r="WE17" s="158">
        <f t="shared" si="96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7"/>
        <v>0.98407643312101911</v>
      </c>
      <c r="WM17" s="158">
        <f t="shared" si="98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9"/>
        <v>0.90127388535031849</v>
      </c>
      <c r="WU17" s="158">
        <f t="shared" si="100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101"/>
        <v>0.98407643312101911</v>
      </c>
      <c r="XC17" s="158" t="str">
        <f t="shared" si="102"/>
        <v>Fail:0.0828025477707006</v>
      </c>
      <c r="XE17" s="173" t="s">
        <v>32</v>
      </c>
      <c r="XF17" s="157">
        <f>636-8</f>
        <v>628</v>
      </c>
      <c r="XG17" s="157">
        <v>618</v>
      </c>
      <c r="XH17" s="157">
        <v>10</v>
      </c>
      <c r="XI17" s="157">
        <f>8-8</f>
        <v>0</v>
      </c>
      <c r="XJ17" s="158">
        <f t="shared" si="103"/>
        <v>0.98407643312101911</v>
      </c>
      <c r="XK17" s="158" t="str">
        <f t="shared" si="118"/>
        <v>OK</v>
      </c>
      <c r="XM17" s="173" t="s">
        <v>32</v>
      </c>
      <c r="XN17" s="157">
        <f>636</f>
        <v>636</v>
      </c>
      <c r="XO17" s="157">
        <f>618+8</f>
        <v>626</v>
      </c>
      <c r="XP17" s="157">
        <v>10</v>
      </c>
      <c r="XQ17" s="157">
        <f>8-8</f>
        <v>0</v>
      </c>
      <c r="XR17" s="158">
        <f t="shared" si="104"/>
        <v>0.98427672955974843</v>
      </c>
      <c r="XS17" s="158" t="str">
        <f t="shared" si="119"/>
        <v>Fail:0%</v>
      </c>
      <c r="XU17" s="173" t="s">
        <v>32</v>
      </c>
      <c r="XV17" s="157">
        <v>636</v>
      </c>
      <c r="XW17" s="157">
        <v>618</v>
      </c>
      <c r="XX17" s="157">
        <v>10</v>
      </c>
      <c r="XY17" s="157">
        <v>8</v>
      </c>
      <c r="XZ17" s="158">
        <f t="shared" si="105"/>
        <v>0.97169811320754718</v>
      </c>
      <c r="YA17" s="158" t="str">
        <f t="shared" si="106"/>
        <v>Fail:-1%</v>
      </c>
      <c r="YC17" s="173" t="s">
        <v>32</v>
      </c>
      <c r="YD17" s="157">
        <f>636</f>
        <v>636</v>
      </c>
      <c r="YE17" s="157">
        <f>618+8</f>
        <v>626</v>
      </c>
      <c r="YF17" s="157">
        <v>10</v>
      </c>
      <c r="YG17" s="157">
        <f>8-8</f>
        <v>0</v>
      </c>
      <c r="YH17" s="158">
        <f t="shared" si="107"/>
        <v>0.98427672955974843</v>
      </c>
      <c r="YI17" s="158" t="str">
        <f t="shared" si="108"/>
        <v>OK</v>
      </c>
    </row>
    <row r="18" spans="1:659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15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09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10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11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12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13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7"/>
        <v>1</v>
      </c>
      <c r="OU18" s="158">
        <f t="shared" si="48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14"/>
        <v>1</v>
      </c>
      <c r="PC18" s="158">
        <f t="shared" si="50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51"/>
        <v>1</v>
      </c>
      <c r="PK18" s="158">
        <f t="shared" si="52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3"/>
        <v>1</v>
      </c>
      <c r="PS18" s="158">
        <f t="shared" si="54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5"/>
        <v>1</v>
      </c>
      <c r="QA18" s="158">
        <f t="shared" si="56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7"/>
        <v>1</v>
      </c>
      <c r="QI18" s="158">
        <f t="shared" si="58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9"/>
        <v>1</v>
      </c>
      <c r="QQ18" s="158">
        <f t="shared" si="60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61"/>
        <v>1</v>
      </c>
      <c r="QY18" s="158">
        <f t="shared" si="62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3"/>
        <v>1</v>
      </c>
      <c r="RG18" s="158">
        <f t="shared" si="64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5"/>
        <v>1</v>
      </c>
      <c r="RO18" s="158">
        <f t="shared" si="66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7"/>
        <v>1</v>
      </c>
      <c r="RW18" s="158">
        <f t="shared" si="68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9"/>
        <v>1</v>
      </c>
      <c r="SE18" s="158">
        <f t="shared" si="70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71"/>
        <v>1</v>
      </c>
      <c r="SM18" s="158">
        <f t="shared" si="72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3"/>
        <v>1</v>
      </c>
      <c r="SU18" s="158">
        <f t="shared" si="74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5"/>
        <v>1</v>
      </c>
      <c r="TC18" s="158">
        <f t="shared" si="76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7"/>
        <v>1</v>
      </c>
      <c r="TK18" s="158">
        <f t="shared" si="78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9"/>
        <v>1</v>
      </c>
      <c r="TS18" s="158">
        <f t="shared" si="80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81"/>
        <v>1</v>
      </c>
      <c r="UA18" s="158">
        <f t="shared" si="82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3"/>
        <v>1</v>
      </c>
      <c r="UI18" s="158">
        <f t="shared" si="84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5"/>
        <v>1</v>
      </c>
      <c r="UQ18" s="158">
        <f t="shared" si="86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7"/>
        <v>1</v>
      </c>
      <c r="UY18" s="158">
        <f t="shared" si="88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9"/>
        <v>1</v>
      </c>
      <c r="VG18" s="158">
        <f t="shared" si="90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91"/>
        <v>1</v>
      </c>
      <c r="VO18" s="158">
        <f t="shared" si="92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3"/>
        <v>1</v>
      </c>
      <c r="VW18" s="158">
        <f t="shared" si="94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5"/>
        <v>1</v>
      </c>
      <c r="WE18" s="158">
        <f t="shared" si="96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7"/>
        <v>1</v>
      </c>
      <c r="WM18" s="158">
        <f t="shared" si="98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9"/>
        <v>1</v>
      </c>
      <c r="WU18" s="158">
        <f t="shared" si="100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101"/>
        <v>1</v>
      </c>
      <c r="XC18" s="158" t="str">
        <f t="shared" si="102"/>
        <v>OK</v>
      </c>
      <c r="XE18" s="157" t="s">
        <v>33</v>
      </c>
      <c r="XF18" s="157">
        <v>109</v>
      </c>
      <c r="XG18" s="157">
        <v>109</v>
      </c>
      <c r="XH18" s="157">
        <v>0</v>
      </c>
      <c r="XI18" s="157">
        <v>0</v>
      </c>
      <c r="XJ18" s="158">
        <f t="shared" si="103"/>
        <v>1</v>
      </c>
      <c r="XK18" s="158" t="str">
        <f t="shared" si="118"/>
        <v>OK</v>
      </c>
      <c r="XM18" s="157" t="s">
        <v>33</v>
      </c>
      <c r="XN18" s="157">
        <v>109</v>
      </c>
      <c r="XO18" s="157">
        <v>109</v>
      </c>
      <c r="XP18" s="157">
        <v>0</v>
      </c>
      <c r="XQ18" s="157">
        <v>0</v>
      </c>
      <c r="XR18" s="158">
        <f t="shared" si="104"/>
        <v>1</v>
      </c>
      <c r="XS18" s="158" t="str">
        <f t="shared" si="119"/>
        <v>OK</v>
      </c>
      <c r="XU18" s="157" t="s">
        <v>33</v>
      </c>
      <c r="XV18" s="157">
        <v>109</v>
      </c>
      <c r="XW18" s="157">
        <v>109</v>
      </c>
      <c r="XX18" s="157">
        <v>0</v>
      </c>
      <c r="XY18" s="157">
        <v>0</v>
      </c>
      <c r="XZ18" s="158">
        <f t="shared" si="105"/>
        <v>1</v>
      </c>
      <c r="YA18" s="158" t="str">
        <f t="shared" si="106"/>
        <v>OK</v>
      </c>
      <c r="YC18" s="157" t="s">
        <v>33</v>
      </c>
      <c r="YD18" s="157">
        <v>109</v>
      </c>
      <c r="YE18" s="157">
        <v>109</v>
      </c>
      <c r="YF18" s="157">
        <v>0</v>
      </c>
      <c r="YG18" s="157">
        <v>0</v>
      </c>
      <c r="YH18" s="158">
        <f t="shared" si="107"/>
        <v>1</v>
      </c>
      <c r="YI18" s="158" t="str">
        <f t="shared" si="108"/>
        <v>OK</v>
      </c>
    </row>
    <row r="19" spans="1:659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15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09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10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11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12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13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7"/>
        <v>3.9408866995073892E-2</v>
      </c>
      <c r="OU19" s="158">
        <f t="shared" si="48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14"/>
        <v>3.9408866995073892E-2</v>
      </c>
      <c r="PC19" s="158">
        <f t="shared" si="50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51"/>
        <v>3.9408866995073892E-2</v>
      </c>
      <c r="PK19" s="158">
        <f t="shared" si="52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3"/>
        <v>3.9408866995073892E-2</v>
      </c>
      <c r="PS19" s="158">
        <f t="shared" si="54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5"/>
        <v>3.9408866995073892E-2</v>
      </c>
      <c r="QA19" s="158">
        <f t="shared" si="56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7"/>
        <v>3.9408866995073892E-2</v>
      </c>
      <c r="QI19" s="158">
        <f t="shared" si="58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9"/>
        <v>3.9408866995073892E-2</v>
      </c>
      <c r="QQ19" s="158">
        <f t="shared" si="60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61"/>
        <v>3.9408866995073892E-2</v>
      </c>
      <c r="QY19" s="158">
        <f t="shared" si="62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3"/>
        <v>3.9408866995073892E-2</v>
      </c>
      <c r="RG19" s="158">
        <f t="shared" si="64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5"/>
        <v>3.9408866995073892E-2</v>
      </c>
      <c r="RO19" s="158">
        <f t="shared" si="66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7"/>
        <v>3.9408866995073892E-2</v>
      </c>
      <c r="RW19" s="158">
        <f t="shared" si="68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9"/>
        <v>3.9408866995073892E-2</v>
      </c>
      <c r="SE19" s="158">
        <f t="shared" si="70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71"/>
        <v>3.9408866995073892E-2</v>
      </c>
      <c r="SM19" s="158">
        <f t="shared" si="72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3"/>
        <v>3.9408866995073892E-2</v>
      </c>
      <c r="SU19" s="158">
        <f t="shared" si="74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5"/>
        <v>3.9408866995073892E-2</v>
      </c>
      <c r="TC19" s="158">
        <f t="shared" si="76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7"/>
        <v>3.9408866995073892E-2</v>
      </c>
      <c r="TK19" s="158">
        <f t="shared" si="78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9"/>
        <v>3.9408866995073892E-2</v>
      </c>
      <c r="TS19" s="158">
        <f t="shared" si="80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81"/>
        <v>3.9408866995073892E-2</v>
      </c>
      <c r="UA19" s="158">
        <f t="shared" si="82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3"/>
        <v>3.9408866995073892E-2</v>
      </c>
      <c r="UI19" s="158">
        <f t="shared" si="84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5"/>
        <v>3.9408866995073892E-2</v>
      </c>
      <c r="UQ19" s="158">
        <f t="shared" si="86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7"/>
        <v>3.9408866995073892E-2</v>
      </c>
      <c r="UY19" s="158">
        <f t="shared" si="88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9"/>
        <v>3.9408866995073892E-2</v>
      </c>
      <c r="VG19" s="158">
        <f t="shared" si="90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91"/>
        <v>3.9408866995073892E-2</v>
      </c>
      <c r="VO19" s="158">
        <f t="shared" si="92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3"/>
        <v>3.9408866995073892E-2</v>
      </c>
      <c r="VW19" s="158">
        <f t="shared" si="94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5"/>
        <v>3.9408866995073892E-2</v>
      </c>
      <c r="WE19" s="158">
        <f t="shared" si="96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7"/>
        <v>3.9408866995073892E-2</v>
      </c>
      <c r="WM19" s="158">
        <f t="shared" si="98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9"/>
        <v>3.9408866995073892E-2</v>
      </c>
      <c r="WU19" s="158">
        <f t="shared" si="100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101"/>
        <v>3.9408866995073892E-2</v>
      </c>
      <c r="XC19" s="158" t="str">
        <f t="shared" si="102"/>
        <v>OK</v>
      </c>
      <c r="XE19" s="157" t="s">
        <v>34</v>
      </c>
      <c r="XF19" s="157">
        <v>203</v>
      </c>
      <c r="XG19" s="157">
        <v>8</v>
      </c>
      <c r="XH19" s="157">
        <v>191</v>
      </c>
      <c r="XI19" s="157">
        <v>4</v>
      </c>
      <c r="XJ19" s="158">
        <f t="shared" si="103"/>
        <v>3.9408866995073892E-2</v>
      </c>
      <c r="XK19" s="158" t="str">
        <f t="shared" si="118"/>
        <v>OK</v>
      </c>
      <c r="XM19" s="157" t="s">
        <v>34</v>
      </c>
      <c r="XN19" s="157">
        <v>203</v>
      </c>
      <c r="XO19" s="157">
        <v>8</v>
      </c>
      <c r="XP19" s="157">
        <v>191</v>
      </c>
      <c r="XQ19" s="157">
        <v>4</v>
      </c>
      <c r="XR19" s="158">
        <f t="shared" si="104"/>
        <v>3.9408866995073892E-2</v>
      </c>
      <c r="XS19" s="158" t="str">
        <f t="shared" si="119"/>
        <v>OK</v>
      </c>
      <c r="XU19" s="157" t="s">
        <v>34</v>
      </c>
      <c r="XV19" s="157">
        <v>203</v>
      </c>
      <c r="XW19" s="157">
        <v>8</v>
      </c>
      <c r="XX19" s="157">
        <v>191</v>
      </c>
      <c r="XY19" s="157">
        <v>4</v>
      </c>
      <c r="XZ19" s="158">
        <f t="shared" si="105"/>
        <v>3.9408866995073892E-2</v>
      </c>
      <c r="YA19" s="158" t="str">
        <f t="shared" si="106"/>
        <v>OK</v>
      </c>
      <c r="YC19" s="157" t="s">
        <v>34</v>
      </c>
      <c r="YD19" s="157">
        <v>203</v>
      </c>
      <c r="YE19" s="157">
        <v>8</v>
      </c>
      <c r="YF19" s="157">
        <v>191</v>
      </c>
      <c r="YG19" s="157">
        <v>4</v>
      </c>
      <c r="YH19" s="158">
        <f t="shared" si="107"/>
        <v>3.9408866995073892E-2</v>
      </c>
      <c r="YI19" s="158" t="str">
        <f t="shared" si="108"/>
        <v>OK</v>
      </c>
    </row>
    <row r="20" spans="1:659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15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09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11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12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13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7"/>
        <v>0.4375</v>
      </c>
      <c r="OU20" s="158">
        <f t="shared" si="48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14"/>
        <v>0.4375</v>
      </c>
      <c r="PC20" s="158">
        <f t="shared" si="50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51"/>
        <v>0.4375</v>
      </c>
      <c r="PK20" s="158">
        <f t="shared" si="52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3"/>
        <v>0.4375</v>
      </c>
      <c r="PS20" s="158">
        <f t="shared" si="54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5"/>
        <v>0.4375</v>
      </c>
      <c r="QA20" s="158">
        <f t="shared" si="56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7"/>
        <v>0.4375</v>
      </c>
      <c r="QI20" s="158">
        <f t="shared" si="58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9"/>
        <v>0.4375</v>
      </c>
      <c r="QQ20" s="158">
        <f t="shared" si="60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61"/>
        <v>0.4375</v>
      </c>
      <c r="QY20" s="158">
        <f t="shared" si="62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3"/>
        <v>0.4375</v>
      </c>
      <c r="RG20" s="158">
        <f t="shared" si="64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5"/>
        <v>0.4375</v>
      </c>
      <c r="RO20" s="158">
        <f t="shared" si="66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7"/>
        <v>0.4375</v>
      </c>
      <c r="RW20" s="158">
        <f t="shared" si="68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9"/>
        <v>0.4375</v>
      </c>
      <c r="SE20" s="158">
        <f t="shared" si="70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71"/>
        <v>0.4375</v>
      </c>
      <c r="SM20" s="158">
        <f t="shared" si="72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3"/>
        <v>0.4375</v>
      </c>
      <c r="SU20" s="158">
        <f t="shared" si="74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5"/>
        <v>0.4375</v>
      </c>
      <c r="TC20" s="158">
        <f t="shared" si="76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7"/>
        <v>0.4375</v>
      </c>
      <c r="TK20" s="158">
        <f t="shared" si="78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9"/>
        <v>0.4375</v>
      </c>
      <c r="TS20" s="158">
        <f t="shared" si="80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81"/>
        <v>0.4375</v>
      </c>
      <c r="UA20" s="158">
        <f t="shared" si="82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3"/>
        <v>0.4375</v>
      </c>
      <c r="UI20" s="158">
        <f t="shared" si="84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5"/>
        <v>0.4375</v>
      </c>
      <c r="UQ20" s="158">
        <f t="shared" si="86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7"/>
        <v>0.4375</v>
      </c>
      <c r="UY20" s="158">
        <f t="shared" si="88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9"/>
        <v>0.4375</v>
      </c>
      <c r="VG20" s="158">
        <f t="shared" si="90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91"/>
        <v>0.4375</v>
      </c>
      <c r="VO20" s="158">
        <f t="shared" si="92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3"/>
        <v>0.4375</v>
      </c>
      <c r="VW20" s="158">
        <f t="shared" si="94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5"/>
        <v>0.4375</v>
      </c>
      <c r="WE20" s="158">
        <f t="shared" si="96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7"/>
        <v>0.4375</v>
      </c>
      <c r="WM20" s="158">
        <f t="shared" si="98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9"/>
        <v>0.4375</v>
      </c>
      <c r="WU20" s="158">
        <f t="shared" si="100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101"/>
        <v>0.4375</v>
      </c>
      <c r="XC20" s="158" t="str">
        <f t="shared" si="102"/>
        <v>Fail:0</v>
      </c>
      <c r="XE20" s="157" t="s">
        <v>35</v>
      </c>
      <c r="XF20" s="157">
        <v>48</v>
      </c>
      <c r="XG20" s="157">
        <v>21</v>
      </c>
      <c r="XH20" s="157">
        <v>20</v>
      </c>
      <c r="XI20" s="157">
        <v>7</v>
      </c>
      <c r="XJ20" s="158">
        <f t="shared" si="103"/>
        <v>0.4375</v>
      </c>
      <c r="XK20" s="158" t="str">
        <f t="shared" si="118"/>
        <v>OK</v>
      </c>
      <c r="XM20" s="157" t="s">
        <v>35</v>
      </c>
      <c r="XN20" s="157">
        <v>48</v>
      </c>
      <c r="XO20" s="157">
        <v>21</v>
      </c>
      <c r="XP20" s="157">
        <v>20</v>
      </c>
      <c r="XQ20" s="157">
        <v>7</v>
      </c>
      <c r="XR20" s="158">
        <f t="shared" si="104"/>
        <v>0.4375</v>
      </c>
      <c r="XS20" s="158" t="str">
        <f t="shared" si="119"/>
        <v>OK</v>
      </c>
      <c r="XU20" s="157" t="s">
        <v>35</v>
      </c>
      <c r="XV20" s="157">
        <v>48</v>
      </c>
      <c r="XW20" s="157">
        <v>21</v>
      </c>
      <c r="XX20" s="157">
        <v>20</v>
      </c>
      <c r="XY20" s="157">
        <v>7</v>
      </c>
      <c r="XZ20" s="158">
        <f t="shared" si="105"/>
        <v>0.4375</v>
      </c>
      <c r="YA20" s="158" t="str">
        <f t="shared" si="106"/>
        <v>OK</v>
      </c>
      <c r="YC20" s="157" t="s">
        <v>35</v>
      </c>
      <c r="YD20" s="157">
        <v>48</v>
      </c>
      <c r="YE20" s="157">
        <v>21</v>
      </c>
      <c r="YF20" s="157">
        <v>20</v>
      </c>
      <c r="YG20" s="157">
        <v>7</v>
      </c>
      <c r="YH20" s="158">
        <f t="shared" si="107"/>
        <v>0.4375</v>
      </c>
      <c r="YI20" s="158" t="str">
        <f t="shared" si="108"/>
        <v>OK</v>
      </c>
    </row>
    <row r="21" spans="1:659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15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09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10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12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13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7"/>
        <v>0.88</v>
      </c>
      <c r="OU21" s="158">
        <f t="shared" si="48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14"/>
        <v>0.88</v>
      </c>
      <c r="PC21" s="158">
        <f t="shared" si="50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51"/>
        <v>0.88</v>
      </c>
      <c r="PK21" s="158">
        <f t="shared" si="52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3"/>
        <v>0.88</v>
      </c>
      <c r="PS21" s="158">
        <f t="shared" si="54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5"/>
        <v>0.88</v>
      </c>
      <c r="QA21" s="158">
        <f t="shared" si="56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7"/>
        <v>0.88</v>
      </c>
      <c r="QI21" s="158">
        <f t="shared" si="58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9"/>
        <v>0.88</v>
      </c>
      <c r="QQ21" s="158">
        <f t="shared" si="60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61"/>
        <v>0.88</v>
      </c>
      <c r="QY21" s="158">
        <f t="shared" si="62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3"/>
        <v>0.88</v>
      </c>
      <c r="RG21" s="158">
        <f t="shared" si="64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5"/>
        <v>0.88</v>
      </c>
      <c r="RO21" s="158">
        <f t="shared" si="66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7"/>
        <v>0.88</v>
      </c>
      <c r="RW21" s="158">
        <f t="shared" si="68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9"/>
        <v>0.88</v>
      </c>
      <c r="SE21" s="158">
        <f t="shared" si="70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71"/>
        <v>0.88</v>
      </c>
      <c r="SM21" s="158">
        <f t="shared" si="72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3"/>
        <v>0.88</v>
      </c>
      <c r="SU21" s="158">
        <f t="shared" si="74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5"/>
        <v>0.88</v>
      </c>
      <c r="TC21" s="158">
        <f t="shared" si="76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7"/>
        <v>0.88</v>
      </c>
      <c r="TK21" s="158">
        <f t="shared" si="78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9"/>
        <v>0.88</v>
      </c>
      <c r="TS21" s="158">
        <f t="shared" si="80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81"/>
        <v>0.88</v>
      </c>
      <c r="UA21" s="158">
        <f t="shared" si="82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3"/>
        <v>0.88</v>
      </c>
      <c r="UI21" s="158">
        <f t="shared" si="84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5"/>
        <v>0.88</v>
      </c>
      <c r="UQ21" s="158">
        <f t="shared" si="86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7"/>
        <v>0.88</v>
      </c>
      <c r="UY21" s="158">
        <f t="shared" si="88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9"/>
        <v>0.88</v>
      </c>
      <c r="VG21" s="158">
        <f t="shared" si="90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91"/>
        <v>0.88</v>
      </c>
      <c r="VO21" s="158">
        <f t="shared" si="92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3"/>
        <v>0.88</v>
      </c>
      <c r="VW21" s="158">
        <f t="shared" si="94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5"/>
        <v>0.88</v>
      </c>
      <c r="WE21" s="158">
        <f t="shared" si="96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7"/>
        <v>0.88</v>
      </c>
      <c r="WM21" s="158">
        <f t="shared" si="98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9"/>
        <v>0.88</v>
      </c>
      <c r="WU21" s="158">
        <f t="shared" si="100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101"/>
        <v>0.88</v>
      </c>
      <c r="XC21" s="158" t="str">
        <f t="shared" si="102"/>
        <v>OK</v>
      </c>
      <c r="XD21" s="157"/>
      <c r="XE21" s="161" t="s">
        <v>36</v>
      </c>
      <c r="XF21" s="157">
        <f>67-42</f>
        <v>25</v>
      </c>
      <c r="XG21" s="157">
        <v>22</v>
      </c>
      <c r="XH21" s="157">
        <v>3</v>
      </c>
      <c r="XI21" s="157">
        <f>42-42</f>
        <v>0</v>
      </c>
      <c r="XJ21" s="158">
        <f t="shared" si="103"/>
        <v>0.88</v>
      </c>
      <c r="XK21" s="158" t="str">
        <f t="shared" si="118"/>
        <v>OK</v>
      </c>
      <c r="XM21" s="161" t="s">
        <v>36</v>
      </c>
      <c r="XN21" s="157">
        <f>67</f>
        <v>67</v>
      </c>
      <c r="XO21" s="157">
        <f>22+6</f>
        <v>28</v>
      </c>
      <c r="XP21" s="157">
        <f>3+36</f>
        <v>39</v>
      </c>
      <c r="XQ21" s="157">
        <f>42-42</f>
        <v>0</v>
      </c>
      <c r="XR21" s="158">
        <f t="shared" si="104"/>
        <v>0.41791044776119401</v>
      </c>
      <c r="XS21" s="158" t="str">
        <f t="shared" si="119"/>
        <v>Fail:-46%</v>
      </c>
      <c r="XU21" s="161" t="s">
        <v>36</v>
      </c>
      <c r="XV21" s="157">
        <v>67</v>
      </c>
      <c r="XW21" s="157">
        <v>22</v>
      </c>
      <c r="XX21" s="157">
        <v>3</v>
      </c>
      <c r="XY21" s="157">
        <v>42</v>
      </c>
      <c r="XZ21" s="158">
        <f t="shared" si="105"/>
        <v>0.32835820895522388</v>
      </c>
      <c r="YA21" s="158" t="str">
        <f t="shared" si="106"/>
        <v>Fail:-55%</v>
      </c>
      <c r="YC21" s="161" t="s">
        <v>36</v>
      </c>
      <c r="YD21" s="157">
        <f>67</f>
        <v>67</v>
      </c>
      <c r="YE21" s="157">
        <f>22+6</f>
        <v>28</v>
      </c>
      <c r="YF21" s="157">
        <f>3+36</f>
        <v>39</v>
      </c>
      <c r="YG21" s="157">
        <f>42-42</f>
        <v>0</v>
      </c>
      <c r="YH21" s="158">
        <f t="shared" si="107"/>
        <v>0.41791044776119401</v>
      </c>
      <c r="YI21" s="158" t="str">
        <f t="shared" si="108"/>
        <v>OK</v>
      </c>
    </row>
    <row r="22" spans="1:659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15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09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10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13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7"/>
        <v>1</v>
      </c>
      <c r="OU22" s="158">
        <f t="shared" si="48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14"/>
        <v>1</v>
      </c>
      <c r="PC22" s="158">
        <f t="shared" si="50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51"/>
        <v>1</v>
      </c>
      <c r="PK22" s="158">
        <f t="shared" si="52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3"/>
        <v>1</v>
      </c>
      <c r="PS22" s="158">
        <f t="shared" si="54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5"/>
        <v>1</v>
      </c>
      <c r="QA22" s="158">
        <f t="shared" si="56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7"/>
        <v>1</v>
      </c>
      <c r="QI22" s="158">
        <f t="shared" si="58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9"/>
        <v>1</v>
      </c>
      <c r="QQ22" s="158">
        <f t="shared" si="60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61"/>
        <v>1</v>
      </c>
      <c r="QY22" s="158">
        <f t="shared" si="62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3"/>
        <v>1</v>
      </c>
      <c r="RG22" s="158">
        <f t="shared" si="64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5"/>
        <v>1</v>
      </c>
      <c r="RO22" s="158">
        <f t="shared" si="66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7"/>
        <v>1</v>
      </c>
      <c r="RW22" s="158">
        <f t="shared" si="68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9"/>
        <v>1</v>
      </c>
      <c r="SE22" s="158">
        <f t="shared" si="70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71"/>
        <v>1</v>
      </c>
      <c r="SM22" s="158">
        <f t="shared" si="72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3"/>
        <v>1</v>
      </c>
      <c r="SU22" s="158">
        <f t="shared" si="74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5"/>
        <v>1</v>
      </c>
      <c r="TC22" s="158">
        <f t="shared" si="76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7"/>
        <v>1</v>
      </c>
      <c r="TK22" s="158">
        <f t="shared" si="78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9"/>
        <v>1</v>
      </c>
      <c r="TS22" s="158">
        <f t="shared" si="80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81"/>
        <v>1</v>
      </c>
      <c r="UA22" s="158">
        <f t="shared" si="82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3"/>
        <v>1</v>
      </c>
      <c r="UI22" s="158">
        <f t="shared" si="84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5"/>
        <v>1</v>
      </c>
      <c r="UQ22" s="158">
        <f t="shared" si="86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7"/>
        <v>1</v>
      </c>
      <c r="UY22" s="158">
        <f t="shared" si="88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9"/>
        <v>1</v>
      </c>
      <c r="VG22" s="158">
        <f t="shared" si="90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91"/>
        <v>1</v>
      </c>
      <c r="VO22" s="158">
        <f t="shared" si="92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3"/>
        <v>1</v>
      </c>
      <c r="VW22" s="158">
        <f t="shared" si="94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5"/>
        <v>1</v>
      </c>
      <c r="WE22" s="158">
        <f t="shared" si="96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7"/>
        <v>1</v>
      </c>
      <c r="WM22" s="158">
        <f t="shared" si="98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9"/>
        <v>1</v>
      </c>
      <c r="WU22" s="158">
        <f t="shared" si="100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101"/>
        <v>1</v>
      </c>
      <c r="XC22" s="158" t="str">
        <f t="shared" si="102"/>
        <v>OK</v>
      </c>
      <c r="XD22" s="157"/>
      <c r="XE22" s="163" t="s">
        <v>37</v>
      </c>
      <c r="XF22" s="157">
        <f>81-70</f>
        <v>11</v>
      </c>
      <c r="XG22" s="157">
        <v>11</v>
      </c>
      <c r="XH22" s="157">
        <v>0</v>
      </c>
      <c r="XI22" s="157">
        <f>70-70</f>
        <v>0</v>
      </c>
      <c r="XJ22" s="158">
        <f t="shared" si="103"/>
        <v>1</v>
      </c>
      <c r="XK22" s="158" t="str">
        <f t="shared" si="118"/>
        <v>OK</v>
      </c>
      <c r="XM22" s="163" t="s">
        <v>37</v>
      </c>
      <c r="XN22" s="157">
        <f>81</f>
        <v>81</v>
      </c>
      <c r="XO22" s="157">
        <f>11+59</f>
        <v>70</v>
      </c>
      <c r="XP22" s="157">
        <f>0+11</f>
        <v>11</v>
      </c>
      <c r="XQ22" s="157">
        <f>70-70</f>
        <v>0</v>
      </c>
      <c r="XR22" s="158">
        <f t="shared" si="104"/>
        <v>0.86419753086419748</v>
      </c>
      <c r="XS22" s="158" t="str">
        <f t="shared" si="119"/>
        <v>Fail:-14%</v>
      </c>
      <c r="XU22" s="163" t="s">
        <v>37</v>
      </c>
      <c r="XV22" s="157">
        <v>81</v>
      </c>
      <c r="XW22" s="157">
        <v>11</v>
      </c>
      <c r="XX22" s="157">
        <v>0</v>
      </c>
      <c r="XY22" s="157">
        <v>70</v>
      </c>
      <c r="XZ22" s="158">
        <f t="shared" si="105"/>
        <v>0.13580246913580246</v>
      </c>
      <c r="YA22" s="158" t="str">
        <f t="shared" si="106"/>
        <v>Fail:-86%</v>
      </c>
      <c r="YC22" s="163" t="s">
        <v>37</v>
      </c>
      <c r="YD22" s="157">
        <f>81</f>
        <v>81</v>
      </c>
      <c r="YE22" s="157">
        <f>11+59</f>
        <v>70</v>
      </c>
      <c r="YF22" s="157">
        <f>0+11</f>
        <v>11</v>
      </c>
      <c r="YG22" s="157">
        <f>70-70</f>
        <v>0</v>
      </c>
      <c r="YH22" s="158">
        <f t="shared" si="107"/>
        <v>0.86419753086419748</v>
      </c>
      <c r="YI22" s="158" t="str">
        <f t="shared" si="108"/>
        <v>OK</v>
      </c>
    </row>
    <row r="23" spans="1:659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15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09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10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11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12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13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7"/>
        <v>0.99319727891156462</v>
      </c>
      <c r="OU23" s="158">
        <f t="shared" si="48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14"/>
        <v>0.99319727891156462</v>
      </c>
      <c r="PC23" s="158">
        <f t="shared" si="50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51"/>
        <v>0.99319727891156462</v>
      </c>
      <c r="PK23" s="158">
        <f t="shared" si="52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3"/>
        <v>0.99319727891156462</v>
      </c>
      <c r="PS23" s="158">
        <f t="shared" si="54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5"/>
        <v>0.99319727891156462</v>
      </c>
      <c r="QA23" s="158">
        <f t="shared" si="56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7"/>
        <v>0.99319727891156462</v>
      </c>
      <c r="QI23" s="158">
        <f t="shared" si="58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9"/>
        <v>0.99319727891156462</v>
      </c>
      <c r="QQ23" s="158">
        <f t="shared" si="60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61"/>
        <v>0.99319727891156462</v>
      </c>
      <c r="QY23" s="158">
        <f t="shared" si="62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3"/>
        <v>0.99319727891156462</v>
      </c>
      <c r="RG23" s="158">
        <f t="shared" si="64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5"/>
        <v>0.99319727891156462</v>
      </c>
      <c r="RO23" s="158">
        <f t="shared" si="66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7"/>
        <v>0.99319727891156462</v>
      </c>
      <c r="RW23" s="158">
        <f t="shared" si="68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9"/>
        <v>0.99319727891156462</v>
      </c>
      <c r="SE23" s="158">
        <f t="shared" si="70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71"/>
        <v>0.99319727891156462</v>
      </c>
      <c r="SM23" s="158">
        <f t="shared" si="72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3"/>
        <v>0.99319727891156462</v>
      </c>
      <c r="SU23" s="158">
        <f t="shared" si="74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5"/>
        <v>0.99319727891156462</v>
      </c>
      <c r="TC23" s="158">
        <f t="shared" si="76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7"/>
        <v>0.99319727891156462</v>
      </c>
      <c r="TK23" s="158">
        <f t="shared" si="78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9"/>
        <v>0.99319727891156462</v>
      </c>
      <c r="TS23" s="158">
        <f t="shared" si="80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81"/>
        <v>0.99319727891156462</v>
      </c>
      <c r="UA23" s="158">
        <f t="shared" si="82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3"/>
        <v>0.99319727891156462</v>
      </c>
      <c r="UI23" s="158">
        <f t="shared" si="84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5"/>
        <v>0.99319727891156462</v>
      </c>
      <c r="UQ23" s="158">
        <f t="shared" si="86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7"/>
        <v>0.99319727891156462</v>
      </c>
      <c r="UY23" s="158">
        <f t="shared" si="88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9"/>
        <v>0.99319727891156462</v>
      </c>
      <c r="VG23" s="158">
        <f t="shared" si="90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91"/>
        <v>0.99319727891156462</v>
      </c>
      <c r="VO23" s="158">
        <f t="shared" si="92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3"/>
        <v>0.99319727891156462</v>
      </c>
      <c r="VW23" s="158">
        <f t="shared" si="94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5"/>
        <v>0.99319727891156462</v>
      </c>
      <c r="WE23" s="158">
        <f t="shared" si="96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7"/>
        <v>0.99319727891156462</v>
      </c>
      <c r="WM23" s="158">
        <f t="shared" si="98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9"/>
        <v>0.99319727891156462</v>
      </c>
      <c r="WU23" s="158">
        <f t="shared" si="100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101"/>
        <v>0.99319727891156462</v>
      </c>
      <c r="XC23" s="158" t="str">
        <f t="shared" si="102"/>
        <v>OK</v>
      </c>
      <c r="XE23" s="157" t="s">
        <v>38</v>
      </c>
      <c r="XF23" s="157">
        <v>147</v>
      </c>
      <c r="XG23" s="157">
        <v>146</v>
      </c>
      <c r="XH23" s="157">
        <v>1</v>
      </c>
      <c r="XI23" s="157">
        <v>0</v>
      </c>
      <c r="XJ23" s="158">
        <f t="shared" si="103"/>
        <v>0.99319727891156462</v>
      </c>
      <c r="XK23" s="158" t="str">
        <f t="shared" si="118"/>
        <v>OK</v>
      </c>
      <c r="XM23" s="157" t="s">
        <v>38</v>
      </c>
      <c r="XN23" s="157">
        <v>147</v>
      </c>
      <c r="XO23" s="157">
        <v>146</v>
      </c>
      <c r="XP23" s="157">
        <v>1</v>
      </c>
      <c r="XQ23" s="157">
        <v>0</v>
      </c>
      <c r="XR23" s="158">
        <f t="shared" si="104"/>
        <v>0.99319727891156462</v>
      </c>
      <c r="XS23" s="158" t="str">
        <f t="shared" si="119"/>
        <v>OK</v>
      </c>
      <c r="XU23" s="157" t="s">
        <v>38</v>
      </c>
      <c r="XV23" s="157">
        <v>147</v>
      </c>
      <c r="XW23" s="157">
        <v>146</v>
      </c>
      <c r="XX23" s="157">
        <v>1</v>
      </c>
      <c r="XY23" s="157">
        <v>0</v>
      </c>
      <c r="XZ23" s="158">
        <f t="shared" si="105"/>
        <v>0.99319727891156462</v>
      </c>
      <c r="YA23" s="158" t="str">
        <f t="shared" si="106"/>
        <v>OK</v>
      </c>
      <c r="YC23" s="157" t="s">
        <v>38</v>
      </c>
      <c r="YD23" s="157">
        <v>147</v>
      </c>
      <c r="YE23" s="157">
        <v>146</v>
      </c>
      <c r="YF23" s="157">
        <v>1</v>
      </c>
      <c r="YG23" s="157">
        <v>0</v>
      </c>
      <c r="YH23" s="158">
        <f t="shared" si="107"/>
        <v>0.99319727891156462</v>
      </c>
      <c r="YI23" s="158" t="str">
        <f t="shared" si="108"/>
        <v>OK</v>
      </c>
    </row>
    <row r="24" spans="1:659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15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09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10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11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12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13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7"/>
        <v>1</v>
      </c>
      <c r="OU24" s="158">
        <f t="shared" si="48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14"/>
        <v>1</v>
      </c>
      <c r="PC24" s="158">
        <f t="shared" si="50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51"/>
        <v>1</v>
      </c>
      <c r="PK24" s="158">
        <f t="shared" si="52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3"/>
        <v>1</v>
      </c>
      <c r="PS24" s="158">
        <f t="shared" si="54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5"/>
        <v>1</v>
      </c>
      <c r="QA24" s="158">
        <f t="shared" si="56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7"/>
        <v>1</v>
      </c>
      <c r="QI24" s="158">
        <f t="shared" si="58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9"/>
        <v>1</v>
      </c>
      <c r="QQ24" s="158">
        <f t="shared" si="60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61"/>
        <v>1</v>
      </c>
      <c r="QY24" s="158">
        <f t="shared" si="62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3"/>
        <v>1</v>
      </c>
      <c r="RG24" s="158">
        <f t="shared" si="64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5"/>
        <v>1</v>
      </c>
      <c r="RO24" s="158">
        <f t="shared" si="66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7"/>
        <v>1</v>
      </c>
      <c r="RW24" s="158">
        <f t="shared" si="68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9"/>
        <v>1</v>
      </c>
      <c r="SE24" s="158">
        <f t="shared" si="70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71"/>
        <v>1</v>
      </c>
      <c r="SM24" s="158">
        <f t="shared" si="72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3"/>
        <v>1</v>
      </c>
      <c r="SU24" s="158">
        <f t="shared" si="74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5"/>
        <v>1</v>
      </c>
      <c r="TC24" s="158">
        <f t="shared" si="76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7"/>
        <v>1</v>
      </c>
      <c r="TK24" s="158">
        <f t="shared" si="78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9"/>
        <v>1</v>
      </c>
      <c r="TS24" s="158">
        <f t="shared" si="80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81"/>
        <v>1</v>
      </c>
      <c r="UA24" s="158">
        <f t="shared" si="82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3"/>
        <v>1</v>
      </c>
      <c r="UI24" s="158">
        <f t="shared" si="84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5"/>
        <v>1</v>
      </c>
      <c r="UQ24" s="158">
        <f t="shared" si="86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7"/>
        <v>1</v>
      </c>
      <c r="UY24" s="158">
        <f t="shared" si="88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9"/>
        <v>1</v>
      </c>
      <c r="VG24" s="158">
        <f t="shared" si="90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91"/>
        <v>1</v>
      </c>
      <c r="VO24" s="158">
        <f t="shared" si="92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3"/>
        <v>1</v>
      </c>
      <c r="VW24" s="158">
        <f t="shared" si="94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5"/>
        <v>1</v>
      </c>
      <c r="WE24" s="158">
        <f t="shared" si="96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7"/>
        <v>1</v>
      </c>
      <c r="WM24" s="158">
        <f t="shared" si="98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9"/>
        <v>0.75</v>
      </c>
      <c r="WU24" s="158">
        <f t="shared" si="100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101"/>
        <v>0.75</v>
      </c>
      <c r="XC24" s="158" t="str">
        <f t="shared" si="102"/>
        <v>OK</v>
      </c>
      <c r="XE24" s="157" t="s">
        <v>39</v>
      </c>
      <c r="XF24" s="157">
        <v>12</v>
      </c>
      <c r="XG24" s="157">
        <v>9</v>
      </c>
      <c r="XH24" s="157">
        <v>3</v>
      </c>
      <c r="XI24" s="157">
        <v>0</v>
      </c>
      <c r="XJ24" s="158">
        <f t="shared" si="103"/>
        <v>0.75</v>
      </c>
      <c r="XK24" s="158" t="str">
        <f t="shared" si="118"/>
        <v>OK</v>
      </c>
      <c r="XM24" s="157" t="s">
        <v>39</v>
      </c>
      <c r="XN24" s="157">
        <v>12</v>
      </c>
      <c r="XO24" s="157">
        <v>9</v>
      </c>
      <c r="XP24" s="157">
        <v>3</v>
      </c>
      <c r="XQ24" s="157">
        <v>0</v>
      </c>
      <c r="XR24" s="158">
        <f t="shared" si="104"/>
        <v>0.75</v>
      </c>
      <c r="XS24" s="158" t="str">
        <f t="shared" si="119"/>
        <v>OK</v>
      </c>
      <c r="XU24" s="157" t="s">
        <v>39</v>
      </c>
      <c r="XV24" s="157">
        <v>12</v>
      </c>
      <c r="XW24" s="157">
        <v>9</v>
      </c>
      <c r="XX24" s="157">
        <v>3</v>
      </c>
      <c r="XY24" s="157">
        <v>0</v>
      </c>
      <c r="XZ24" s="158">
        <f t="shared" si="105"/>
        <v>0.75</v>
      </c>
      <c r="YA24" s="158" t="str">
        <f t="shared" si="106"/>
        <v>OK</v>
      </c>
      <c r="YC24" s="157" t="s">
        <v>39</v>
      </c>
      <c r="YD24" s="157">
        <v>12</v>
      </c>
      <c r="YE24" s="157">
        <v>9</v>
      </c>
      <c r="YF24" s="157">
        <v>3</v>
      </c>
      <c r="YG24" s="157">
        <v>0</v>
      </c>
      <c r="YH24" s="158">
        <f t="shared" si="107"/>
        <v>0.75</v>
      </c>
      <c r="YI24" s="158" t="str">
        <f t="shared" si="108"/>
        <v>OK</v>
      </c>
    </row>
    <row r="25" spans="1:659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15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09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10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11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12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13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7"/>
        <v>0.49289099526066349</v>
      </c>
      <c r="OU25" s="158">
        <f t="shared" si="48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14"/>
        <v>0.49289099526066349</v>
      </c>
      <c r="PC25" s="158">
        <f t="shared" si="50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51"/>
        <v>0.49289099526066349</v>
      </c>
      <c r="PK25" s="158">
        <f t="shared" si="52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3"/>
        <v>0.49289099526066349</v>
      </c>
      <c r="PS25" s="158">
        <f t="shared" si="54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5"/>
        <v>0.49289099526066349</v>
      </c>
      <c r="QA25" s="158">
        <f t="shared" si="56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7"/>
        <v>0.49289099526066349</v>
      </c>
      <c r="QI25" s="158">
        <f t="shared" si="58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9"/>
        <v>0.49289099526066349</v>
      </c>
      <c r="QQ25" s="158">
        <f t="shared" si="60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61"/>
        <v>0.49289099526066349</v>
      </c>
      <c r="QY25" s="158">
        <f t="shared" si="62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3"/>
        <v>0.49289099526066349</v>
      </c>
      <c r="RG25" s="158">
        <f t="shared" si="64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5"/>
        <v>0.49289099526066349</v>
      </c>
      <c r="RO25" s="158">
        <f t="shared" si="66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7"/>
        <v>0.49289099526066349</v>
      </c>
      <c r="RW25" s="158">
        <f t="shared" si="68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9"/>
        <v>0.49289099526066349</v>
      </c>
      <c r="SE25" s="158">
        <f t="shared" si="70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71"/>
        <v>0.49289099526066349</v>
      </c>
      <c r="SM25" s="158">
        <f t="shared" si="72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3"/>
        <v>0.49289099526066349</v>
      </c>
      <c r="SU25" s="158">
        <f t="shared" si="74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5"/>
        <v>0.49289099526066349</v>
      </c>
      <c r="TC25" s="158">
        <f t="shared" si="76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7"/>
        <v>0.49289099526066349</v>
      </c>
      <c r="TK25" s="158">
        <f t="shared" si="78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9"/>
        <v>0.49289099526066349</v>
      </c>
      <c r="TS25" s="158">
        <f t="shared" si="80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81"/>
        <v>0.49289099526066349</v>
      </c>
      <c r="UA25" s="158">
        <f t="shared" si="82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3"/>
        <v>0.49289099526066349</v>
      </c>
      <c r="UI25" s="158">
        <f t="shared" si="84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5"/>
        <v>0.49289099526066349</v>
      </c>
      <c r="UQ25" s="158">
        <f t="shared" si="86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7"/>
        <v>0.49289099526066349</v>
      </c>
      <c r="UY25" s="158">
        <f t="shared" si="88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9"/>
        <v>0.49289099526066349</v>
      </c>
      <c r="VG25" s="158">
        <f t="shared" si="90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91"/>
        <v>0.49289099526066349</v>
      </c>
      <c r="VO25" s="158">
        <f t="shared" si="92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3"/>
        <v>0.49289099526066349</v>
      </c>
      <c r="VW25" s="158">
        <f t="shared" si="94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5"/>
        <v>0.49289099526066349</v>
      </c>
      <c r="WE25" s="158">
        <f t="shared" si="96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7"/>
        <v>0.49289099526066349</v>
      </c>
      <c r="WM25" s="158">
        <f t="shared" si="98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9"/>
        <v>0.49289099526066349</v>
      </c>
      <c r="WU25" s="158">
        <f t="shared" si="100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101"/>
        <v>0.49289099526066349</v>
      </c>
      <c r="XC25" s="158" t="str">
        <f t="shared" si="102"/>
        <v>OK</v>
      </c>
      <c r="XE25" s="157" t="s">
        <v>40</v>
      </c>
      <c r="XF25" s="157">
        <v>211</v>
      </c>
      <c r="XG25" s="157">
        <v>104</v>
      </c>
      <c r="XH25" s="157">
        <v>0</v>
      </c>
      <c r="XI25" s="157">
        <v>107</v>
      </c>
      <c r="XJ25" s="158">
        <f t="shared" si="103"/>
        <v>0.49289099526066349</v>
      </c>
      <c r="XK25" s="158" t="str">
        <f t="shared" si="118"/>
        <v>OK</v>
      </c>
      <c r="XM25" s="157" t="s">
        <v>40</v>
      </c>
      <c r="XN25" s="157">
        <v>211</v>
      </c>
      <c r="XO25" s="157">
        <v>104</v>
      </c>
      <c r="XP25" s="157">
        <v>0</v>
      </c>
      <c r="XQ25" s="157">
        <v>107</v>
      </c>
      <c r="XR25" s="158">
        <f t="shared" si="104"/>
        <v>0.49289099526066349</v>
      </c>
      <c r="XS25" s="158" t="str">
        <f t="shared" si="119"/>
        <v>OK</v>
      </c>
      <c r="XU25" s="157" t="s">
        <v>40</v>
      </c>
      <c r="XV25" s="157">
        <v>211</v>
      </c>
      <c r="XW25" s="157">
        <v>104</v>
      </c>
      <c r="XX25" s="157">
        <v>0</v>
      </c>
      <c r="XY25" s="157">
        <v>107</v>
      </c>
      <c r="XZ25" s="158">
        <f t="shared" si="105"/>
        <v>0.49289099526066349</v>
      </c>
      <c r="YA25" s="158" t="str">
        <f t="shared" si="106"/>
        <v>OK</v>
      </c>
      <c r="YC25" s="157" t="s">
        <v>40</v>
      </c>
      <c r="YD25" s="157">
        <v>211</v>
      </c>
      <c r="YE25" s="157">
        <v>104</v>
      </c>
      <c r="YF25" s="157">
        <v>0</v>
      </c>
      <c r="YG25" s="157">
        <v>107</v>
      </c>
      <c r="YH25" s="158">
        <f t="shared" si="107"/>
        <v>0.49289099526066349</v>
      </c>
      <c r="YI25" s="158" t="str">
        <f t="shared" si="108"/>
        <v>OK</v>
      </c>
    </row>
    <row r="26" spans="1:659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15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09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10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11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12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13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7"/>
        <v>0.66666666666666663</v>
      </c>
      <c r="OU26" s="158">
        <f t="shared" si="48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14"/>
        <v>0.66666666666666663</v>
      </c>
      <c r="PC26" s="158">
        <f t="shared" si="50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51"/>
        <v>0.66666666666666663</v>
      </c>
      <c r="PK26" s="158">
        <f t="shared" si="52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3"/>
        <v>0.66666666666666663</v>
      </c>
      <c r="PS26" s="158">
        <f t="shared" si="54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5"/>
        <v>0.5</v>
      </c>
      <c r="QA26" s="158">
        <f t="shared" si="56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7"/>
        <v>0.5</v>
      </c>
      <c r="QI26" s="158">
        <f t="shared" si="58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9"/>
        <v>0.5</v>
      </c>
      <c r="QQ26" s="158">
        <f t="shared" si="60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61"/>
        <v>0.5</v>
      </c>
      <c r="QY26" s="158">
        <f t="shared" si="62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3"/>
        <v>0.5</v>
      </c>
      <c r="RG26" s="158">
        <f t="shared" si="64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5"/>
        <v>0.5</v>
      </c>
      <c r="RO26" s="158">
        <f t="shared" si="66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7"/>
        <v>0.75</v>
      </c>
      <c r="RW26" s="158">
        <f t="shared" si="68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9"/>
        <v>0.75</v>
      </c>
      <c r="SE26" s="158">
        <f t="shared" si="70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71"/>
        <v>0.75</v>
      </c>
      <c r="SM26" s="158">
        <f t="shared" si="72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3"/>
        <v>0.75</v>
      </c>
      <c r="SU26" s="158">
        <f t="shared" si="74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5"/>
        <v>0.75</v>
      </c>
      <c r="TC26" s="158">
        <f t="shared" si="76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7"/>
        <v>0.75</v>
      </c>
      <c r="TK26" s="158">
        <f t="shared" si="78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9"/>
        <v>0.75</v>
      </c>
      <c r="TS26" s="158">
        <f t="shared" si="80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81"/>
        <v>0.75</v>
      </c>
      <c r="UA26" s="158">
        <f t="shared" si="82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3"/>
        <v>0.75</v>
      </c>
      <c r="UI26" s="158">
        <f t="shared" si="84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5"/>
        <v>0.75</v>
      </c>
      <c r="UQ26" s="158">
        <f t="shared" si="86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7"/>
        <v>0.75</v>
      </c>
      <c r="UY26" s="158">
        <f t="shared" si="88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9"/>
        <v>0.75</v>
      </c>
      <c r="VG26" s="158">
        <f t="shared" si="90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91"/>
        <v>0.75</v>
      </c>
      <c r="VO26" s="158">
        <f t="shared" si="92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3"/>
        <v>0.75</v>
      </c>
      <c r="VW26" s="158">
        <f t="shared" si="94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5"/>
        <v>0.75</v>
      </c>
      <c r="WE26" s="158">
        <f t="shared" si="96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7"/>
        <v>0.75</v>
      </c>
      <c r="WM26" s="158">
        <f t="shared" si="98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9"/>
        <v>0.75</v>
      </c>
      <c r="WU26" s="158">
        <f t="shared" si="100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101"/>
        <v>0.75</v>
      </c>
      <c r="XC26" s="158" t="str">
        <f t="shared" si="102"/>
        <v>OK</v>
      </c>
      <c r="XE26" s="157" t="s">
        <v>41</v>
      </c>
      <c r="XF26" s="157">
        <v>12</v>
      </c>
      <c r="XG26" s="157">
        <v>9</v>
      </c>
      <c r="XH26" s="157">
        <v>3</v>
      </c>
      <c r="XI26" s="157">
        <v>0</v>
      </c>
      <c r="XJ26" s="158">
        <f t="shared" si="103"/>
        <v>0.75</v>
      </c>
      <c r="XK26" s="158" t="str">
        <f t="shared" si="118"/>
        <v>OK</v>
      </c>
      <c r="XM26" s="157" t="s">
        <v>41</v>
      </c>
      <c r="XN26" s="157">
        <v>12</v>
      </c>
      <c r="XO26" s="157">
        <v>9</v>
      </c>
      <c r="XP26" s="157">
        <v>3</v>
      </c>
      <c r="XQ26" s="157">
        <v>0</v>
      </c>
      <c r="XR26" s="158">
        <f t="shared" si="104"/>
        <v>0.75</v>
      </c>
      <c r="XS26" s="158" t="str">
        <f t="shared" si="119"/>
        <v>OK</v>
      </c>
      <c r="XU26" s="157" t="s">
        <v>41</v>
      </c>
      <c r="XV26" s="157">
        <v>12</v>
      </c>
      <c r="XW26" s="157">
        <v>9</v>
      </c>
      <c r="XX26" s="157">
        <v>3</v>
      </c>
      <c r="XY26" s="157">
        <v>0</v>
      </c>
      <c r="XZ26" s="158">
        <f t="shared" si="105"/>
        <v>0.75</v>
      </c>
      <c r="YA26" s="158" t="str">
        <f t="shared" si="106"/>
        <v>OK</v>
      </c>
      <c r="YC26" s="157" t="s">
        <v>41</v>
      </c>
      <c r="YD26" s="157">
        <v>12</v>
      </c>
      <c r="YE26" s="157">
        <v>9</v>
      </c>
      <c r="YF26" s="157">
        <v>3</v>
      </c>
      <c r="YG26" s="157">
        <v>0</v>
      </c>
      <c r="YH26" s="158">
        <f t="shared" si="107"/>
        <v>0.75</v>
      </c>
      <c r="YI26" s="158" t="str">
        <f t="shared" si="108"/>
        <v>OK</v>
      </c>
    </row>
    <row r="27" spans="1:659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15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09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10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11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12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13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7"/>
        <v>0.99744897959183676</v>
      </c>
      <c r="OU27" s="158">
        <f t="shared" si="48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14"/>
        <v>0.99744897959183676</v>
      </c>
      <c r="PC27" s="158">
        <f t="shared" si="50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51"/>
        <v>0.99744897959183676</v>
      </c>
      <c r="PK27" s="158">
        <f t="shared" si="52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3"/>
        <v>0.99744897959183676</v>
      </c>
      <c r="PS27" s="158">
        <f t="shared" si="54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5"/>
        <v>0.99744897959183676</v>
      </c>
      <c r="QA27" s="158">
        <f t="shared" si="56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7"/>
        <v>0.99744897959183676</v>
      </c>
      <c r="QI27" s="158">
        <f t="shared" si="58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9"/>
        <v>0.99744897959183676</v>
      </c>
      <c r="QQ27" s="158">
        <f t="shared" si="60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61"/>
        <v>0.99744897959183676</v>
      </c>
      <c r="QY27" s="158">
        <f t="shared" si="62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3"/>
        <v>0.99744897959183676</v>
      </c>
      <c r="RG27" s="158">
        <f t="shared" si="64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5"/>
        <v>0.99744897959183676</v>
      </c>
      <c r="RO27" s="158">
        <f t="shared" si="66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7"/>
        <v>0.99744897959183676</v>
      </c>
      <c r="RW27" s="158">
        <f t="shared" si="68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9"/>
        <v>0.99744897959183676</v>
      </c>
      <c r="SE27" s="158">
        <f t="shared" si="70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71"/>
        <v>0.99744897959183676</v>
      </c>
      <c r="SM27" s="158">
        <f t="shared" si="72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3"/>
        <v>0.99744897959183676</v>
      </c>
      <c r="SU27" s="158">
        <f t="shared" si="74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5"/>
        <v>0.99744897959183676</v>
      </c>
      <c r="TC27" s="158">
        <f t="shared" si="76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7"/>
        <v>0.99744897959183676</v>
      </c>
      <c r="TK27" s="158">
        <f t="shared" si="78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9"/>
        <v>0.99744897959183676</v>
      </c>
      <c r="TS27" s="158">
        <f t="shared" si="80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81"/>
        <v>0.99744897959183676</v>
      </c>
      <c r="UA27" s="158">
        <f t="shared" si="82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3"/>
        <v>0.99744897959183676</v>
      </c>
      <c r="UI27" s="158">
        <f t="shared" si="84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5"/>
        <v>0.99744897959183676</v>
      </c>
      <c r="UQ27" s="158">
        <f t="shared" si="86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7"/>
        <v>0.99744897959183676</v>
      </c>
      <c r="UY27" s="158">
        <f t="shared" si="88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9"/>
        <v>0.99744897959183676</v>
      </c>
      <c r="VG27" s="158">
        <f t="shared" si="90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91"/>
        <v>0.99744897959183676</v>
      </c>
      <c r="VO27" s="158">
        <f t="shared" si="92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3"/>
        <v>0.99744897959183676</v>
      </c>
      <c r="VW27" s="158">
        <f t="shared" si="94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5"/>
        <v>0.99744897959183676</v>
      </c>
      <c r="WE27" s="158">
        <f t="shared" si="96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7"/>
        <v>0.99744897959183676</v>
      </c>
      <c r="WM27" s="158">
        <f t="shared" si="98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9"/>
        <v>0.99744897959183676</v>
      </c>
      <c r="WU27" s="158">
        <f t="shared" si="100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101"/>
        <v>0.99744897959183676</v>
      </c>
      <c r="XC27" s="158" t="str">
        <f t="shared" si="102"/>
        <v>OK</v>
      </c>
      <c r="XE27" s="157" t="s">
        <v>42</v>
      </c>
      <c r="XF27" s="157">
        <v>392</v>
      </c>
      <c r="XG27" s="157">
        <v>391</v>
      </c>
      <c r="XH27" s="157">
        <v>1</v>
      </c>
      <c r="XI27" s="157">
        <v>0</v>
      </c>
      <c r="XJ27" s="158">
        <f t="shared" si="103"/>
        <v>0.99744897959183676</v>
      </c>
      <c r="XK27" s="158" t="str">
        <f t="shared" si="118"/>
        <v>OK</v>
      </c>
      <c r="XM27" s="157" t="s">
        <v>42</v>
      </c>
      <c r="XN27" s="157">
        <v>392</v>
      </c>
      <c r="XO27" s="157">
        <v>391</v>
      </c>
      <c r="XP27" s="157">
        <v>1</v>
      </c>
      <c r="XQ27" s="157">
        <v>0</v>
      </c>
      <c r="XR27" s="158">
        <f t="shared" si="104"/>
        <v>0.99744897959183676</v>
      </c>
      <c r="XS27" s="158" t="str">
        <f t="shared" si="119"/>
        <v>OK</v>
      </c>
      <c r="XU27" s="157" t="s">
        <v>42</v>
      </c>
      <c r="XV27" s="157">
        <v>392</v>
      </c>
      <c r="XW27" s="157">
        <v>391</v>
      </c>
      <c r="XX27" s="157">
        <v>1</v>
      </c>
      <c r="XY27" s="157">
        <v>0</v>
      </c>
      <c r="XZ27" s="158">
        <f t="shared" si="105"/>
        <v>0.99744897959183676</v>
      </c>
      <c r="YA27" s="158" t="str">
        <f t="shared" si="106"/>
        <v>OK</v>
      </c>
      <c r="YC27" s="157" t="s">
        <v>42</v>
      </c>
      <c r="YD27" s="157">
        <v>392</v>
      </c>
      <c r="YE27" s="157">
        <v>391</v>
      </c>
      <c r="YF27" s="157">
        <v>1</v>
      </c>
      <c r="YG27" s="157">
        <v>0</v>
      </c>
      <c r="YH27" s="158">
        <f t="shared" si="107"/>
        <v>0.99744897959183676</v>
      </c>
      <c r="YI27" s="158" t="str">
        <f t="shared" si="108"/>
        <v>OK</v>
      </c>
    </row>
    <row r="28" spans="1:659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15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09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10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11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12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13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7"/>
        <v>1</v>
      </c>
      <c r="OU28" s="158">
        <f t="shared" si="48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14"/>
        <v>1</v>
      </c>
      <c r="PC28" s="158">
        <f t="shared" si="50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51"/>
        <v>1</v>
      </c>
      <c r="PK28" s="158">
        <f t="shared" si="52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3"/>
        <v>1</v>
      </c>
      <c r="PS28" s="158">
        <f t="shared" si="54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5"/>
        <v>1</v>
      </c>
      <c r="QA28" s="158">
        <f t="shared" si="56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7"/>
        <v>1</v>
      </c>
      <c r="QI28" s="158">
        <f t="shared" si="58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9"/>
        <v>1</v>
      </c>
      <c r="QQ28" s="158">
        <f t="shared" si="60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61"/>
        <v>1</v>
      </c>
      <c r="QY28" s="158">
        <f t="shared" si="62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3"/>
        <v>1</v>
      </c>
      <c r="RG28" s="158">
        <f t="shared" si="64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5"/>
        <v>1</v>
      </c>
      <c r="RO28" s="158">
        <f t="shared" si="66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7"/>
        <v>1</v>
      </c>
      <c r="RW28" s="158">
        <f t="shared" si="68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9"/>
        <v>1</v>
      </c>
      <c r="SE28" s="158">
        <f t="shared" si="70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71"/>
        <v>1</v>
      </c>
      <c r="SM28" s="158">
        <f t="shared" si="72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3"/>
        <v>1</v>
      </c>
      <c r="SU28" s="158">
        <f t="shared" si="74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5"/>
        <v>1</v>
      </c>
      <c r="TC28" s="158">
        <f t="shared" si="76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7"/>
        <v>1</v>
      </c>
      <c r="TK28" s="158">
        <f t="shared" si="78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9"/>
        <v>1</v>
      </c>
      <c r="TS28" s="158">
        <f t="shared" si="80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81"/>
        <v>1</v>
      </c>
      <c r="UA28" s="158">
        <f t="shared" si="82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3"/>
        <v>1</v>
      </c>
      <c r="UI28" s="158">
        <f t="shared" si="84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5"/>
        <v>1</v>
      </c>
      <c r="UQ28" s="158">
        <f t="shared" si="86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7"/>
        <v>1</v>
      </c>
      <c r="UY28" s="158">
        <f t="shared" si="88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9"/>
        <v>1</v>
      </c>
      <c r="VG28" s="158">
        <f t="shared" si="90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91"/>
        <v>1</v>
      </c>
      <c r="VO28" s="158">
        <f t="shared" si="92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3"/>
        <v>1</v>
      </c>
      <c r="VW28" s="158">
        <f t="shared" si="94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5"/>
        <v>1</v>
      </c>
      <c r="WE28" s="158">
        <f t="shared" si="96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7"/>
        <v>1</v>
      </c>
      <c r="WM28" s="158">
        <f t="shared" si="98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9"/>
        <v>1</v>
      </c>
      <c r="WU28" s="158">
        <f t="shared" si="100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101"/>
        <v>1</v>
      </c>
      <c r="XC28" s="158" t="str">
        <f t="shared" si="102"/>
        <v>OK</v>
      </c>
      <c r="XE28" s="157" t="s">
        <v>43</v>
      </c>
      <c r="XF28" s="157">
        <v>49</v>
      </c>
      <c r="XG28" s="157">
        <v>49</v>
      </c>
      <c r="XH28" s="157">
        <v>0</v>
      </c>
      <c r="XI28" s="157">
        <v>0</v>
      </c>
      <c r="XJ28" s="158">
        <f t="shared" si="103"/>
        <v>1</v>
      </c>
      <c r="XK28" s="158" t="str">
        <f t="shared" si="118"/>
        <v>OK</v>
      </c>
      <c r="XM28" s="157" t="s">
        <v>43</v>
      </c>
      <c r="XN28" s="157">
        <v>49</v>
      </c>
      <c r="XO28" s="157">
        <v>49</v>
      </c>
      <c r="XP28" s="157">
        <v>0</v>
      </c>
      <c r="XQ28" s="157">
        <v>0</v>
      </c>
      <c r="XR28" s="158">
        <f t="shared" si="104"/>
        <v>1</v>
      </c>
      <c r="XS28" s="158" t="str">
        <f t="shared" si="119"/>
        <v>OK</v>
      </c>
      <c r="XU28" s="157" t="s">
        <v>43</v>
      </c>
      <c r="XV28" s="157">
        <v>49</v>
      </c>
      <c r="XW28" s="157">
        <v>49</v>
      </c>
      <c r="XX28" s="157">
        <v>0</v>
      </c>
      <c r="XY28" s="157">
        <v>0</v>
      </c>
      <c r="XZ28" s="158">
        <f t="shared" si="105"/>
        <v>1</v>
      </c>
      <c r="YA28" s="158" t="str">
        <f t="shared" si="106"/>
        <v>OK</v>
      </c>
      <c r="YC28" s="157" t="s">
        <v>43</v>
      </c>
      <c r="YD28" s="157">
        <v>49</v>
      </c>
      <c r="YE28" s="157">
        <v>49</v>
      </c>
      <c r="YF28" s="157">
        <v>0</v>
      </c>
      <c r="YG28" s="157">
        <v>0</v>
      </c>
      <c r="YH28" s="158">
        <f t="shared" si="107"/>
        <v>1</v>
      </c>
      <c r="YI28" s="158" t="str">
        <f t="shared" si="108"/>
        <v>OK</v>
      </c>
    </row>
    <row r="29" spans="1:659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15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09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10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11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12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13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7"/>
        <v>1</v>
      </c>
      <c r="OU29" s="158">
        <f t="shared" si="48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14"/>
        <v>1</v>
      </c>
      <c r="PC29" s="158">
        <f t="shared" si="50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51"/>
        <v>1</v>
      </c>
      <c r="PK29" s="158">
        <f t="shared" si="52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3"/>
        <v>1</v>
      </c>
      <c r="PS29" s="158">
        <f t="shared" si="54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5"/>
        <v>1</v>
      </c>
      <c r="QA29" s="158">
        <f t="shared" si="56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7"/>
        <v>1</v>
      </c>
      <c r="QI29" s="158">
        <f t="shared" si="58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9"/>
        <v>1</v>
      </c>
      <c r="QQ29" s="158">
        <f t="shared" si="60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61"/>
        <v>1</v>
      </c>
      <c r="QY29" s="158">
        <f t="shared" si="62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3"/>
        <v>1</v>
      </c>
      <c r="RG29" s="158">
        <f t="shared" si="64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5"/>
        <v>1</v>
      </c>
      <c r="RO29" s="158">
        <f t="shared" si="66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7"/>
        <v>1</v>
      </c>
      <c r="RW29" s="158">
        <f t="shared" si="68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9"/>
        <v>1</v>
      </c>
      <c r="SE29" s="158">
        <f t="shared" si="70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71"/>
        <v>1</v>
      </c>
      <c r="SM29" s="158">
        <f t="shared" si="72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3"/>
        <v>1</v>
      </c>
      <c r="SU29" s="158">
        <f t="shared" si="74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5"/>
        <v>1</v>
      </c>
      <c r="TC29" s="158">
        <f t="shared" si="76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7"/>
        <v>1</v>
      </c>
      <c r="TK29" s="158">
        <f t="shared" si="78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9"/>
        <v>1</v>
      </c>
      <c r="TS29" s="158">
        <f t="shared" si="80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81"/>
        <v>1</v>
      </c>
      <c r="UA29" s="158">
        <f t="shared" si="82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3"/>
        <v>1</v>
      </c>
      <c r="UI29" s="158">
        <f t="shared" si="84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5"/>
        <v>1</v>
      </c>
      <c r="UQ29" s="158">
        <f t="shared" si="86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7"/>
        <v>1</v>
      </c>
      <c r="UY29" s="158">
        <f t="shared" si="88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9"/>
        <v>1</v>
      </c>
      <c r="VG29" s="158">
        <f t="shared" si="90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91"/>
        <v>1</v>
      </c>
      <c r="VO29" s="158">
        <f t="shared" si="92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3"/>
        <v>1</v>
      </c>
      <c r="VW29" s="158">
        <f t="shared" si="94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5"/>
        <v>1</v>
      </c>
      <c r="WE29" s="158">
        <f t="shared" si="96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7"/>
        <v>1</v>
      </c>
      <c r="WM29" s="158">
        <f t="shared" si="98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9"/>
        <v>1</v>
      </c>
      <c r="WU29" s="158">
        <f t="shared" si="100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101"/>
        <v>1</v>
      </c>
      <c r="XC29" s="158" t="str">
        <f t="shared" si="102"/>
        <v>OK</v>
      </c>
      <c r="XE29" s="157" t="s">
        <v>44</v>
      </c>
      <c r="XF29" s="157">
        <v>4</v>
      </c>
      <c r="XG29" s="157">
        <v>4</v>
      </c>
      <c r="XH29" s="157">
        <v>0</v>
      </c>
      <c r="XI29" s="157">
        <v>0</v>
      </c>
      <c r="XJ29" s="158">
        <f t="shared" si="103"/>
        <v>1</v>
      </c>
      <c r="XK29" s="158" t="str">
        <f t="shared" si="118"/>
        <v>OK</v>
      </c>
      <c r="XM29" s="157" t="s">
        <v>44</v>
      </c>
      <c r="XN29" s="157">
        <v>4</v>
      </c>
      <c r="XO29" s="157">
        <v>4</v>
      </c>
      <c r="XP29" s="157">
        <v>0</v>
      </c>
      <c r="XQ29" s="157">
        <v>0</v>
      </c>
      <c r="XR29" s="158">
        <f t="shared" si="104"/>
        <v>1</v>
      </c>
      <c r="XS29" s="158" t="str">
        <f t="shared" si="119"/>
        <v>OK</v>
      </c>
      <c r="XU29" s="157" t="s">
        <v>44</v>
      </c>
      <c r="XV29" s="157">
        <v>4</v>
      </c>
      <c r="XW29" s="157">
        <v>4</v>
      </c>
      <c r="XX29" s="157">
        <v>0</v>
      </c>
      <c r="XY29" s="157">
        <v>0</v>
      </c>
      <c r="XZ29" s="158">
        <f t="shared" si="105"/>
        <v>1</v>
      </c>
      <c r="YA29" s="158" t="str">
        <f t="shared" si="106"/>
        <v>OK</v>
      </c>
      <c r="YC29" s="157" t="s">
        <v>44</v>
      </c>
      <c r="YD29" s="157">
        <v>4</v>
      </c>
      <c r="YE29" s="157">
        <v>4</v>
      </c>
      <c r="YF29" s="157">
        <v>0</v>
      </c>
      <c r="YG29" s="157">
        <v>0</v>
      </c>
      <c r="YH29" s="158">
        <f t="shared" si="107"/>
        <v>1</v>
      </c>
      <c r="YI29" s="158" t="str">
        <f t="shared" si="108"/>
        <v>OK</v>
      </c>
    </row>
    <row r="30" spans="1:659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15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09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10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11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12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13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7"/>
        <v>1</v>
      </c>
      <c r="OU30" s="158">
        <f t="shared" si="48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14"/>
        <v>1</v>
      </c>
      <c r="PC30" s="158">
        <f t="shared" si="50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51"/>
        <v>1</v>
      </c>
      <c r="PK30" s="158">
        <f t="shared" si="52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3"/>
        <v>1</v>
      </c>
      <c r="PS30" s="158">
        <f t="shared" si="54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5"/>
        <v>1</v>
      </c>
      <c r="QA30" s="158">
        <f t="shared" si="56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7"/>
        <v>1</v>
      </c>
      <c r="QI30" s="158">
        <f t="shared" si="58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9"/>
        <v>1</v>
      </c>
      <c r="QQ30" s="158">
        <f t="shared" si="60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61"/>
        <v>1</v>
      </c>
      <c r="QY30" s="158">
        <f t="shared" si="62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3"/>
        <v>1</v>
      </c>
      <c r="RG30" s="158">
        <f t="shared" si="64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5"/>
        <v>1</v>
      </c>
      <c r="RO30" s="158">
        <f t="shared" si="66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7"/>
        <v>1</v>
      </c>
      <c r="RW30" s="158">
        <f t="shared" si="68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9"/>
        <v>1</v>
      </c>
      <c r="SE30" s="158">
        <f t="shared" si="70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71"/>
        <v>1</v>
      </c>
      <c r="SM30" s="158">
        <f t="shared" si="72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3"/>
        <v>1</v>
      </c>
      <c r="SU30" s="158">
        <f t="shared" si="74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5"/>
        <v>1</v>
      </c>
      <c r="TC30" s="158">
        <f t="shared" si="76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7"/>
        <v>1</v>
      </c>
      <c r="TK30" s="158">
        <f t="shared" si="78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9"/>
        <v>1</v>
      </c>
      <c r="TS30" s="158">
        <f t="shared" si="80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81"/>
        <v>1</v>
      </c>
      <c r="UA30" s="158">
        <f t="shared" si="82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3"/>
        <v>1</v>
      </c>
      <c r="UI30" s="158">
        <f t="shared" si="84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5"/>
        <v>1</v>
      </c>
      <c r="UQ30" s="158">
        <f t="shared" si="86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7"/>
        <v>1</v>
      </c>
      <c r="UY30" s="158">
        <f t="shared" si="88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9"/>
        <v>1</v>
      </c>
      <c r="VG30" s="158">
        <f t="shared" si="90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91"/>
        <v>1</v>
      </c>
      <c r="VO30" s="158">
        <f t="shared" si="92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3"/>
        <v>1</v>
      </c>
      <c r="VW30" s="158">
        <f t="shared" si="94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5"/>
        <v>1</v>
      </c>
      <c r="WE30" s="158">
        <f t="shared" si="96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7"/>
        <v>1</v>
      </c>
      <c r="WM30" s="158">
        <f t="shared" si="98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9"/>
        <v>1</v>
      </c>
      <c r="WU30" s="158">
        <f t="shared" si="100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101"/>
        <v>1</v>
      </c>
      <c r="XC30" s="158" t="str">
        <f t="shared" si="102"/>
        <v>OK</v>
      </c>
      <c r="XE30" s="157" t="s">
        <v>45</v>
      </c>
      <c r="XF30" s="157">
        <v>52</v>
      </c>
      <c r="XG30" s="157">
        <v>52</v>
      </c>
      <c r="XH30" s="157">
        <v>0</v>
      </c>
      <c r="XI30" s="157">
        <v>0</v>
      </c>
      <c r="XJ30" s="158">
        <f t="shared" si="103"/>
        <v>1</v>
      </c>
      <c r="XK30" s="158" t="str">
        <f t="shared" si="118"/>
        <v>OK</v>
      </c>
      <c r="XM30" s="157" t="s">
        <v>45</v>
      </c>
      <c r="XN30" s="157">
        <v>52</v>
      </c>
      <c r="XO30" s="157">
        <v>52</v>
      </c>
      <c r="XP30" s="157">
        <v>0</v>
      </c>
      <c r="XQ30" s="157">
        <v>0</v>
      </c>
      <c r="XR30" s="158">
        <f t="shared" si="104"/>
        <v>1</v>
      </c>
      <c r="XS30" s="158" t="str">
        <f t="shared" si="119"/>
        <v>OK</v>
      </c>
      <c r="XU30" s="157" t="s">
        <v>45</v>
      </c>
      <c r="XV30" s="157">
        <v>52</v>
      </c>
      <c r="XW30" s="157">
        <v>52</v>
      </c>
      <c r="XX30" s="157">
        <v>0</v>
      </c>
      <c r="XY30" s="157">
        <v>0</v>
      </c>
      <c r="XZ30" s="158">
        <f t="shared" si="105"/>
        <v>1</v>
      </c>
      <c r="YA30" s="158" t="str">
        <f t="shared" si="106"/>
        <v>OK</v>
      </c>
      <c r="YC30" s="157" t="s">
        <v>45</v>
      </c>
      <c r="YD30" s="157">
        <v>52</v>
      </c>
      <c r="YE30" s="157">
        <v>52</v>
      </c>
      <c r="YF30" s="157">
        <v>0</v>
      </c>
      <c r="YG30" s="157">
        <v>0</v>
      </c>
      <c r="YH30" s="158">
        <f t="shared" si="107"/>
        <v>1</v>
      </c>
      <c r="YI30" s="158" t="str">
        <f t="shared" si="108"/>
        <v>OK</v>
      </c>
    </row>
    <row r="31" spans="1:659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15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13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8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50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51"/>
        <v>1</v>
      </c>
      <c r="PK31" s="158">
        <f t="shared" si="52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3"/>
        <v>1</v>
      </c>
      <c r="PS31" s="158">
        <f t="shared" si="54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5"/>
        <v>1</v>
      </c>
      <c r="QA31" s="158">
        <f t="shared" si="56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7"/>
        <v>1</v>
      </c>
      <c r="QI31" s="158">
        <f t="shared" si="58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9"/>
        <v>1</v>
      </c>
      <c r="QQ31" s="158">
        <f t="shared" si="60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61"/>
        <v>1</v>
      </c>
      <c r="QY31" s="158">
        <f t="shared" si="62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3"/>
        <v>1</v>
      </c>
      <c r="RG31" s="158">
        <f t="shared" si="64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5"/>
        <v>1</v>
      </c>
      <c r="RO31" s="158">
        <f t="shared" si="66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7"/>
        <v>1</v>
      </c>
      <c r="RW31" s="158">
        <f t="shared" si="68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9"/>
        <v>1</v>
      </c>
      <c r="SE31" s="158">
        <f t="shared" si="70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71"/>
        <v>1</v>
      </c>
      <c r="SM31" s="158">
        <f t="shared" si="72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3"/>
        <v>1</v>
      </c>
      <c r="SU31" s="158">
        <f t="shared" si="74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5"/>
        <v>1</v>
      </c>
      <c r="TC31" s="158">
        <f t="shared" si="76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7"/>
        <v>1</v>
      </c>
      <c r="TK31" s="158">
        <f t="shared" si="78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9"/>
        <v>1</v>
      </c>
      <c r="TS31" s="158">
        <f t="shared" si="80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81"/>
        <v>1</v>
      </c>
      <c r="UA31" s="158">
        <f t="shared" si="82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3"/>
        <v>1</v>
      </c>
      <c r="UI31" s="158">
        <f t="shared" si="84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5"/>
        <v>1</v>
      </c>
      <c r="UQ31" s="158">
        <f t="shared" si="86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7"/>
        <v>1</v>
      </c>
      <c r="UY31" s="158">
        <f t="shared" si="88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9"/>
        <v>1</v>
      </c>
      <c r="VG31" s="158">
        <f t="shared" si="90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91"/>
        <v>1</v>
      </c>
      <c r="VO31" s="158">
        <f t="shared" si="92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3"/>
        <v>1</v>
      </c>
      <c r="VW31" s="158">
        <f t="shared" si="94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5"/>
        <v>1</v>
      </c>
      <c r="WE31" s="158">
        <f t="shared" si="96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7"/>
        <v>1</v>
      </c>
      <c r="WM31" s="158">
        <f t="shared" si="98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9"/>
        <v>1</v>
      </c>
      <c r="WU31" s="158">
        <f t="shared" si="100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101"/>
        <v>1</v>
      </c>
      <c r="XC31" s="158" t="str">
        <f t="shared" si="102"/>
        <v>OK</v>
      </c>
      <c r="XE31" s="163" t="s">
        <v>46</v>
      </c>
      <c r="XF31" s="157">
        <f>145-4</f>
        <v>141</v>
      </c>
      <c r="XG31" s="157">
        <v>141</v>
      </c>
      <c r="XH31" s="157">
        <v>0</v>
      </c>
      <c r="XI31" s="157">
        <f>4-4</f>
        <v>0</v>
      </c>
      <c r="XJ31" s="158">
        <f t="shared" si="103"/>
        <v>1</v>
      </c>
      <c r="XK31" s="158" t="str">
        <f t="shared" si="118"/>
        <v>OK</v>
      </c>
      <c r="XM31" s="163" t="s">
        <v>46</v>
      </c>
      <c r="XN31" s="157">
        <f>145</f>
        <v>145</v>
      </c>
      <c r="XO31" s="157">
        <v>141</v>
      </c>
      <c r="XP31" s="157">
        <f>0+4</f>
        <v>4</v>
      </c>
      <c r="XQ31" s="157">
        <f>4-4</f>
        <v>0</v>
      </c>
      <c r="XR31" s="158">
        <f t="shared" si="104"/>
        <v>0.97241379310344822</v>
      </c>
      <c r="XS31" s="158" t="str">
        <f t="shared" si="119"/>
        <v>Fail:-3%</v>
      </c>
      <c r="XU31" s="163" t="s">
        <v>46</v>
      </c>
      <c r="XV31" s="157">
        <v>145</v>
      </c>
      <c r="XW31" s="157">
        <v>141</v>
      </c>
      <c r="XX31" s="157">
        <v>0</v>
      </c>
      <c r="XY31" s="157">
        <v>4</v>
      </c>
      <c r="XZ31" s="158">
        <f t="shared" si="105"/>
        <v>0.97241379310344822</v>
      </c>
      <c r="YA31" s="158" t="str">
        <f t="shared" si="106"/>
        <v>Fail:-3%</v>
      </c>
      <c r="YC31" s="163" t="s">
        <v>46</v>
      </c>
      <c r="YD31" s="157">
        <f>145</f>
        <v>145</v>
      </c>
      <c r="YE31" s="157">
        <v>141</v>
      </c>
      <c r="YF31" s="157">
        <f>0+4</f>
        <v>4</v>
      </c>
      <c r="YG31" s="157">
        <f>4-4</f>
        <v>0</v>
      </c>
      <c r="YH31" s="158">
        <f t="shared" si="107"/>
        <v>0.97241379310344822</v>
      </c>
      <c r="YI31" s="158" t="str">
        <f t="shared" si="108"/>
        <v>OK</v>
      </c>
    </row>
    <row r="32" spans="1:659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15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09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10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11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12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13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7"/>
        <v>1</v>
      </c>
      <c r="OU32" s="158">
        <f t="shared" si="48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14"/>
        <v>1</v>
      </c>
      <c r="PC32" s="158">
        <f t="shared" si="50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51"/>
        <v>1</v>
      </c>
      <c r="PK32" s="158">
        <f t="shared" si="52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3"/>
        <v>1</v>
      </c>
      <c r="PS32" s="158">
        <f t="shared" si="54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5"/>
        <v>1</v>
      </c>
      <c r="QA32" s="158">
        <f t="shared" si="56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7"/>
        <v>1</v>
      </c>
      <c r="QI32" s="158">
        <f t="shared" si="58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9"/>
        <v>1</v>
      </c>
      <c r="QQ32" s="158">
        <f t="shared" si="60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61"/>
        <v>1</v>
      </c>
      <c r="QY32" s="158">
        <f t="shared" si="62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3"/>
        <v>1</v>
      </c>
      <c r="RG32" s="158">
        <f t="shared" si="64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5"/>
        <v>1</v>
      </c>
      <c r="RO32" s="158">
        <f t="shared" si="66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7"/>
        <v>1</v>
      </c>
      <c r="RW32" s="158">
        <f t="shared" si="68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9"/>
        <v>1</v>
      </c>
      <c r="SE32" s="158">
        <f t="shared" si="70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71"/>
        <v>1</v>
      </c>
      <c r="SM32" s="158">
        <f t="shared" si="72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3"/>
        <v>1</v>
      </c>
      <c r="SU32" s="158">
        <f t="shared" si="74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5"/>
        <v>1</v>
      </c>
      <c r="TC32" s="158">
        <f t="shared" si="76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7"/>
        <v>1</v>
      </c>
      <c r="TK32" s="158">
        <f t="shared" si="78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9"/>
        <v>1</v>
      </c>
      <c r="TS32" s="158">
        <f t="shared" si="80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81"/>
        <v>1</v>
      </c>
      <c r="UA32" s="158">
        <f t="shared" si="82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3"/>
        <v>1</v>
      </c>
      <c r="UI32" s="158">
        <f t="shared" si="84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5"/>
        <v>1</v>
      </c>
      <c r="UQ32" s="158">
        <f t="shared" si="86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7"/>
        <v>1</v>
      </c>
      <c r="UY32" s="158">
        <f t="shared" si="88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9"/>
        <v>1</v>
      </c>
      <c r="VG32" s="158">
        <f t="shared" si="90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91"/>
        <v>1</v>
      </c>
      <c r="VO32" s="158">
        <f t="shared" si="92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3"/>
        <v>1</v>
      </c>
      <c r="VW32" s="158">
        <f t="shared" si="94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5"/>
        <v>1</v>
      </c>
      <c r="WE32" s="158">
        <f t="shared" si="96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7"/>
        <v>1</v>
      </c>
      <c r="WM32" s="158">
        <f t="shared" si="98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9"/>
        <v>1</v>
      </c>
      <c r="WU32" s="158">
        <f t="shared" si="100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101"/>
        <v>1</v>
      </c>
      <c r="XC32" s="158" t="str">
        <f t="shared" si="102"/>
        <v>OK</v>
      </c>
      <c r="XE32" s="157" t="s">
        <v>47</v>
      </c>
      <c r="XF32" s="157">
        <v>45</v>
      </c>
      <c r="XG32" s="157">
        <v>45</v>
      </c>
      <c r="XH32" s="157">
        <v>0</v>
      </c>
      <c r="XI32" s="157">
        <v>0</v>
      </c>
      <c r="XJ32" s="158">
        <f t="shared" si="103"/>
        <v>1</v>
      </c>
      <c r="XK32" s="158" t="str">
        <f t="shared" si="118"/>
        <v>OK</v>
      </c>
      <c r="XM32" s="157" t="s">
        <v>47</v>
      </c>
      <c r="XN32" s="157">
        <v>45</v>
      </c>
      <c r="XO32" s="157">
        <v>45</v>
      </c>
      <c r="XP32" s="157">
        <v>0</v>
      </c>
      <c r="XQ32" s="157">
        <v>0</v>
      </c>
      <c r="XR32" s="158">
        <f t="shared" si="104"/>
        <v>1</v>
      </c>
      <c r="XS32" s="158" t="str">
        <f t="shared" si="119"/>
        <v>OK</v>
      </c>
      <c r="XU32" s="157" t="s">
        <v>47</v>
      </c>
      <c r="XV32" s="157">
        <v>45</v>
      </c>
      <c r="XW32" s="157">
        <v>45</v>
      </c>
      <c r="XX32" s="157">
        <v>0</v>
      </c>
      <c r="XY32" s="157">
        <v>0</v>
      </c>
      <c r="XZ32" s="158">
        <f t="shared" si="105"/>
        <v>1</v>
      </c>
      <c r="YA32" s="158" t="str">
        <f t="shared" si="106"/>
        <v>OK</v>
      </c>
      <c r="YC32" s="157" t="s">
        <v>47</v>
      </c>
      <c r="YD32" s="157">
        <v>45</v>
      </c>
      <c r="YE32" s="157">
        <v>45</v>
      </c>
      <c r="YF32" s="157">
        <v>0</v>
      </c>
      <c r="YG32" s="157">
        <v>0</v>
      </c>
      <c r="YH32" s="158">
        <f t="shared" si="107"/>
        <v>1</v>
      </c>
      <c r="YI32" s="158" t="str">
        <f t="shared" si="108"/>
        <v>OK</v>
      </c>
    </row>
    <row r="33" spans="1:659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15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09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10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11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12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13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7"/>
        <v>0.5</v>
      </c>
      <c r="OU33" s="158">
        <f t="shared" si="48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14"/>
        <v>0.5</v>
      </c>
      <c r="PC33" s="158">
        <f t="shared" si="50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51"/>
        <v>0.5</v>
      </c>
      <c r="PK33" s="158">
        <f t="shared" si="52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3"/>
        <v>0.5</v>
      </c>
      <c r="PS33" s="158">
        <f t="shared" si="54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5"/>
        <v>0.5</v>
      </c>
      <c r="QA33" s="158">
        <f t="shared" si="56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7"/>
        <v>0.5</v>
      </c>
      <c r="QI33" s="158">
        <f t="shared" si="58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9"/>
        <v>0.5</v>
      </c>
      <c r="QQ33" s="158">
        <f t="shared" si="60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61"/>
        <v>0.5</v>
      </c>
      <c r="QY33" s="158">
        <f t="shared" si="62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3"/>
        <v>0.5</v>
      </c>
      <c r="RG33" s="158">
        <f t="shared" si="64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5"/>
        <v>0.5</v>
      </c>
      <c r="RO33" s="158">
        <f t="shared" si="66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7"/>
        <v>0.5</v>
      </c>
      <c r="RW33" s="158">
        <f t="shared" si="68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9"/>
        <v>0.5</v>
      </c>
      <c r="SE33" s="158">
        <f t="shared" si="70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71"/>
        <v>0.5</v>
      </c>
      <c r="SM33" s="158">
        <f t="shared" si="72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3"/>
        <v>0.5</v>
      </c>
      <c r="SU33" s="158">
        <f t="shared" si="74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5"/>
        <v>0.5</v>
      </c>
      <c r="TC33" s="158">
        <f t="shared" si="76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7"/>
        <v>0.5</v>
      </c>
      <c r="TK33" s="158">
        <f t="shared" si="78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9"/>
        <v>0.5</v>
      </c>
      <c r="TS33" s="158">
        <f t="shared" si="80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81"/>
        <v>0.5</v>
      </c>
      <c r="UA33" s="158">
        <f t="shared" si="82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3"/>
        <v>0.5</v>
      </c>
      <c r="UI33" s="158">
        <f t="shared" si="84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5"/>
        <v>0.5</v>
      </c>
      <c r="UQ33" s="158">
        <f t="shared" si="86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7"/>
        <v>0.5</v>
      </c>
      <c r="UY33" s="158">
        <f t="shared" si="88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9"/>
        <v>0.5</v>
      </c>
      <c r="VG33" s="158">
        <f t="shared" si="90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91"/>
        <v>0.5</v>
      </c>
      <c r="VO33" s="158">
        <f t="shared" si="92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3"/>
        <v>0.5</v>
      </c>
      <c r="VW33" s="158">
        <f t="shared" si="94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5"/>
        <v>0.5</v>
      </c>
      <c r="WE33" s="158">
        <f t="shared" si="96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7"/>
        <v>0.5</v>
      </c>
      <c r="WM33" s="158">
        <f t="shared" si="98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9"/>
        <v>0.5</v>
      </c>
      <c r="WU33" s="158">
        <f t="shared" si="100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101"/>
        <v>0.5</v>
      </c>
      <c r="XC33" s="158" t="str">
        <f t="shared" si="102"/>
        <v>OK</v>
      </c>
      <c r="XE33" s="157" t="s">
        <v>48</v>
      </c>
      <c r="XF33" s="157">
        <v>4</v>
      </c>
      <c r="XG33" s="157">
        <v>2</v>
      </c>
      <c r="XH33" s="157">
        <v>2</v>
      </c>
      <c r="XI33" s="157">
        <v>0</v>
      </c>
      <c r="XJ33" s="158">
        <f t="shared" si="103"/>
        <v>0.5</v>
      </c>
      <c r="XK33" s="158" t="str">
        <f t="shared" si="118"/>
        <v>OK</v>
      </c>
      <c r="XM33" s="157" t="s">
        <v>48</v>
      </c>
      <c r="XN33" s="157">
        <v>4</v>
      </c>
      <c r="XO33" s="157">
        <v>2</v>
      </c>
      <c r="XP33" s="157">
        <v>2</v>
      </c>
      <c r="XQ33" s="157">
        <v>0</v>
      </c>
      <c r="XR33" s="158">
        <f t="shared" si="104"/>
        <v>0.5</v>
      </c>
      <c r="XS33" s="158" t="str">
        <f t="shared" si="119"/>
        <v>OK</v>
      </c>
      <c r="XU33" s="157" t="s">
        <v>48</v>
      </c>
      <c r="XV33" s="157">
        <v>4</v>
      </c>
      <c r="XW33" s="157">
        <v>2</v>
      </c>
      <c r="XX33" s="157">
        <v>2</v>
      </c>
      <c r="XY33" s="157">
        <v>0</v>
      </c>
      <c r="XZ33" s="158">
        <f t="shared" si="105"/>
        <v>0.5</v>
      </c>
      <c r="YA33" s="158" t="str">
        <f t="shared" si="106"/>
        <v>OK</v>
      </c>
      <c r="YC33" s="157" t="s">
        <v>48</v>
      </c>
      <c r="YD33" s="157">
        <v>4</v>
      </c>
      <c r="YE33" s="157">
        <v>2</v>
      </c>
      <c r="YF33" s="157">
        <v>2</v>
      </c>
      <c r="YG33" s="157">
        <v>0</v>
      </c>
      <c r="YH33" s="158">
        <f t="shared" si="107"/>
        <v>0.5</v>
      </c>
      <c r="YI33" s="158" t="str">
        <f t="shared" si="108"/>
        <v>OK</v>
      </c>
    </row>
    <row r="34" spans="1:659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15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09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10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11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12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13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7"/>
        <v>0.8666666666666667</v>
      </c>
      <c r="OU34" s="158">
        <f t="shared" si="48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14"/>
        <v>1</v>
      </c>
      <c r="PC34" s="158">
        <f t="shared" si="50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51"/>
        <v>1</v>
      </c>
      <c r="PK34" s="158">
        <f t="shared" si="52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3"/>
        <v>1</v>
      </c>
      <c r="PS34" s="158">
        <f t="shared" si="54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5"/>
        <v>1</v>
      </c>
      <c r="QA34" s="158">
        <f t="shared" si="56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7"/>
        <v>1</v>
      </c>
      <c r="QI34" s="158">
        <f t="shared" si="58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9"/>
        <v>1</v>
      </c>
      <c r="QQ34" s="158">
        <f t="shared" si="60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61"/>
        <v>1</v>
      </c>
      <c r="QY34" s="158">
        <f t="shared" si="62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3"/>
        <v>1</v>
      </c>
      <c r="RG34" s="158">
        <f t="shared" si="64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5"/>
        <v>1</v>
      </c>
      <c r="RO34" s="158">
        <f t="shared" si="66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7"/>
        <v>1</v>
      </c>
      <c r="RW34" s="158">
        <f t="shared" si="68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9"/>
        <v>1</v>
      </c>
      <c r="SE34" s="158">
        <f t="shared" si="70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71"/>
        <v>1</v>
      </c>
      <c r="SM34" s="158">
        <f t="shared" si="72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3"/>
        <v>1</v>
      </c>
      <c r="SU34" s="158">
        <f t="shared" si="74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5"/>
        <v>1</v>
      </c>
      <c r="TC34" s="158">
        <f t="shared" si="76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7"/>
        <v>1</v>
      </c>
      <c r="TK34" s="158">
        <f t="shared" si="78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9"/>
        <v>1</v>
      </c>
      <c r="TS34" s="158">
        <f t="shared" si="80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81"/>
        <v>1</v>
      </c>
      <c r="UA34" s="158">
        <f t="shared" si="82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3"/>
        <v>1</v>
      </c>
      <c r="UI34" s="158">
        <f t="shared" si="84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5"/>
        <v>1</v>
      </c>
      <c r="UQ34" s="158">
        <f t="shared" si="86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7"/>
        <v>1</v>
      </c>
      <c r="UY34" s="158">
        <f t="shared" si="88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9"/>
        <v>1</v>
      </c>
      <c r="VG34" s="158">
        <f t="shared" si="90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91"/>
        <v>1</v>
      </c>
      <c r="VO34" s="158">
        <f t="shared" si="92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3"/>
        <v>1</v>
      </c>
      <c r="VW34" s="158">
        <f t="shared" si="94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5"/>
        <v>1</v>
      </c>
      <c r="WE34" s="158">
        <f t="shared" si="96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7"/>
        <v>1</v>
      </c>
      <c r="WM34" s="158">
        <f t="shared" si="98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9"/>
        <v>1</v>
      </c>
      <c r="WU34" s="158">
        <f t="shared" si="100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101"/>
        <v>1</v>
      </c>
      <c r="XC34" s="158" t="str">
        <f t="shared" si="102"/>
        <v>OK</v>
      </c>
      <c r="XE34" s="157" t="s">
        <v>49</v>
      </c>
      <c r="XF34" s="157">
        <v>15</v>
      </c>
      <c r="XG34" s="157">
        <v>15</v>
      </c>
      <c r="XH34" s="157">
        <v>0</v>
      </c>
      <c r="XI34" s="157">
        <v>0</v>
      </c>
      <c r="XJ34" s="158">
        <f t="shared" si="103"/>
        <v>1</v>
      </c>
      <c r="XK34" s="158" t="str">
        <f t="shared" si="118"/>
        <v>OK</v>
      </c>
      <c r="XM34" s="157" t="s">
        <v>49</v>
      </c>
      <c r="XN34" s="157">
        <v>15</v>
      </c>
      <c r="XO34" s="157">
        <v>15</v>
      </c>
      <c r="XP34" s="157">
        <v>0</v>
      </c>
      <c r="XQ34" s="157">
        <v>0</v>
      </c>
      <c r="XR34" s="158">
        <f t="shared" si="104"/>
        <v>1</v>
      </c>
      <c r="XS34" s="158" t="str">
        <f t="shared" si="119"/>
        <v>OK</v>
      </c>
      <c r="XU34" s="157" t="s">
        <v>49</v>
      </c>
      <c r="XV34" s="157">
        <v>15</v>
      </c>
      <c r="XW34" s="157">
        <v>15</v>
      </c>
      <c r="XX34" s="157">
        <v>0</v>
      </c>
      <c r="XY34" s="157">
        <v>0</v>
      </c>
      <c r="XZ34" s="158">
        <f t="shared" si="105"/>
        <v>1</v>
      </c>
      <c r="YA34" s="158" t="str">
        <f t="shared" si="106"/>
        <v>OK</v>
      </c>
      <c r="YC34" s="157" t="s">
        <v>49</v>
      </c>
      <c r="YD34" s="157">
        <v>15</v>
      </c>
      <c r="YE34" s="157">
        <v>15</v>
      </c>
      <c r="YF34" s="157">
        <v>0</v>
      </c>
      <c r="YG34" s="157">
        <v>0</v>
      </c>
      <c r="YH34" s="158">
        <f t="shared" si="107"/>
        <v>1</v>
      </c>
      <c r="YI34" s="158" t="str">
        <f t="shared" si="108"/>
        <v>OK</v>
      </c>
    </row>
    <row r="35" spans="1:659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20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15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09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10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11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12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13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7"/>
        <v>1</v>
      </c>
      <c r="OU35" s="158">
        <f t="shared" si="48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14"/>
        <v>1</v>
      </c>
      <c r="PC35" s="158">
        <f t="shared" si="50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51"/>
        <v>1</v>
      </c>
      <c r="PK35" s="158">
        <f t="shared" si="52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3"/>
        <v>1</v>
      </c>
      <c r="PS35" s="158">
        <f t="shared" si="54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5"/>
        <v>1</v>
      </c>
      <c r="QA35" s="158">
        <f t="shared" si="56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7"/>
        <v>1</v>
      </c>
      <c r="QI35" s="158">
        <f t="shared" si="58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9"/>
        <v>1</v>
      </c>
      <c r="QQ35" s="158">
        <f t="shared" si="60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61"/>
        <v>1</v>
      </c>
      <c r="QY35" s="158">
        <f t="shared" si="62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3"/>
        <v>1</v>
      </c>
      <c r="RG35" s="158">
        <f t="shared" si="64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5"/>
        <v>1</v>
      </c>
      <c r="RO35" s="158">
        <f t="shared" si="66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7"/>
        <v>1</v>
      </c>
      <c r="RW35" s="158">
        <f t="shared" si="68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9"/>
        <v>1</v>
      </c>
      <c r="SE35" s="158">
        <f t="shared" si="70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71"/>
        <v>1</v>
      </c>
      <c r="SM35" s="158">
        <f t="shared" si="72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3"/>
        <v>1</v>
      </c>
      <c r="SU35" s="158">
        <f t="shared" si="74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5"/>
        <v>1</v>
      </c>
      <c r="TC35" s="158">
        <f t="shared" si="76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7"/>
        <v>1</v>
      </c>
      <c r="TK35" s="158">
        <f t="shared" si="78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9"/>
        <v>1</v>
      </c>
      <c r="TS35" s="158">
        <f t="shared" si="80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81"/>
        <v>1</v>
      </c>
      <c r="UA35" s="158">
        <f t="shared" si="82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3"/>
        <v>1</v>
      </c>
      <c r="UI35" s="158">
        <f t="shared" si="84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5"/>
        <v>1</v>
      </c>
      <c r="UQ35" s="158">
        <f t="shared" si="86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7"/>
        <v>1</v>
      </c>
      <c r="UY35" s="158">
        <f t="shared" si="88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9"/>
        <v>1</v>
      </c>
      <c r="VG35" s="158">
        <f t="shared" si="90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91"/>
        <v>1</v>
      </c>
      <c r="VO35" s="158">
        <f t="shared" si="92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3"/>
        <v>1</v>
      </c>
      <c r="VW35" s="158">
        <f t="shared" si="94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5"/>
        <v>1</v>
      </c>
      <c r="WE35" s="158">
        <f t="shared" si="96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7"/>
        <v>1</v>
      </c>
      <c r="WM35" s="158">
        <f t="shared" si="98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9"/>
        <v>1</v>
      </c>
      <c r="WU35" s="158">
        <f t="shared" si="100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101"/>
        <v>1</v>
      </c>
      <c r="XC35" s="158" t="str">
        <f t="shared" si="102"/>
        <v>OK</v>
      </c>
      <c r="XE35" s="157" t="s">
        <v>50</v>
      </c>
      <c r="XF35" s="157">
        <v>18</v>
      </c>
      <c r="XG35" s="157">
        <v>18</v>
      </c>
      <c r="XH35" s="157">
        <v>0</v>
      </c>
      <c r="XI35" s="157">
        <v>0</v>
      </c>
      <c r="XJ35" s="158">
        <f t="shared" si="103"/>
        <v>1</v>
      </c>
      <c r="XK35" s="158" t="str">
        <f t="shared" si="118"/>
        <v>OK</v>
      </c>
      <c r="XM35" s="157" t="s">
        <v>50</v>
      </c>
      <c r="XN35" s="157">
        <v>18</v>
      </c>
      <c r="XO35" s="157">
        <v>18</v>
      </c>
      <c r="XP35" s="157">
        <v>0</v>
      </c>
      <c r="XQ35" s="157">
        <v>0</v>
      </c>
      <c r="XR35" s="158">
        <f t="shared" si="104"/>
        <v>1</v>
      </c>
      <c r="XS35" s="158" t="str">
        <f t="shared" si="119"/>
        <v>OK</v>
      </c>
      <c r="XU35" s="157" t="s">
        <v>50</v>
      </c>
      <c r="XV35" s="157">
        <v>18</v>
      </c>
      <c r="XW35" s="157">
        <v>18</v>
      </c>
      <c r="XX35" s="157">
        <v>0</v>
      </c>
      <c r="XY35" s="157">
        <v>0</v>
      </c>
      <c r="XZ35" s="158">
        <f t="shared" si="105"/>
        <v>1</v>
      </c>
      <c r="YA35" s="158" t="str">
        <f t="shared" si="106"/>
        <v>OK</v>
      </c>
      <c r="YC35" s="157" t="s">
        <v>50</v>
      </c>
      <c r="YD35" s="157">
        <v>18</v>
      </c>
      <c r="YE35" s="157">
        <v>18</v>
      </c>
      <c r="YF35" s="157">
        <v>0</v>
      </c>
      <c r="YG35" s="157">
        <v>0</v>
      </c>
      <c r="YH35" s="158">
        <f t="shared" si="107"/>
        <v>1</v>
      </c>
      <c r="YI35" s="158" t="str">
        <f t="shared" si="108"/>
        <v>OK</v>
      </c>
    </row>
    <row r="36" spans="1:659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20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15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09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10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11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12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13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7"/>
        <v>1</v>
      </c>
      <c r="OU36" s="158">
        <f t="shared" si="48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14"/>
        <v>1</v>
      </c>
      <c r="PC36" s="158">
        <f t="shared" si="50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51"/>
        <v>1</v>
      </c>
      <c r="PK36" s="158">
        <f t="shared" si="52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3"/>
        <v>1</v>
      </c>
      <c r="PS36" s="158">
        <f t="shared" si="54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5"/>
        <v>1</v>
      </c>
      <c r="QA36" s="158">
        <f t="shared" si="56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7"/>
        <v>1</v>
      </c>
      <c r="QI36" s="158">
        <f t="shared" si="58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9"/>
        <v>1</v>
      </c>
      <c r="QQ36" s="158">
        <f t="shared" si="60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61"/>
        <v>1</v>
      </c>
      <c r="QY36" s="158">
        <f t="shared" si="62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3"/>
        <v>1</v>
      </c>
      <c r="RG36" s="158">
        <f t="shared" si="64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5"/>
        <v>1</v>
      </c>
      <c r="RO36" s="158">
        <f t="shared" si="66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7"/>
        <v>1</v>
      </c>
      <c r="RW36" s="158">
        <f t="shared" si="68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9"/>
        <v>1</v>
      </c>
      <c r="SE36" s="158">
        <f t="shared" si="70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71"/>
        <v>1</v>
      </c>
      <c r="SM36" s="158">
        <f t="shared" si="72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3"/>
        <v>1</v>
      </c>
      <c r="SU36" s="158">
        <f t="shared" si="74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5"/>
        <v>1</v>
      </c>
      <c r="TC36" s="158">
        <f t="shared" si="76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7"/>
        <v>1</v>
      </c>
      <c r="TK36" s="158">
        <f t="shared" si="78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9"/>
        <v>1</v>
      </c>
      <c r="TS36" s="158">
        <f t="shared" si="80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81"/>
        <v>1</v>
      </c>
      <c r="UA36" s="158">
        <f t="shared" si="82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3"/>
        <v>1</v>
      </c>
      <c r="UI36" s="158">
        <f t="shared" si="84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5"/>
        <v>1</v>
      </c>
      <c r="UQ36" s="158">
        <f t="shared" si="86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7"/>
        <v>1</v>
      </c>
      <c r="UY36" s="158">
        <f t="shared" si="88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9"/>
        <v>1</v>
      </c>
      <c r="VG36" s="158">
        <f t="shared" si="90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91"/>
        <v>1</v>
      </c>
      <c r="VO36" s="158">
        <f t="shared" si="92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3"/>
        <v>1</v>
      </c>
      <c r="VW36" s="158">
        <f t="shared" si="94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5"/>
        <v>1</v>
      </c>
      <c r="WE36" s="158">
        <f t="shared" si="96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7"/>
        <v>1</v>
      </c>
      <c r="WM36" s="158">
        <f t="shared" si="98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9"/>
        <v>1</v>
      </c>
      <c r="WU36" s="158">
        <f t="shared" si="100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101"/>
        <v>1</v>
      </c>
      <c r="XC36" s="158" t="str">
        <f t="shared" si="102"/>
        <v>OK</v>
      </c>
      <c r="XE36" s="157" t="s">
        <v>51</v>
      </c>
      <c r="XF36" s="157">
        <v>58</v>
      </c>
      <c r="XG36" s="157">
        <v>58</v>
      </c>
      <c r="XH36" s="157">
        <v>0</v>
      </c>
      <c r="XI36" s="157">
        <v>0</v>
      </c>
      <c r="XJ36" s="158">
        <f t="shared" si="103"/>
        <v>1</v>
      </c>
      <c r="XK36" s="158" t="str">
        <f t="shared" si="118"/>
        <v>OK</v>
      </c>
      <c r="XM36" s="157" t="s">
        <v>51</v>
      </c>
      <c r="XN36" s="157">
        <v>58</v>
      </c>
      <c r="XO36" s="157">
        <v>58</v>
      </c>
      <c r="XP36" s="157">
        <v>0</v>
      </c>
      <c r="XQ36" s="157">
        <v>0</v>
      </c>
      <c r="XR36" s="158">
        <f t="shared" si="104"/>
        <v>1</v>
      </c>
      <c r="XS36" s="158" t="str">
        <f t="shared" si="119"/>
        <v>OK</v>
      </c>
      <c r="XU36" s="157" t="s">
        <v>51</v>
      </c>
      <c r="XV36" s="157">
        <v>58</v>
      </c>
      <c r="XW36" s="157">
        <v>58</v>
      </c>
      <c r="XX36" s="157">
        <v>0</v>
      </c>
      <c r="XY36" s="157">
        <v>0</v>
      </c>
      <c r="XZ36" s="158">
        <f t="shared" si="105"/>
        <v>1</v>
      </c>
      <c r="YA36" s="158" t="str">
        <f t="shared" si="106"/>
        <v>OK</v>
      </c>
      <c r="YC36" s="157" t="s">
        <v>51</v>
      </c>
      <c r="YD36" s="157">
        <v>58</v>
      </c>
      <c r="YE36" s="157">
        <v>58</v>
      </c>
      <c r="YF36" s="157">
        <v>0</v>
      </c>
      <c r="YG36" s="157">
        <v>0</v>
      </c>
      <c r="YH36" s="158">
        <f t="shared" si="107"/>
        <v>1</v>
      </c>
      <c r="YI36" s="158" t="str">
        <f t="shared" si="108"/>
        <v>OK</v>
      </c>
    </row>
    <row r="37" spans="1:659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20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15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09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10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11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12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13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7"/>
        <v>0.8571428571428571</v>
      </c>
      <c r="OU37" s="158">
        <f t="shared" si="48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14"/>
        <v>0.8571428571428571</v>
      </c>
      <c r="PC37" s="158">
        <f t="shared" si="50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51"/>
        <v>0.8571428571428571</v>
      </c>
      <c r="PK37" s="158">
        <f t="shared" si="52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3"/>
        <v>0.8571428571428571</v>
      </c>
      <c r="PS37" s="158">
        <f t="shared" si="54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5"/>
        <v>0.8571428571428571</v>
      </c>
      <c r="QA37" s="158">
        <f t="shared" si="56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7"/>
        <v>0.8571428571428571</v>
      </c>
      <c r="QI37" s="158">
        <f t="shared" si="58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9"/>
        <v>0.8571428571428571</v>
      </c>
      <c r="QQ37" s="158">
        <f t="shared" si="60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61"/>
        <v>0.8571428571428571</v>
      </c>
      <c r="QY37" s="158">
        <f t="shared" si="62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3"/>
        <v>0.8571428571428571</v>
      </c>
      <c r="RG37" s="158">
        <f t="shared" si="64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5"/>
        <v>0.8571428571428571</v>
      </c>
      <c r="RO37" s="158">
        <f t="shared" si="66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7"/>
        <v>0.8571428571428571</v>
      </c>
      <c r="RW37" s="158">
        <f t="shared" si="68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9"/>
        <v>0.8571428571428571</v>
      </c>
      <c r="SE37" s="158">
        <f t="shared" si="70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71"/>
        <v>0.8571428571428571</v>
      </c>
      <c r="SM37" s="158">
        <f t="shared" si="72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3"/>
        <v>0.8571428571428571</v>
      </c>
      <c r="SU37" s="158">
        <f t="shared" si="74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5"/>
        <v>0.8571428571428571</v>
      </c>
      <c r="TC37" s="158">
        <f t="shared" si="76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7"/>
        <v>0.8571428571428571</v>
      </c>
      <c r="TK37" s="158">
        <f t="shared" si="78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9"/>
        <v>0.8571428571428571</v>
      </c>
      <c r="TS37" s="158">
        <f t="shared" si="80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81"/>
        <v>0.8571428571428571</v>
      </c>
      <c r="UA37" s="158">
        <f t="shared" si="82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3"/>
        <v>0.8571428571428571</v>
      </c>
      <c r="UI37" s="158">
        <f t="shared" si="84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5"/>
        <v>0.8571428571428571</v>
      </c>
      <c r="UQ37" s="158">
        <f t="shared" si="86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7"/>
        <v>0.8571428571428571</v>
      </c>
      <c r="UY37" s="158">
        <f t="shared" si="88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9"/>
        <v>0.8571428571428571</v>
      </c>
      <c r="VG37" s="158">
        <f t="shared" si="90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91"/>
        <v>0.8571428571428571</v>
      </c>
      <c r="VO37" s="158">
        <f t="shared" si="92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3"/>
        <v>0.8571428571428571</v>
      </c>
      <c r="VW37" s="158">
        <f t="shared" si="94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5"/>
        <v>0.8571428571428571</v>
      </c>
      <c r="WE37" s="158">
        <f t="shared" si="96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7"/>
        <v>0.8571428571428571</v>
      </c>
      <c r="WM37" s="158">
        <f t="shared" si="98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9"/>
        <v>0.8571428571428571</v>
      </c>
      <c r="WU37" s="158">
        <f t="shared" si="100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101"/>
        <v>0.8571428571428571</v>
      </c>
      <c r="XC37" s="158" t="str">
        <f t="shared" si="102"/>
        <v>OK</v>
      </c>
      <c r="XE37" s="157" t="s">
        <v>52</v>
      </c>
      <c r="XF37" s="157">
        <v>14</v>
      </c>
      <c r="XG37" s="157">
        <v>12</v>
      </c>
      <c r="XH37" s="157">
        <v>0</v>
      </c>
      <c r="XI37" s="157">
        <v>2</v>
      </c>
      <c r="XJ37" s="158">
        <f t="shared" si="103"/>
        <v>0.8571428571428571</v>
      </c>
      <c r="XK37" s="158" t="str">
        <f t="shared" si="118"/>
        <v>OK</v>
      </c>
      <c r="XM37" s="157" t="s">
        <v>52</v>
      </c>
      <c r="XN37" s="157">
        <v>14</v>
      </c>
      <c r="XO37" s="157">
        <v>12</v>
      </c>
      <c r="XP37" s="157">
        <v>0</v>
      </c>
      <c r="XQ37" s="157">
        <v>2</v>
      </c>
      <c r="XR37" s="158">
        <f t="shared" si="104"/>
        <v>0.8571428571428571</v>
      </c>
      <c r="XS37" s="158" t="str">
        <f t="shared" si="119"/>
        <v>OK</v>
      </c>
      <c r="XU37" s="157" t="s">
        <v>52</v>
      </c>
      <c r="XV37" s="157">
        <v>14</v>
      </c>
      <c r="XW37" s="157">
        <v>12</v>
      </c>
      <c r="XX37" s="157">
        <v>0</v>
      </c>
      <c r="XY37" s="157">
        <v>2</v>
      </c>
      <c r="XZ37" s="158">
        <f t="shared" si="105"/>
        <v>0.8571428571428571</v>
      </c>
      <c r="YA37" s="158" t="str">
        <f t="shared" si="106"/>
        <v>OK</v>
      </c>
      <c r="YC37" s="157" t="s">
        <v>52</v>
      </c>
      <c r="YD37" s="157">
        <v>14</v>
      </c>
      <c r="YE37" s="157">
        <v>12</v>
      </c>
      <c r="YF37" s="157">
        <v>0</v>
      </c>
      <c r="YG37" s="157">
        <v>2</v>
      </c>
      <c r="YH37" s="158">
        <f t="shared" si="107"/>
        <v>0.8571428571428571</v>
      </c>
      <c r="YI37" s="158" t="str">
        <f t="shared" si="108"/>
        <v>OK</v>
      </c>
    </row>
    <row r="38" spans="1:659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20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15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09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10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21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11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12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13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7"/>
        <v>1</v>
      </c>
      <c r="OU38" s="158">
        <f t="shared" si="48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14"/>
        <v>1</v>
      </c>
      <c r="PC38" s="158">
        <f t="shared" si="50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51"/>
        <v>1</v>
      </c>
      <c r="PK38" s="158">
        <f t="shared" si="52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3"/>
        <v>1</v>
      </c>
      <c r="PS38" s="158">
        <f t="shared" si="54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5"/>
        <v>1</v>
      </c>
      <c r="QA38" s="158">
        <f t="shared" si="56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7"/>
        <v>1</v>
      </c>
      <c r="QI38" s="158">
        <f t="shared" si="58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9"/>
        <v>1</v>
      </c>
      <c r="QQ38" s="158">
        <f t="shared" si="60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61"/>
        <v>1</v>
      </c>
      <c r="QY38" s="158">
        <f t="shared" si="62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3"/>
        <v>1</v>
      </c>
      <c r="RG38" s="158">
        <f t="shared" si="64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5"/>
        <v>1</v>
      </c>
      <c r="RO38" s="158">
        <f t="shared" si="66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7"/>
        <v>1</v>
      </c>
      <c r="RW38" s="158">
        <f t="shared" si="68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9"/>
        <v>1</v>
      </c>
      <c r="SE38" s="158">
        <f t="shared" si="70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71"/>
        <v>1</v>
      </c>
      <c r="SM38" s="158">
        <f t="shared" si="72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3"/>
        <v>1</v>
      </c>
      <c r="SU38" s="158">
        <f t="shared" si="74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5"/>
        <v>1</v>
      </c>
      <c r="TC38" s="158">
        <f t="shared" si="76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7"/>
        <v>1</v>
      </c>
      <c r="TK38" s="158">
        <f t="shared" si="78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9"/>
        <v>1</v>
      </c>
      <c r="TS38" s="158">
        <f t="shared" si="80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81"/>
        <v>1</v>
      </c>
      <c r="UA38" s="158">
        <f t="shared" si="82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3"/>
        <v>1</v>
      </c>
      <c r="UI38" s="158">
        <f t="shared" si="84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5"/>
        <v>1</v>
      </c>
      <c r="UQ38" s="158">
        <f t="shared" si="86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7"/>
        <v>1</v>
      </c>
      <c r="UY38" s="158">
        <f t="shared" si="88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9"/>
        <v>1</v>
      </c>
      <c r="VG38" s="158">
        <f t="shared" si="90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91"/>
        <v>1</v>
      </c>
      <c r="VO38" s="158">
        <f t="shared" si="92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3"/>
        <v>1</v>
      </c>
      <c r="VW38" s="158">
        <f t="shared" si="94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5"/>
        <v>1</v>
      </c>
      <c r="WE38" s="158">
        <f t="shared" si="96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7"/>
        <v>1</v>
      </c>
      <c r="WM38" s="158">
        <f t="shared" si="98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9"/>
        <v>1</v>
      </c>
      <c r="WU38" s="158">
        <f t="shared" si="100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101"/>
        <v>1</v>
      </c>
      <c r="XC38" s="158" t="str">
        <f t="shared" si="102"/>
        <v>OK</v>
      </c>
      <c r="XE38" s="157" t="s">
        <v>54</v>
      </c>
      <c r="XF38" s="157">
        <v>72</v>
      </c>
      <c r="XG38" s="157">
        <v>72</v>
      </c>
      <c r="XH38" s="157">
        <v>0</v>
      </c>
      <c r="XI38" s="157">
        <v>0</v>
      </c>
      <c r="XJ38" s="158">
        <f t="shared" si="103"/>
        <v>1</v>
      </c>
      <c r="XK38" s="158" t="str">
        <f t="shared" si="118"/>
        <v>OK</v>
      </c>
      <c r="XM38" s="157" t="s">
        <v>54</v>
      </c>
      <c r="XN38" s="157">
        <v>72</v>
      </c>
      <c r="XO38" s="157">
        <v>72</v>
      </c>
      <c r="XP38" s="157">
        <v>0</v>
      </c>
      <c r="XQ38" s="157">
        <v>0</v>
      </c>
      <c r="XR38" s="158">
        <f t="shared" si="104"/>
        <v>1</v>
      </c>
      <c r="XS38" s="158" t="str">
        <f t="shared" si="119"/>
        <v>OK</v>
      </c>
      <c r="XU38" s="157" t="s">
        <v>54</v>
      </c>
      <c r="XV38" s="157">
        <v>72</v>
      </c>
      <c r="XW38" s="157">
        <v>72</v>
      </c>
      <c r="XX38" s="157">
        <v>0</v>
      </c>
      <c r="XY38" s="157">
        <v>0</v>
      </c>
      <c r="XZ38" s="158">
        <f t="shared" si="105"/>
        <v>1</v>
      </c>
      <c r="YA38" s="158" t="str">
        <f t="shared" si="106"/>
        <v>OK</v>
      </c>
      <c r="YC38" s="157" t="s">
        <v>54</v>
      </c>
      <c r="YD38" s="157">
        <v>72</v>
      </c>
      <c r="YE38" s="157">
        <v>72</v>
      </c>
      <c r="YF38" s="157">
        <v>0</v>
      </c>
      <c r="YG38" s="157">
        <v>0</v>
      </c>
      <c r="YH38" s="158">
        <f t="shared" si="107"/>
        <v>1</v>
      </c>
      <c r="YI38" s="158" t="str">
        <f t="shared" si="108"/>
        <v>OK</v>
      </c>
    </row>
    <row r="39" spans="1:659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20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15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09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10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21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11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12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13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7"/>
        <v>0.41176470588235292</v>
      </c>
      <c r="OU39" s="158">
        <f t="shared" si="48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14"/>
        <v>0.41176470588235292</v>
      </c>
      <c r="PC39" s="158">
        <f t="shared" si="50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51"/>
        <v>0.41176470588235292</v>
      </c>
      <c r="PK39" s="158">
        <f t="shared" si="52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3"/>
        <v>0.41176470588235292</v>
      </c>
      <c r="PS39" s="158">
        <f t="shared" si="54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5"/>
        <v>0.41176470588235292</v>
      </c>
      <c r="QA39" s="158">
        <f t="shared" si="56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7"/>
        <v>0.41176470588235292</v>
      </c>
      <c r="QI39" s="158">
        <f t="shared" si="58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9"/>
        <v>0.41176470588235292</v>
      </c>
      <c r="QQ39" s="158">
        <f t="shared" si="60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61"/>
        <v>0.41176470588235292</v>
      </c>
      <c r="QY39" s="158">
        <f t="shared" si="62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3"/>
        <v>0.41176470588235292</v>
      </c>
      <c r="RG39" s="158">
        <f t="shared" si="64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5"/>
        <v>0.41176470588235292</v>
      </c>
      <c r="RO39" s="158">
        <f t="shared" si="66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7"/>
        <v>0.41176470588235292</v>
      </c>
      <c r="RW39" s="158">
        <f t="shared" si="68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9"/>
        <v>0.41176470588235292</v>
      </c>
      <c r="SE39" s="158">
        <f t="shared" si="70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71"/>
        <v>0.41176470588235292</v>
      </c>
      <c r="SM39" s="158">
        <f t="shared" si="72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3"/>
        <v>0.41176470588235292</v>
      </c>
      <c r="SU39" s="158">
        <f t="shared" si="74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5"/>
        <v>0.41176470588235292</v>
      </c>
      <c r="TC39" s="158">
        <f t="shared" si="76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7"/>
        <v>0.41176470588235292</v>
      </c>
      <c r="TK39" s="158">
        <f t="shared" si="78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9"/>
        <v>0.41176470588235292</v>
      </c>
      <c r="TS39" s="158">
        <f t="shared" si="80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81"/>
        <v>0.41176470588235292</v>
      </c>
      <c r="UA39" s="158">
        <f t="shared" si="82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3"/>
        <v>0.41176470588235292</v>
      </c>
      <c r="UI39" s="158">
        <f t="shared" si="84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5"/>
        <v>0.41176470588235292</v>
      </c>
      <c r="UQ39" s="158">
        <f t="shared" si="86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7"/>
        <v>0.41176470588235292</v>
      </c>
      <c r="UY39" s="158">
        <f t="shared" si="88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9"/>
        <v>0.41176470588235292</v>
      </c>
      <c r="VG39" s="158">
        <f t="shared" si="90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91"/>
        <v>0.41176470588235292</v>
      </c>
      <c r="VO39" s="158">
        <f t="shared" si="92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3"/>
        <v>0.41176470588235292</v>
      </c>
      <c r="VW39" s="158">
        <f t="shared" si="94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5"/>
        <v>0.41176470588235292</v>
      </c>
      <c r="WE39" s="158">
        <f t="shared" si="96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7"/>
        <v>0.41176470588235292</v>
      </c>
      <c r="WM39" s="158">
        <f t="shared" si="98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9"/>
        <v>0.41176470588235292</v>
      </c>
      <c r="WU39" s="158">
        <f t="shared" si="100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101"/>
        <v>0.41176470588235292</v>
      </c>
      <c r="XC39" s="158" t="str">
        <f t="shared" si="102"/>
        <v>OK</v>
      </c>
      <c r="XE39" s="157" t="s">
        <v>55</v>
      </c>
      <c r="XF39" s="157">
        <v>85</v>
      </c>
      <c r="XG39" s="157">
        <v>35</v>
      </c>
      <c r="XH39" s="157">
        <v>50</v>
      </c>
      <c r="XI39" s="157">
        <v>0</v>
      </c>
      <c r="XJ39" s="158">
        <f t="shared" si="103"/>
        <v>0.41176470588235292</v>
      </c>
      <c r="XK39" s="158" t="str">
        <f t="shared" si="118"/>
        <v>OK</v>
      </c>
      <c r="XM39" s="157" t="s">
        <v>55</v>
      </c>
      <c r="XN39" s="157">
        <v>85</v>
      </c>
      <c r="XO39" s="157">
        <v>35</v>
      </c>
      <c r="XP39" s="157">
        <v>50</v>
      </c>
      <c r="XQ39" s="157">
        <v>0</v>
      </c>
      <c r="XR39" s="158">
        <f t="shared" si="104"/>
        <v>0.41176470588235292</v>
      </c>
      <c r="XS39" s="158" t="str">
        <f t="shared" si="119"/>
        <v>OK</v>
      </c>
      <c r="XU39" s="157" t="s">
        <v>55</v>
      </c>
      <c r="XV39" s="157">
        <v>85</v>
      </c>
      <c r="XW39" s="157">
        <v>35</v>
      </c>
      <c r="XX39" s="157">
        <v>50</v>
      </c>
      <c r="XY39" s="157">
        <v>0</v>
      </c>
      <c r="XZ39" s="158">
        <f t="shared" si="105"/>
        <v>0.41176470588235292</v>
      </c>
      <c r="YA39" s="158" t="str">
        <f t="shared" si="106"/>
        <v>OK</v>
      </c>
      <c r="YC39" s="157" t="s">
        <v>55</v>
      </c>
      <c r="YD39" s="157">
        <v>85</v>
      </c>
      <c r="YE39" s="157">
        <v>35</v>
      </c>
      <c r="YF39" s="157">
        <v>50</v>
      </c>
      <c r="YG39" s="157">
        <v>0</v>
      </c>
      <c r="YH39" s="158">
        <f t="shared" si="107"/>
        <v>0.41176470588235292</v>
      </c>
      <c r="YI39" s="158" t="str">
        <f t="shared" si="108"/>
        <v>OK</v>
      </c>
    </row>
    <row r="40" spans="1:659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20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15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09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10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21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11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12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13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7"/>
        <v>0.99346405228758172</v>
      </c>
      <c r="OU40" s="158">
        <f t="shared" si="48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14"/>
        <v>0.99346405228758172</v>
      </c>
      <c r="PC40" s="158">
        <f t="shared" si="50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51"/>
        <v>0.99346405228758172</v>
      </c>
      <c r="PK40" s="158">
        <f t="shared" si="52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3"/>
        <v>0.99346405228758172</v>
      </c>
      <c r="PS40" s="158">
        <f t="shared" si="54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5"/>
        <v>0.99346405228758172</v>
      </c>
      <c r="QA40" s="158">
        <f t="shared" si="56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7"/>
        <v>0.99346405228758172</v>
      </c>
      <c r="QI40" s="158">
        <f t="shared" si="58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9"/>
        <v>0.99346405228758172</v>
      </c>
      <c r="QQ40" s="158">
        <f t="shared" si="60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61"/>
        <v>0.99346405228758172</v>
      </c>
      <c r="QY40" s="158">
        <f t="shared" si="62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3"/>
        <v>0.99346405228758172</v>
      </c>
      <c r="RG40" s="158">
        <f t="shared" si="64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5"/>
        <v>0.99346405228758172</v>
      </c>
      <c r="RO40" s="158">
        <f t="shared" si="66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7"/>
        <v>0.99346405228758172</v>
      </c>
      <c r="RW40" s="158">
        <f t="shared" si="68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9"/>
        <v>0.99346405228758172</v>
      </c>
      <c r="SE40" s="158">
        <f t="shared" si="70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71"/>
        <v>0.99346405228758172</v>
      </c>
      <c r="SM40" s="158">
        <f t="shared" si="72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3"/>
        <v>0.99346405228758172</v>
      </c>
      <c r="SU40" s="158">
        <f t="shared" si="74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5"/>
        <v>0.99346405228758172</v>
      </c>
      <c r="TC40" s="158">
        <f t="shared" si="76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7"/>
        <v>0.99346405228758172</v>
      </c>
      <c r="TK40" s="158">
        <f t="shared" si="78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9"/>
        <v>0.99346405228758172</v>
      </c>
      <c r="TS40" s="158">
        <f t="shared" si="80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81"/>
        <v>0.99346405228758172</v>
      </c>
      <c r="UA40" s="158">
        <f t="shared" si="82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3"/>
        <v>0.99346405228758172</v>
      </c>
      <c r="UI40" s="158">
        <f t="shared" si="84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5"/>
        <v>0.99346405228758172</v>
      </c>
      <c r="UQ40" s="158">
        <f t="shared" si="86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7"/>
        <v>0.99346405228758172</v>
      </c>
      <c r="UY40" s="158">
        <f t="shared" si="88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9"/>
        <v>0.99346405228758172</v>
      </c>
      <c r="VG40" s="158">
        <f t="shared" si="90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91"/>
        <v>0.99346405228758172</v>
      </c>
      <c r="VO40" s="158">
        <f t="shared" si="92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3"/>
        <v>0.99346405228758172</v>
      </c>
      <c r="VW40" s="158">
        <f t="shared" si="94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5"/>
        <v>0.99346405228758172</v>
      </c>
      <c r="WE40" s="158">
        <f t="shared" si="96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7"/>
        <v>0.99346405228758172</v>
      </c>
      <c r="WM40" s="158">
        <f t="shared" si="98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9"/>
        <v>0.99346405228758172</v>
      </c>
      <c r="WU40" s="158">
        <f t="shared" si="100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101"/>
        <v>0.99346405228758172</v>
      </c>
      <c r="XC40" s="158" t="str">
        <f t="shared" si="102"/>
        <v>OK</v>
      </c>
      <c r="XE40" s="157" t="s">
        <v>56</v>
      </c>
      <c r="XF40" s="157">
        <v>153</v>
      </c>
      <c r="XG40" s="157">
        <v>152</v>
      </c>
      <c r="XH40" s="157">
        <v>1</v>
      </c>
      <c r="XI40" s="157">
        <v>0</v>
      </c>
      <c r="XJ40" s="158">
        <f t="shared" si="103"/>
        <v>0.99346405228758172</v>
      </c>
      <c r="XK40" s="158" t="str">
        <f t="shared" si="118"/>
        <v>OK</v>
      </c>
      <c r="XM40" s="157" t="s">
        <v>56</v>
      </c>
      <c r="XN40" s="157">
        <v>153</v>
      </c>
      <c r="XO40" s="157">
        <v>152</v>
      </c>
      <c r="XP40" s="157">
        <v>1</v>
      </c>
      <c r="XQ40" s="157">
        <v>0</v>
      </c>
      <c r="XR40" s="158">
        <f t="shared" si="104"/>
        <v>0.99346405228758172</v>
      </c>
      <c r="XS40" s="158" t="str">
        <f t="shared" si="119"/>
        <v>OK</v>
      </c>
      <c r="XU40" s="157" t="s">
        <v>56</v>
      </c>
      <c r="XV40" s="157">
        <v>153</v>
      </c>
      <c r="XW40" s="157">
        <v>152</v>
      </c>
      <c r="XX40" s="157">
        <v>1</v>
      </c>
      <c r="XY40" s="157">
        <v>0</v>
      </c>
      <c r="XZ40" s="158">
        <f t="shared" si="105"/>
        <v>0.99346405228758172</v>
      </c>
      <c r="YA40" s="158" t="str">
        <f t="shared" si="106"/>
        <v>OK</v>
      </c>
      <c r="YC40" s="157" t="s">
        <v>56</v>
      </c>
      <c r="YD40" s="157">
        <v>153</v>
      </c>
      <c r="YE40" s="157">
        <v>152</v>
      </c>
      <c r="YF40" s="157">
        <v>1</v>
      </c>
      <c r="YG40" s="157">
        <v>0</v>
      </c>
      <c r="YH40" s="158">
        <f t="shared" si="107"/>
        <v>0.99346405228758172</v>
      </c>
      <c r="YI40" s="158" t="str">
        <f t="shared" si="108"/>
        <v>OK</v>
      </c>
    </row>
    <row r="41" spans="1:659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20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15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09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10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21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11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12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13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7"/>
        <v>0.82089552238805974</v>
      </c>
      <c r="OU41" s="158">
        <f t="shared" si="48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14"/>
        <v>0.82089552238805974</v>
      </c>
      <c r="PC41" s="158">
        <f t="shared" si="50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51"/>
        <v>0.82089552238805974</v>
      </c>
      <c r="PK41" s="158">
        <f t="shared" si="52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3"/>
        <v>0.82089552238805974</v>
      </c>
      <c r="PS41" s="158">
        <f t="shared" si="54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5"/>
        <v>0.82089552238805974</v>
      </c>
      <c r="QA41" s="158">
        <f t="shared" si="56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7"/>
        <v>0.82089552238805974</v>
      </c>
      <c r="QI41" s="158">
        <f t="shared" si="58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9"/>
        <v>0.82089552238805974</v>
      </c>
      <c r="QQ41" s="158">
        <f t="shared" si="60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61"/>
        <v>0.82089552238805974</v>
      </c>
      <c r="QY41" s="158">
        <f t="shared" si="62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3"/>
        <v>0.82089552238805974</v>
      </c>
      <c r="RG41" s="158">
        <f t="shared" si="64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5"/>
        <v>0.82089552238805974</v>
      </c>
      <c r="RO41" s="158">
        <f t="shared" si="66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7"/>
        <v>0.82089552238805974</v>
      </c>
      <c r="RW41" s="158">
        <f t="shared" si="68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9"/>
        <v>0.82089552238805974</v>
      </c>
      <c r="SE41" s="158">
        <f t="shared" si="70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71"/>
        <v>0.82089552238805974</v>
      </c>
      <c r="SM41" s="158">
        <f t="shared" si="72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3"/>
        <v>0.82089552238805974</v>
      </c>
      <c r="SU41" s="158">
        <f t="shared" si="74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5"/>
        <v>0.82089552238805974</v>
      </c>
      <c r="TC41" s="158">
        <f t="shared" si="76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7"/>
        <v>0.82089552238805974</v>
      </c>
      <c r="TK41" s="158">
        <f t="shared" si="78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9"/>
        <v>0.82089552238805974</v>
      </c>
      <c r="TS41" s="158">
        <f t="shared" si="80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81"/>
        <v>0.82089552238805974</v>
      </c>
      <c r="UA41" s="158">
        <f t="shared" si="82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3"/>
        <v>0.82089552238805974</v>
      </c>
      <c r="UI41" s="158">
        <f t="shared" si="84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5"/>
        <v>0.82089552238805974</v>
      </c>
      <c r="UQ41" s="158">
        <f t="shared" si="86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7"/>
        <v>0.82089552238805974</v>
      </c>
      <c r="UY41" s="158">
        <f t="shared" si="88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9"/>
        <v>0.82089552238805974</v>
      </c>
      <c r="VG41" s="158">
        <f t="shared" si="90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91"/>
        <v>0.82089552238805974</v>
      </c>
      <c r="VO41" s="158">
        <f t="shared" si="92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3"/>
        <v>0.82089552238805974</v>
      </c>
      <c r="VW41" s="158">
        <f t="shared" si="94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5"/>
        <v>0.82089552238805974</v>
      </c>
      <c r="WE41" s="158">
        <f t="shared" si="96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7"/>
        <v>0.82089552238805974</v>
      </c>
      <c r="WM41" s="158">
        <f t="shared" si="98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9"/>
        <v>0.82089552238805974</v>
      </c>
      <c r="WU41" s="158">
        <f t="shared" si="100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101"/>
        <v>0.82089552238805974</v>
      </c>
      <c r="XC41" s="158" t="str">
        <f t="shared" si="102"/>
        <v>OK</v>
      </c>
      <c r="XE41" s="157" t="s">
        <v>57</v>
      </c>
      <c r="XF41" s="157">
        <v>67</v>
      </c>
      <c r="XG41" s="157">
        <v>55</v>
      </c>
      <c r="XH41" s="157">
        <v>11</v>
      </c>
      <c r="XI41" s="157">
        <v>1</v>
      </c>
      <c r="XJ41" s="158">
        <f t="shared" si="103"/>
        <v>0.82089552238805974</v>
      </c>
      <c r="XK41" s="158" t="str">
        <f t="shared" si="118"/>
        <v>OK</v>
      </c>
      <c r="XM41" s="157" t="s">
        <v>57</v>
      </c>
      <c r="XN41" s="157">
        <v>67</v>
      </c>
      <c r="XO41" s="157">
        <v>55</v>
      </c>
      <c r="XP41" s="157">
        <v>11</v>
      </c>
      <c r="XQ41" s="157">
        <v>1</v>
      </c>
      <c r="XR41" s="158">
        <f t="shared" si="104"/>
        <v>0.82089552238805974</v>
      </c>
      <c r="XS41" s="158" t="str">
        <f t="shared" si="119"/>
        <v>OK</v>
      </c>
      <c r="XU41" s="157" t="s">
        <v>57</v>
      </c>
      <c r="XV41" s="157">
        <v>67</v>
      </c>
      <c r="XW41" s="157">
        <v>55</v>
      </c>
      <c r="XX41" s="157">
        <v>11</v>
      </c>
      <c r="XY41" s="157">
        <v>1</v>
      </c>
      <c r="XZ41" s="158">
        <f t="shared" si="105"/>
        <v>0.82089552238805974</v>
      </c>
      <c r="YA41" s="158" t="str">
        <f t="shared" si="106"/>
        <v>OK</v>
      </c>
      <c r="YC41" s="157" t="s">
        <v>57</v>
      </c>
      <c r="YD41" s="157">
        <v>67</v>
      </c>
      <c r="YE41" s="157">
        <v>55</v>
      </c>
      <c r="YF41" s="157">
        <v>11</v>
      </c>
      <c r="YG41" s="157">
        <v>1</v>
      </c>
      <c r="YH41" s="158">
        <f t="shared" si="107"/>
        <v>0.82089552238805974</v>
      </c>
      <c r="YI41" s="158" t="str">
        <f t="shared" si="108"/>
        <v>OK</v>
      </c>
    </row>
    <row r="42" spans="1:659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20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15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21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13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8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50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51"/>
        <v>1</v>
      </c>
      <c r="PK42" s="158">
        <f t="shared" si="52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3"/>
        <v>1</v>
      </c>
      <c r="PS42" s="158">
        <f t="shared" si="54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5"/>
        <v>1</v>
      </c>
      <c r="QA42" s="158">
        <f t="shared" si="56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7"/>
        <v>1</v>
      </c>
      <c r="QI42" s="158">
        <f t="shared" si="58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9"/>
        <v>1</v>
      </c>
      <c r="QQ42" s="158">
        <f t="shared" si="60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61"/>
        <v>1</v>
      </c>
      <c r="QY42" s="158">
        <f t="shared" si="62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3"/>
        <v>1</v>
      </c>
      <c r="RG42" s="158">
        <f t="shared" si="64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5"/>
        <v>1</v>
      </c>
      <c r="RO42" s="158">
        <f t="shared" si="66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7"/>
        <v>1</v>
      </c>
      <c r="RW42" s="158">
        <f t="shared" si="68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9"/>
        <v>1</v>
      </c>
      <c r="SE42" s="158">
        <f t="shared" si="70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71"/>
        <v>1</v>
      </c>
      <c r="SM42" s="158">
        <f t="shared" si="72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3"/>
        <v>1</v>
      </c>
      <c r="SU42" s="158">
        <f t="shared" si="74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5"/>
        <v>1</v>
      </c>
      <c r="TC42" s="158">
        <f t="shared" si="76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7"/>
        <v>1</v>
      </c>
      <c r="TK42" s="158">
        <f t="shared" si="78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9"/>
        <v>1</v>
      </c>
      <c r="TS42" s="158">
        <f t="shared" si="80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81"/>
        <v>1</v>
      </c>
      <c r="UA42" s="158">
        <f t="shared" si="82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3"/>
        <v>1</v>
      </c>
      <c r="UI42" s="158">
        <f t="shared" si="84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5"/>
        <v>1</v>
      </c>
      <c r="UQ42" s="158">
        <f t="shared" si="86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7"/>
        <v>1</v>
      </c>
      <c r="UY42" s="158">
        <f t="shared" si="88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9"/>
        <v>1</v>
      </c>
      <c r="VG42" s="158">
        <f t="shared" si="90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91"/>
        <v>1</v>
      </c>
      <c r="VO42" s="158">
        <f t="shared" si="92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3"/>
        <v>1</v>
      </c>
      <c r="VW42" s="158">
        <f t="shared" si="94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5"/>
        <v>1</v>
      </c>
      <c r="WE42" s="158">
        <f t="shared" si="96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7"/>
        <v>1</v>
      </c>
      <c r="WM42" s="158">
        <f t="shared" si="98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9"/>
        <v>1</v>
      </c>
      <c r="WU42" s="158">
        <f t="shared" si="100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101"/>
        <v>1</v>
      </c>
      <c r="XC42" s="158" t="str">
        <f t="shared" si="102"/>
        <v>OK</v>
      </c>
      <c r="XE42" s="161" t="s">
        <v>58</v>
      </c>
      <c r="XF42" s="157">
        <f>9-6</f>
        <v>3</v>
      </c>
      <c r="XG42" s="157">
        <v>3</v>
      </c>
      <c r="XH42" s="157">
        <v>0</v>
      </c>
      <c r="XI42" s="157">
        <f>6-6</f>
        <v>0</v>
      </c>
      <c r="XJ42" s="158">
        <f t="shared" si="103"/>
        <v>1</v>
      </c>
      <c r="XK42" s="158" t="str">
        <f t="shared" si="118"/>
        <v>OK</v>
      </c>
      <c r="XM42" s="161" t="s">
        <v>58</v>
      </c>
      <c r="XN42" s="157">
        <f>9</f>
        <v>9</v>
      </c>
      <c r="XO42" s="157">
        <v>3</v>
      </c>
      <c r="XP42" s="157">
        <f>0+6</f>
        <v>6</v>
      </c>
      <c r="XQ42" s="157">
        <f>6-6</f>
        <v>0</v>
      </c>
      <c r="XR42" s="158">
        <f t="shared" si="104"/>
        <v>0.33333333333333331</v>
      </c>
      <c r="XS42" s="158" t="str">
        <f t="shared" si="119"/>
        <v>Fail:-67%</v>
      </c>
      <c r="XU42" s="161" t="s">
        <v>58</v>
      </c>
      <c r="XV42" s="157">
        <v>9</v>
      </c>
      <c r="XW42" s="157">
        <v>3</v>
      </c>
      <c r="XX42" s="157">
        <v>0</v>
      </c>
      <c r="XY42" s="157">
        <v>6</v>
      </c>
      <c r="XZ42" s="158">
        <f t="shared" si="105"/>
        <v>0.33333333333333331</v>
      </c>
      <c r="YA42" s="158" t="str">
        <f t="shared" si="106"/>
        <v>Fail:-67%</v>
      </c>
      <c r="YC42" s="161" t="s">
        <v>58</v>
      </c>
      <c r="YD42" s="157">
        <f>9</f>
        <v>9</v>
      </c>
      <c r="YE42" s="157">
        <v>3</v>
      </c>
      <c r="YF42" s="157">
        <f>0+6</f>
        <v>6</v>
      </c>
      <c r="YG42" s="157">
        <f>6-6</f>
        <v>0</v>
      </c>
      <c r="YH42" s="158">
        <f t="shared" si="107"/>
        <v>0.33333333333333331</v>
      </c>
      <c r="YI42" s="158" t="str">
        <f t="shared" si="108"/>
        <v>OK</v>
      </c>
    </row>
    <row r="43" spans="1:659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20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15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09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10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21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13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8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50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51"/>
        <v>0.96296296296296291</v>
      </c>
      <c r="PK43" s="158">
        <f t="shared" si="52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3"/>
        <v>0.96296296296296291</v>
      </c>
      <c r="PS43" s="158">
        <f t="shared" si="54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5"/>
        <v>0.96296296296296291</v>
      </c>
      <c r="QA43" s="158">
        <f t="shared" si="56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7"/>
        <v>0.96296296296296291</v>
      </c>
      <c r="QI43" s="158">
        <f t="shared" si="58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9"/>
        <v>0.96296296296296291</v>
      </c>
      <c r="QQ43" s="158">
        <f t="shared" si="60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61"/>
        <v>0.96296296296296291</v>
      </c>
      <c r="QY43" s="158">
        <f t="shared" si="62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3"/>
        <v>0.96296296296296291</v>
      </c>
      <c r="RG43" s="158">
        <f t="shared" si="64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5"/>
        <v>0.96296296296296291</v>
      </c>
      <c r="RO43" s="158">
        <f t="shared" si="66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7"/>
        <v>0.96296296296296291</v>
      </c>
      <c r="RW43" s="158">
        <f t="shared" si="68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9"/>
        <v>0.96296296296296291</v>
      </c>
      <c r="SE43" s="158">
        <f t="shared" si="70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71"/>
        <v>0.96296296296296291</v>
      </c>
      <c r="SM43" s="158">
        <f t="shared" si="72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3"/>
        <v>0.96296296296296291</v>
      </c>
      <c r="SU43" s="158">
        <f t="shared" si="74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5"/>
        <v>0.96296296296296291</v>
      </c>
      <c r="TC43" s="158">
        <f t="shared" si="76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7"/>
        <v>0.96296296296296291</v>
      </c>
      <c r="TK43" s="158">
        <f t="shared" si="78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9"/>
        <v>0.96296296296296291</v>
      </c>
      <c r="TS43" s="158">
        <f t="shared" si="80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81"/>
        <v>0.96296296296296291</v>
      </c>
      <c r="UA43" s="158">
        <f t="shared" si="82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3"/>
        <v>0.96296296296296291</v>
      </c>
      <c r="UI43" s="158">
        <f t="shared" si="84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5"/>
        <v>0.96296296296296291</v>
      </c>
      <c r="UQ43" s="158">
        <f t="shared" si="86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7"/>
        <v>0.96296296296296291</v>
      </c>
      <c r="UY43" s="158">
        <f t="shared" si="88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9"/>
        <v>0.96296296296296291</v>
      </c>
      <c r="VG43" s="158">
        <f t="shared" si="90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91"/>
        <v>0.96296296296296291</v>
      </c>
      <c r="VO43" s="158">
        <f t="shared" si="92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3"/>
        <v>0.96296296296296291</v>
      </c>
      <c r="VW43" s="158">
        <f t="shared" si="94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5"/>
        <v>0.96296296296296291</v>
      </c>
      <c r="WE43" s="158">
        <f t="shared" si="96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7"/>
        <v>0.96296296296296291</v>
      </c>
      <c r="WM43" s="158">
        <f t="shared" si="98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9"/>
        <v>0.96296296296296291</v>
      </c>
      <c r="WU43" s="158">
        <f t="shared" si="100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101"/>
        <v>0.96296296296296291</v>
      </c>
      <c r="XC43" s="158" t="str">
        <f t="shared" si="102"/>
        <v>OK</v>
      </c>
      <c r="XE43" s="163" t="s">
        <v>59</v>
      </c>
      <c r="XF43" s="157">
        <f>32-5</f>
        <v>27</v>
      </c>
      <c r="XG43" s="157">
        <v>26</v>
      </c>
      <c r="XH43" s="157">
        <v>1</v>
      </c>
      <c r="XI43" s="157">
        <f>5-5</f>
        <v>0</v>
      </c>
      <c r="XJ43" s="158">
        <f t="shared" si="103"/>
        <v>0.96296296296296291</v>
      </c>
      <c r="XK43" s="158" t="str">
        <f t="shared" si="118"/>
        <v>OK</v>
      </c>
      <c r="XM43" s="163" t="s">
        <v>59</v>
      </c>
      <c r="XN43" s="157">
        <f>32</f>
        <v>32</v>
      </c>
      <c r="XO43" s="157">
        <f>26+5</f>
        <v>31</v>
      </c>
      <c r="XP43" s="157">
        <v>1</v>
      </c>
      <c r="XQ43" s="157">
        <f>5-5</f>
        <v>0</v>
      </c>
      <c r="XR43" s="158">
        <f t="shared" si="104"/>
        <v>0.96875</v>
      </c>
      <c r="XS43" s="158" t="str">
        <f t="shared" si="119"/>
        <v>Fail:1%</v>
      </c>
      <c r="XU43" s="163" t="s">
        <v>59</v>
      </c>
      <c r="XV43" s="157">
        <v>32</v>
      </c>
      <c r="XW43" s="157">
        <v>26</v>
      </c>
      <c r="XX43" s="157">
        <v>1</v>
      </c>
      <c r="XY43" s="157">
        <v>5</v>
      </c>
      <c r="XZ43" s="158">
        <f t="shared" si="105"/>
        <v>0.8125</v>
      </c>
      <c r="YA43" s="158" t="str">
        <f t="shared" si="106"/>
        <v>Fail:-15%</v>
      </c>
      <c r="YC43" s="163" t="s">
        <v>59</v>
      </c>
      <c r="YD43" s="157">
        <f>32</f>
        <v>32</v>
      </c>
      <c r="YE43" s="157">
        <f>26+5</f>
        <v>31</v>
      </c>
      <c r="YF43" s="157">
        <v>1</v>
      </c>
      <c r="YG43" s="157">
        <f>5-5</f>
        <v>0</v>
      </c>
      <c r="YH43" s="158">
        <f t="shared" si="107"/>
        <v>0.96875</v>
      </c>
      <c r="YI43" s="158" t="str">
        <f t="shared" si="108"/>
        <v>OK</v>
      </c>
    </row>
    <row r="44" spans="1:659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20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15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09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10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21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11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12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13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7"/>
        <v>1</v>
      </c>
      <c r="OU44" s="158">
        <f t="shared" si="48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14"/>
        <v>1</v>
      </c>
      <c r="PC44" s="158">
        <f t="shared" si="50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51"/>
        <v>1</v>
      </c>
      <c r="PK44" s="158">
        <f t="shared" si="52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3"/>
        <v>1</v>
      </c>
      <c r="PS44" s="158">
        <f t="shared" si="54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5"/>
        <v>1</v>
      </c>
      <c r="QA44" s="158">
        <f t="shared" si="56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7"/>
        <v>1</v>
      </c>
      <c r="QI44" s="158">
        <f t="shared" si="58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9"/>
        <v>1</v>
      </c>
      <c r="QQ44" s="158">
        <f t="shared" si="60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61"/>
        <v>1</v>
      </c>
      <c r="QY44" s="158">
        <f t="shared" si="62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3"/>
        <v>1</v>
      </c>
      <c r="RG44" s="158">
        <f t="shared" si="64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5"/>
        <v>1</v>
      </c>
      <c r="RO44" s="158">
        <f t="shared" si="66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7"/>
        <v>1</v>
      </c>
      <c r="RW44" s="158">
        <f t="shared" si="68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9"/>
        <v>1</v>
      </c>
      <c r="SE44" s="158">
        <f t="shared" si="70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71"/>
        <v>1</v>
      </c>
      <c r="SM44" s="158">
        <f t="shared" si="72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3"/>
        <v>1</v>
      </c>
      <c r="SU44" s="158">
        <f t="shared" si="74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5"/>
        <v>1</v>
      </c>
      <c r="TC44" s="158">
        <f t="shared" si="76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7"/>
        <v>1</v>
      </c>
      <c r="TK44" s="158">
        <f t="shared" si="78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9"/>
        <v>1</v>
      </c>
      <c r="TS44" s="158">
        <f t="shared" si="80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81"/>
        <v>1</v>
      </c>
      <c r="UA44" s="158">
        <f t="shared" si="82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3"/>
        <v>1</v>
      </c>
      <c r="UI44" s="158">
        <f t="shared" si="84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5"/>
        <v>1</v>
      </c>
      <c r="UQ44" s="158">
        <f t="shared" si="86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7"/>
        <v>1</v>
      </c>
      <c r="UY44" s="158">
        <f t="shared" si="88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9"/>
        <v>1</v>
      </c>
      <c r="VG44" s="158">
        <f t="shared" si="90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91"/>
        <v>1</v>
      </c>
      <c r="VO44" s="158">
        <f t="shared" si="92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3"/>
        <v>1</v>
      </c>
      <c r="VW44" s="158">
        <f t="shared" si="94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5"/>
        <v>1</v>
      </c>
      <c r="WE44" s="158">
        <f t="shared" si="96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7"/>
        <v>1</v>
      </c>
      <c r="WM44" s="158">
        <f t="shared" si="98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9"/>
        <v>1</v>
      </c>
      <c r="WU44" s="158">
        <f t="shared" si="100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101"/>
        <v>1</v>
      </c>
      <c r="XC44" s="158" t="str">
        <f t="shared" si="102"/>
        <v>OK</v>
      </c>
      <c r="XE44" s="157" t="s">
        <v>60</v>
      </c>
      <c r="XF44" s="157">
        <v>6</v>
      </c>
      <c r="XG44" s="157">
        <v>6</v>
      </c>
      <c r="XH44" s="157">
        <v>0</v>
      </c>
      <c r="XI44" s="157">
        <v>0</v>
      </c>
      <c r="XJ44" s="158">
        <f t="shared" si="103"/>
        <v>1</v>
      </c>
      <c r="XK44" s="158" t="str">
        <f t="shared" si="118"/>
        <v>OK</v>
      </c>
      <c r="XM44" s="157" t="s">
        <v>60</v>
      </c>
      <c r="XN44" s="157">
        <v>6</v>
      </c>
      <c r="XO44" s="157">
        <v>6</v>
      </c>
      <c r="XP44" s="157">
        <v>0</v>
      </c>
      <c r="XQ44" s="157">
        <v>0</v>
      </c>
      <c r="XR44" s="158">
        <f t="shared" si="104"/>
        <v>1</v>
      </c>
      <c r="XS44" s="158" t="str">
        <f t="shared" si="119"/>
        <v>OK</v>
      </c>
      <c r="XU44" s="157" t="s">
        <v>60</v>
      </c>
      <c r="XV44" s="157">
        <v>6</v>
      </c>
      <c r="XW44" s="157">
        <v>6</v>
      </c>
      <c r="XX44" s="157">
        <v>0</v>
      </c>
      <c r="XY44" s="157">
        <v>0</v>
      </c>
      <c r="XZ44" s="158">
        <f t="shared" si="105"/>
        <v>1</v>
      </c>
      <c r="YA44" s="158" t="str">
        <f t="shared" si="106"/>
        <v>OK</v>
      </c>
      <c r="YC44" s="157" t="s">
        <v>60</v>
      </c>
      <c r="YD44" s="157">
        <v>6</v>
      </c>
      <c r="YE44" s="157">
        <v>6</v>
      </c>
      <c r="YF44" s="157">
        <v>0</v>
      </c>
      <c r="YG44" s="157">
        <v>0</v>
      </c>
      <c r="YH44" s="158">
        <f t="shared" si="107"/>
        <v>1</v>
      </c>
      <c r="YI44" s="158" t="str">
        <f t="shared" si="108"/>
        <v>OK</v>
      </c>
    </row>
    <row r="45" spans="1:659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20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15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09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10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21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11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12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13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7"/>
        <v>0.68</v>
      </c>
      <c r="OU45" s="158">
        <f t="shared" si="48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14"/>
        <v>0.68</v>
      </c>
      <c r="PC45" s="158">
        <f t="shared" si="50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51"/>
        <v>0.68</v>
      </c>
      <c r="PK45" s="158">
        <f t="shared" si="52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3"/>
        <v>0.68</v>
      </c>
      <c r="PS45" s="158">
        <f t="shared" si="54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5"/>
        <v>0.68</v>
      </c>
      <c r="QA45" s="158">
        <f t="shared" si="56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7"/>
        <v>0.68</v>
      </c>
      <c r="QI45" s="158">
        <f t="shared" si="58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9"/>
        <v>0.68</v>
      </c>
      <c r="QQ45" s="158">
        <f t="shared" si="60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61"/>
        <v>0.68</v>
      </c>
      <c r="QY45" s="158">
        <f t="shared" si="62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3"/>
        <v>0.68</v>
      </c>
      <c r="RG45" s="158">
        <f t="shared" si="64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5"/>
        <v>0.68</v>
      </c>
      <c r="RO45" s="158">
        <f t="shared" si="66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7"/>
        <v>0.68</v>
      </c>
      <c r="RW45" s="158">
        <f t="shared" si="68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9"/>
        <v>0.68</v>
      </c>
      <c r="SE45" s="158">
        <f t="shared" si="70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71"/>
        <v>0.68</v>
      </c>
      <c r="SM45" s="158">
        <f t="shared" si="72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3"/>
        <v>0.68</v>
      </c>
      <c r="SU45" s="158">
        <f t="shared" si="74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5"/>
        <v>0.68</v>
      </c>
      <c r="TC45" s="158">
        <f t="shared" si="76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7"/>
        <v>0.68</v>
      </c>
      <c r="TK45" s="158">
        <f t="shared" si="78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9"/>
        <v>0.68</v>
      </c>
      <c r="TS45" s="158">
        <f t="shared" si="80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81"/>
        <v>0.68</v>
      </c>
      <c r="UA45" s="158">
        <f t="shared" si="82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3"/>
        <v>0.68</v>
      </c>
      <c r="UI45" s="158">
        <f t="shared" si="84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5"/>
        <v>0.68</v>
      </c>
      <c r="UQ45" s="158">
        <f t="shared" si="86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7"/>
        <v>0.68</v>
      </c>
      <c r="UY45" s="158">
        <f t="shared" si="88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9"/>
        <v>0.68</v>
      </c>
      <c r="VG45" s="158">
        <f t="shared" si="90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91"/>
        <v>0.68</v>
      </c>
      <c r="VO45" s="158">
        <f t="shared" si="92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3"/>
        <v>0.68</v>
      </c>
      <c r="VW45" s="158">
        <f t="shared" si="94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5"/>
        <v>0.68</v>
      </c>
      <c r="WE45" s="158">
        <f t="shared" si="96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7"/>
        <v>0.68</v>
      </c>
      <c r="WM45" s="158">
        <f t="shared" si="98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9"/>
        <v>0.68</v>
      </c>
      <c r="WU45" s="158">
        <f t="shared" si="100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101"/>
        <v>0.68</v>
      </c>
      <c r="XC45" s="158" t="str">
        <f t="shared" si="102"/>
        <v>OK</v>
      </c>
      <c r="XE45" s="157" t="s">
        <v>61</v>
      </c>
      <c r="XF45" s="157">
        <v>25</v>
      </c>
      <c r="XG45" s="157">
        <v>17</v>
      </c>
      <c r="XH45" s="157">
        <v>8</v>
      </c>
      <c r="XI45" s="157">
        <v>0</v>
      </c>
      <c r="XJ45" s="158">
        <f t="shared" si="103"/>
        <v>0.68</v>
      </c>
      <c r="XK45" s="158" t="str">
        <f t="shared" si="118"/>
        <v>OK</v>
      </c>
      <c r="XM45" s="157" t="s">
        <v>61</v>
      </c>
      <c r="XN45" s="157">
        <v>25</v>
      </c>
      <c r="XO45" s="157">
        <v>17</v>
      </c>
      <c r="XP45" s="157">
        <v>8</v>
      </c>
      <c r="XQ45" s="157">
        <v>0</v>
      </c>
      <c r="XR45" s="158">
        <f t="shared" si="104"/>
        <v>0.68</v>
      </c>
      <c r="XS45" s="158" t="str">
        <f t="shared" si="119"/>
        <v>OK</v>
      </c>
      <c r="XU45" s="157" t="s">
        <v>61</v>
      </c>
      <c r="XV45" s="157">
        <v>25</v>
      </c>
      <c r="XW45" s="157">
        <v>17</v>
      </c>
      <c r="XX45" s="157">
        <v>8</v>
      </c>
      <c r="XY45" s="157">
        <v>0</v>
      </c>
      <c r="XZ45" s="158">
        <f t="shared" si="105"/>
        <v>0.68</v>
      </c>
      <c r="YA45" s="158" t="str">
        <f t="shared" si="106"/>
        <v>OK</v>
      </c>
      <c r="YC45" s="157" t="s">
        <v>61</v>
      </c>
      <c r="YD45" s="157">
        <v>25</v>
      </c>
      <c r="YE45" s="157">
        <v>17</v>
      </c>
      <c r="YF45" s="157">
        <v>8</v>
      </c>
      <c r="YG45" s="157">
        <v>0</v>
      </c>
      <c r="YH45" s="158">
        <f t="shared" si="107"/>
        <v>0.68</v>
      </c>
      <c r="YI45" s="158" t="str">
        <f t="shared" si="108"/>
        <v>OK</v>
      </c>
    </row>
    <row r="46" spans="1:659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20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15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09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10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21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11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12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13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7"/>
        <v>0.99105145413870244</v>
      </c>
      <c r="OU46" s="158">
        <f t="shared" si="48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14"/>
        <v>0.99105145413870244</v>
      </c>
      <c r="PC46" s="158">
        <f t="shared" si="50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51"/>
        <v>0.99105145413870244</v>
      </c>
      <c r="PK46" s="158">
        <f t="shared" si="52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3"/>
        <v>0.99105145413870244</v>
      </c>
      <c r="PS46" s="158">
        <f t="shared" si="54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5"/>
        <v>0.99105145413870244</v>
      </c>
      <c r="QA46" s="158">
        <f t="shared" si="56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7"/>
        <v>0.99105145413870244</v>
      </c>
      <c r="QI46" s="158">
        <f t="shared" si="58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9"/>
        <v>0.99105145413870244</v>
      </c>
      <c r="QQ46" s="158">
        <f t="shared" si="60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61"/>
        <v>0.99105145413870244</v>
      </c>
      <c r="QY46" s="158">
        <f t="shared" si="62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3"/>
        <v>0.99105145413870244</v>
      </c>
      <c r="RG46" s="158">
        <f t="shared" si="64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5"/>
        <v>0.99105145413870244</v>
      </c>
      <c r="RO46" s="158">
        <f t="shared" si="66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7"/>
        <v>0.99105145413870244</v>
      </c>
      <c r="RW46" s="158">
        <f t="shared" si="68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9"/>
        <v>0.99105145413870244</v>
      </c>
      <c r="SE46" s="158">
        <f t="shared" si="70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71"/>
        <v>0.99105145413870244</v>
      </c>
      <c r="SM46" s="158">
        <f t="shared" si="72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3"/>
        <v>0.99105145413870244</v>
      </c>
      <c r="SU46" s="158">
        <f t="shared" si="74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5"/>
        <v>0.99105145413870244</v>
      </c>
      <c r="TC46" s="158">
        <f t="shared" si="76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7"/>
        <v>0.99105145413870244</v>
      </c>
      <c r="TK46" s="158">
        <f t="shared" si="78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9"/>
        <v>0.99105145413870244</v>
      </c>
      <c r="TS46" s="158">
        <f t="shared" si="80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81"/>
        <v>0.99105145413870244</v>
      </c>
      <c r="UA46" s="158">
        <f t="shared" si="82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3"/>
        <v>0.99105145413870244</v>
      </c>
      <c r="UI46" s="158">
        <f t="shared" si="84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5"/>
        <v>0.99105145413870244</v>
      </c>
      <c r="UQ46" s="158">
        <f t="shared" si="86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7"/>
        <v>0.99105145413870244</v>
      </c>
      <c r="UY46" s="158">
        <f t="shared" si="88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9"/>
        <v>0.99105145413870244</v>
      </c>
      <c r="VG46" s="158">
        <f t="shared" si="90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91"/>
        <v>0.99105145413870244</v>
      </c>
      <c r="VO46" s="158">
        <f t="shared" si="92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3"/>
        <v>0.99105145413870244</v>
      </c>
      <c r="VW46" s="158">
        <f t="shared" si="94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5"/>
        <v>0.99105145413870244</v>
      </c>
      <c r="WE46" s="158">
        <f t="shared" si="96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7"/>
        <v>0.99105145413870244</v>
      </c>
      <c r="WM46" s="158">
        <f t="shared" si="98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9"/>
        <v>0.99105145413870244</v>
      </c>
      <c r="WU46" s="158">
        <f t="shared" si="100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101"/>
        <v>0.99105145413870244</v>
      </c>
      <c r="XC46" s="158" t="str">
        <f t="shared" si="102"/>
        <v>OK</v>
      </c>
      <c r="XE46" s="157" t="s">
        <v>62</v>
      </c>
      <c r="XF46" s="157">
        <v>447</v>
      </c>
      <c r="XG46" s="157">
        <v>443</v>
      </c>
      <c r="XH46" s="157">
        <v>4</v>
      </c>
      <c r="XI46" s="157">
        <v>0</v>
      </c>
      <c r="XJ46" s="158">
        <f t="shared" si="103"/>
        <v>0.99105145413870244</v>
      </c>
      <c r="XK46" s="158" t="str">
        <f t="shared" si="118"/>
        <v>OK</v>
      </c>
      <c r="XM46" s="157" t="s">
        <v>62</v>
      </c>
      <c r="XN46" s="157">
        <v>447</v>
      </c>
      <c r="XO46" s="157">
        <v>443</v>
      </c>
      <c r="XP46" s="157">
        <v>4</v>
      </c>
      <c r="XQ46" s="157">
        <v>0</v>
      </c>
      <c r="XR46" s="158">
        <f t="shared" si="104"/>
        <v>0.99105145413870244</v>
      </c>
      <c r="XS46" s="158" t="str">
        <f t="shared" si="119"/>
        <v>OK</v>
      </c>
      <c r="XU46" s="157" t="s">
        <v>62</v>
      </c>
      <c r="XV46" s="157">
        <v>447</v>
      </c>
      <c r="XW46" s="157">
        <v>443</v>
      </c>
      <c r="XX46" s="157">
        <v>4</v>
      </c>
      <c r="XY46" s="157">
        <v>0</v>
      </c>
      <c r="XZ46" s="158">
        <f t="shared" si="105"/>
        <v>0.99105145413870244</v>
      </c>
      <c r="YA46" s="158" t="str">
        <f t="shared" si="106"/>
        <v>OK</v>
      </c>
      <c r="YC46" s="157" t="s">
        <v>62</v>
      </c>
      <c r="YD46" s="157">
        <v>447</v>
      </c>
      <c r="YE46" s="157">
        <v>443</v>
      </c>
      <c r="YF46" s="157">
        <v>4</v>
      </c>
      <c r="YG46" s="157">
        <v>0</v>
      </c>
      <c r="YH46" s="158">
        <f t="shared" si="107"/>
        <v>0.99105145413870244</v>
      </c>
      <c r="YI46" s="158" t="str">
        <f t="shared" si="108"/>
        <v>OK</v>
      </c>
    </row>
    <row r="47" spans="1:659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20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15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09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10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21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11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12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13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7"/>
        <v>1</v>
      </c>
      <c r="OU47" s="158">
        <f t="shared" si="48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14"/>
        <v>1</v>
      </c>
      <c r="PC47" s="158">
        <f t="shared" si="50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51"/>
        <v>1</v>
      </c>
      <c r="PK47" s="158">
        <f t="shared" si="52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3"/>
        <v>1</v>
      </c>
      <c r="PS47" s="158">
        <f t="shared" si="54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5"/>
        <v>1</v>
      </c>
      <c r="QA47" s="158">
        <f t="shared" si="56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7"/>
        <v>1</v>
      </c>
      <c r="QI47" s="158">
        <f t="shared" si="58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9"/>
        <v>1</v>
      </c>
      <c r="QQ47" s="158">
        <f t="shared" si="60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61"/>
        <v>1</v>
      </c>
      <c r="QY47" s="158">
        <f t="shared" si="62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3"/>
        <v>1</v>
      </c>
      <c r="RG47" s="158">
        <f t="shared" si="64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5"/>
        <v>1</v>
      </c>
      <c r="RO47" s="158">
        <f t="shared" si="66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7"/>
        <v>1</v>
      </c>
      <c r="RW47" s="158">
        <f t="shared" si="68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9"/>
        <v>1</v>
      </c>
      <c r="SE47" s="158">
        <f t="shared" si="70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71"/>
        <v>1</v>
      </c>
      <c r="SM47" s="158">
        <f t="shared" si="72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3"/>
        <v>1</v>
      </c>
      <c r="SU47" s="158">
        <f t="shared" si="74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5"/>
        <v>1</v>
      </c>
      <c r="TC47" s="158">
        <f t="shared" si="76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7"/>
        <v>1</v>
      </c>
      <c r="TK47" s="158">
        <f t="shared" si="78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9"/>
        <v>1</v>
      </c>
      <c r="TS47" s="158">
        <f t="shared" si="80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81"/>
        <v>1</v>
      </c>
      <c r="UA47" s="158">
        <f t="shared" si="82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3"/>
        <v>1</v>
      </c>
      <c r="UI47" s="158">
        <f t="shared" si="84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5"/>
        <v>1</v>
      </c>
      <c r="UQ47" s="158">
        <f t="shared" si="86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7"/>
        <v>1</v>
      </c>
      <c r="UY47" s="158">
        <f t="shared" si="88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9"/>
        <v>1</v>
      </c>
      <c r="VG47" s="158">
        <f t="shared" si="90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91"/>
        <v>1</v>
      </c>
      <c r="VO47" s="158">
        <f t="shared" si="92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3"/>
        <v>1</v>
      </c>
      <c r="VW47" s="158">
        <f t="shared" si="94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5"/>
        <v>1</v>
      </c>
      <c r="WE47" s="158">
        <f t="shared" si="96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7"/>
        <v>1</v>
      </c>
      <c r="WM47" s="158">
        <f t="shared" si="98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9"/>
        <v>1</v>
      </c>
      <c r="WU47" s="158">
        <f t="shared" si="100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101"/>
        <v>1</v>
      </c>
      <c r="XC47" s="158" t="str">
        <f t="shared" si="102"/>
        <v>OK</v>
      </c>
      <c r="XE47" s="157" t="s">
        <v>63</v>
      </c>
      <c r="XF47" s="157">
        <v>43</v>
      </c>
      <c r="XG47" s="157">
        <v>43</v>
      </c>
      <c r="XH47" s="157">
        <v>0</v>
      </c>
      <c r="XI47" s="157">
        <v>0</v>
      </c>
      <c r="XJ47" s="158">
        <f t="shared" si="103"/>
        <v>1</v>
      </c>
      <c r="XK47" s="158" t="str">
        <f t="shared" si="118"/>
        <v>OK</v>
      </c>
      <c r="XM47" s="157" t="s">
        <v>63</v>
      </c>
      <c r="XN47" s="157">
        <v>43</v>
      </c>
      <c r="XO47" s="157">
        <v>43</v>
      </c>
      <c r="XP47" s="157">
        <v>0</v>
      </c>
      <c r="XQ47" s="157">
        <v>0</v>
      </c>
      <c r="XR47" s="158">
        <f t="shared" si="104"/>
        <v>1</v>
      </c>
      <c r="XS47" s="158" t="str">
        <f t="shared" si="119"/>
        <v>OK</v>
      </c>
      <c r="XU47" s="157" t="s">
        <v>63</v>
      </c>
      <c r="XV47" s="157">
        <v>43</v>
      </c>
      <c r="XW47" s="157">
        <v>43</v>
      </c>
      <c r="XX47" s="157">
        <v>0</v>
      </c>
      <c r="XY47" s="157">
        <v>0</v>
      </c>
      <c r="XZ47" s="158">
        <f t="shared" si="105"/>
        <v>1</v>
      </c>
      <c r="YA47" s="158" t="str">
        <f t="shared" si="106"/>
        <v>OK</v>
      </c>
      <c r="YC47" s="157" t="s">
        <v>63</v>
      </c>
      <c r="YD47" s="157">
        <v>43</v>
      </c>
      <c r="YE47" s="157">
        <v>43</v>
      </c>
      <c r="YF47" s="157">
        <v>0</v>
      </c>
      <c r="YG47" s="157">
        <v>0</v>
      </c>
      <c r="YH47" s="158">
        <f t="shared" si="107"/>
        <v>1</v>
      </c>
      <c r="YI47" s="158" t="str">
        <f t="shared" si="108"/>
        <v>OK</v>
      </c>
    </row>
    <row r="48" spans="1:659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20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15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09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10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21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11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12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13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7"/>
        <v>1</v>
      </c>
      <c r="OU48" s="158">
        <f t="shared" si="48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14"/>
        <v>1</v>
      </c>
      <c r="PC48" s="158">
        <f t="shared" si="50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51"/>
        <v>1</v>
      </c>
      <c r="PK48" s="158">
        <f t="shared" si="52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3"/>
        <v>1</v>
      </c>
      <c r="PS48" s="158">
        <f t="shared" si="54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5"/>
        <v>1</v>
      </c>
      <c r="QA48" s="158">
        <f t="shared" si="56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7"/>
        <v>1</v>
      </c>
      <c r="QI48" s="158">
        <f t="shared" si="58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9"/>
        <v>1</v>
      </c>
      <c r="QQ48" s="158">
        <f t="shared" si="60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61"/>
        <v>1</v>
      </c>
      <c r="QY48" s="158">
        <f t="shared" si="62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3"/>
        <v>1</v>
      </c>
      <c r="RG48" s="158">
        <f t="shared" si="64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5"/>
        <v>1</v>
      </c>
      <c r="RO48" s="158">
        <f t="shared" si="66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7"/>
        <v>1</v>
      </c>
      <c r="RW48" s="158">
        <f t="shared" si="68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9"/>
        <v>1</v>
      </c>
      <c r="SE48" s="158">
        <f t="shared" si="70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71"/>
        <v>1</v>
      </c>
      <c r="SM48" s="158">
        <f t="shared" si="72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3"/>
        <v>1</v>
      </c>
      <c r="SU48" s="158">
        <f t="shared" si="74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5"/>
        <v>1</v>
      </c>
      <c r="TC48" s="158">
        <f t="shared" si="76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7"/>
        <v>1</v>
      </c>
      <c r="TK48" s="158">
        <f t="shared" si="78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9"/>
        <v>1</v>
      </c>
      <c r="TS48" s="158">
        <f t="shared" si="80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81"/>
        <v>1</v>
      </c>
      <c r="UA48" s="158">
        <f t="shared" si="82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3"/>
        <v>1</v>
      </c>
      <c r="UI48" s="158">
        <f t="shared" si="84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5"/>
        <v>1</v>
      </c>
      <c r="UQ48" s="158">
        <f t="shared" si="86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7"/>
        <v>1</v>
      </c>
      <c r="UY48" s="158">
        <f t="shared" si="88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9"/>
        <v>1</v>
      </c>
      <c r="VG48" s="158">
        <f t="shared" si="90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91"/>
        <v>1</v>
      </c>
      <c r="VO48" s="158">
        <f t="shared" si="92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3"/>
        <v>1</v>
      </c>
      <c r="VW48" s="158">
        <f t="shared" si="94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5"/>
        <v>1</v>
      </c>
      <c r="WE48" s="158">
        <f t="shared" si="96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7"/>
        <v>1</v>
      </c>
      <c r="WM48" s="158">
        <f t="shared" si="98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9"/>
        <v>1</v>
      </c>
      <c r="WU48" s="158">
        <f t="shared" si="100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101"/>
        <v>1</v>
      </c>
      <c r="XC48" s="158" t="str">
        <f t="shared" si="102"/>
        <v>OK</v>
      </c>
      <c r="XE48" s="157" t="s">
        <v>64</v>
      </c>
      <c r="XF48" s="157">
        <v>10</v>
      </c>
      <c r="XG48" s="157">
        <v>10</v>
      </c>
      <c r="XH48" s="157">
        <v>0</v>
      </c>
      <c r="XI48" s="157">
        <v>0</v>
      </c>
      <c r="XJ48" s="158">
        <f t="shared" si="103"/>
        <v>1</v>
      </c>
      <c r="XK48" s="158" t="str">
        <f t="shared" si="118"/>
        <v>OK</v>
      </c>
      <c r="XM48" s="157" t="s">
        <v>64</v>
      </c>
      <c r="XN48" s="157">
        <v>10</v>
      </c>
      <c r="XO48" s="157">
        <v>10</v>
      </c>
      <c r="XP48" s="157">
        <v>0</v>
      </c>
      <c r="XQ48" s="157">
        <v>0</v>
      </c>
      <c r="XR48" s="158">
        <f t="shared" si="104"/>
        <v>1</v>
      </c>
      <c r="XS48" s="158" t="str">
        <f t="shared" si="119"/>
        <v>OK</v>
      </c>
      <c r="XU48" s="157" t="s">
        <v>64</v>
      </c>
      <c r="XV48" s="157">
        <v>10</v>
      </c>
      <c r="XW48" s="157">
        <v>10</v>
      </c>
      <c r="XX48" s="157">
        <v>0</v>
      </c>
      <c r="XY48" s="157">
        <v>0</v>
      </c>
      <c r="XZ48" s="158">
        <f t="shared" si="105"/>
        <v>1</v>
      </c>
      <c r="YA48" s="158" t="str">
        <f t="shared" si="106"/>
        <v>OK</v>
      </c>
      <c r="YC48" s="157" t="s">
        <v>64</v>
      </c>
      <c r="YD48" s="157">
        <v>10</v>
      </c>
      <c r="YE48" s="157">
        <v>10</v>
      </c>
      <c r="YF48" s="157">
        <v>0</v>
      </c>
      <c r="YG48" s="157">
        <v>0</v>
      </c>
      <c r="YH48" s="158">
        <f t="shared" si="107"/>
        <v>1</v>
      </c>
      <c r="YI48" s="158" t="str">
        <f t="shared" si="108"/>
        <v>OK</v>
      </c>
    </row>
    <row r="49" spans="1:659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20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15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09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10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21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11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12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13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7"/>
        <v>0.76902887139107612</v>
      </c>
      <c r="OU49" s="158">
        <f t="shared" si="48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14"/>
        <v>0.76902887139107612</v>
      </c>
      <c r="PC49" s="158">
        <f t="shared" si="50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51"/>
        <v>0.76902887139107612</v>
      </c>
      <c r="PK49" s="158">
        <f t="shared" si="52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3"/>
        <v>0.76902887139107612</v>
      </c>
      <c r="PS49" s="158">
        <f t="shared" si="54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5"/>
        <v>0.77427821522309714</v>
      </c>
      <c r="QA49" s="158">
        <f t="shared" si="56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7"/>
        <v>0.77427821522309714</v>
      </c>
      <c r="QI49" s="158">
        <f t="shared" si="58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9"/>
        <v>0.77427821522309714</v>
      </c>
      <c r="QQ49" s="158">
        <f t="shared" si="60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61"/>
        <v>0.77427821522309714</v>
      </c>
      <c r="QY49" s="158">
        <f t="shared" si="62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3"/>
        <v>0.77427821522309714</v>
      </c>
      <c r="RG49" s="158">
        <f t="shared" si="64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5"/>
        <v>0.77427821522309714</v>
      </c>
      <c r="RO49" s="158">
        <f t="shared" si="66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7"/>
        <v>0.77427821522309714</v>
      </c>
      <c r="RW49" s="158">
        <f t="shared" si="68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9"/>
        <v>0.77427821522309714</v>
      </c>
      <c r="SE49" s="158">
        <f t="shared" si="70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71"/>
        <v>0.77427821522309714</v>
      </c>
      <c r="SM49" s="158">
        <f t="shared" si="72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3"/>
        <v>0.77427821522309714</v>
      </c>
      <c r="SU49" s="158">
        <f t="shared" si="74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5"/>
        <v>0.77427821522309714</v>
      </c>
      <c r="TC49" s="158">
        <f t="shared" si="76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7"/>
        <v>0.77427821522309714</v>
      </c>
      <c r="TK49" s="158">
        <f t="shared" si="78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9"/>
        <v>0.77427821522309714</v>
      </c>
      <c r="TS49" s="158">
        <f t="shared" si="80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81"/>
        <v>0.77427821522309714</v>
      </c>
      <c r="UA49" s="158">
        <f t="shared" si="82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3"/>
        <v>0.77427821522309714</v>
      </c>
      <c r="UI49" s="158">
        <f t="shared" si="84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5"/>
        <v>0.77427821522309714</v>
      </c>
      <c r="UQ49" s="158">
        <f t="shared" si="86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7"/>
        <v>0.77427821522309714</v>
      </c>
      <c r="UY49" s="158">
        <f t="shared" si="88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9"/>
        <v>0.77427821522309714</v>
      </c>
      <c r="VG49" s="158">
        <f t="shared" si="90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91"/>
        <v>0.77427821522309714</v>
      </c>
      <c r="VO49" s="158">
        <f t="shared" si="92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3"/>
        <v>0.77427821522309714</v>
      </c>
      <c r="VW49" s="158">
        <f t="shared" si="94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5"/>
        <v>0.77427821522309714</v>
      </c>
      <c r="WE49" s="158">
        <f t="shared" si="96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7"/>
        <v>0.77427821522309714</v>
      </c>
      <c r="WM49" s="158">
        <f t="shared" si="98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9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101"/>
        <v>0.7769028871391076</v>
      </c>
      <c r="XC49" s="158" t="str">
        <f t="shared" si="102"/>
        <v>OK</v>
      </c>
      <c r="XE49" s="157" t="s">
        <v>65</v>
      </c>
      <c r="XF49" s="157">
        <v>381</v>
      </c>
      <c r="XG49" s="157">
        <v>296</v>
      </c>
      <c r="XH49" s="157">
        <v>55</v>
      </c>
      <c r="XI49" s="157">
        <v>30</v>
      </c>
      <c r="XJ49" s="158">
        <f t="shared" si="103"/>
        <v>0.7769028871391076</v>
      </c>
      <c r="XK49" s="158" t="str">
        <f t="shared" si="118"/>
        <v>OK</v>
      </c>
      <c r="XM49" s="157" t="s">
        <v>65</v>
      </c>
      <c r="XN49" s="157">
        <v>381</v>
      </c>
      <c r="XO49" s="157">
        <v>296</v>
      </c>
      <c r="XP49" s="157">
        <v>55</v>
      </c>
      <c r="XQ49" s="157">
        <v>30</v>
      </c>
      <c r="XR49" s="158">
        <f t="shared" si="104"/>
        <v>0.7769028871391076</v>
      </c>
      <c r="XS49" s="158" t="str">
        <f t="shared" si="119"/>
        <v>OK</v>
      </c>
      <c r="XU49" s="157" t="s">
        <v>65</v>
      </c>
      <c r="XV49" s="157">
        <v>381</v>
      </c>
      <c r="XW49" s="157">
        <v>297</v>
      </c>
      <c r="XX49" s="157">
        <v>55</v>
      </c>
      <c r="XY49" s="157">
        <v>29</v>
      </c>
      <c r="XZ49" s="158">
        <f t="shared" si="105"/>
        <v>0.77952755905511806</v>
      </c>
      <c r="YA49" s="158" t="str">
        <f t="shared" si="106"/>
        <v>Fail:0%</v>
      </c>
      <c r="YC49" s="157" t="s">
        <v>65</v>
      </c>
      <c r="YD49" s="157">
        <v>381</v>
      </c>
      <c r="YE49" s="157">
        <v>296</v>
      </c>
      <c r="YF49" s="157">
        <v>55</v>
      </c>
      <c r="YG49" s="157">
        <v>30</v>
      </c>
      <c r="YH49" s="158">
        <f t="shared" si="107"/>
        <v>0.7769028871391076</v>
      </c>
      <c r="YI49" s="158" t="str">
        <f t="shared" si="108"/>
        <v>OK</v>
      </c>
    </row>
    <row r="50" spans="1:659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20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15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09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10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21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11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12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13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7"/>
        <v>0.87403598971722363</v>
      </c>
      <c r="OU50" s="158">
        <f t="shared" si="48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14"/>
        <v>0.87146529562982</v>
      </c>
      <c r="PC50" s="158">
        <f t="shared" si="50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51"/>
        <v>0.87146529562982</v>
      </c>
      <c r="PK50" s="158">
        <f t="shared" si="52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3"/>
        <v>0.87146529562982</v>
      </c>
      <c r="PS50" s="158">
        <f t="shared" si="54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5"/>
        <v>0.87146529562982</v>
      </c>
      <c r="QA50" s="158">
        <f t="shared" si="56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7"/>
        <v>0.87146529562982</v>
      </c>
      <c r="QI50" s="158">
        <f t="shared" si="58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9"/>
        <v>0.87146529562982</v>
      </c>
      <c r="QQ50" s="158">
        <f t="shared" si="60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61"/>
        <v>0.87146529562982</v>
      </c>
      <c r="QY50" s="158">
        <f t="shared" si="62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3"/>
        <v>0.87146529562982</v>
      </c>
      <c r="RG50" s="158">
        <f t="shared" si="64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5"/>
        <v>0.87146529562982</v>
      </c>
      <c r="RO50" s="158">
        <f t="shared" si="66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7"/>
        <v>0.87146529562982</v>
      </c>
      <c r="RW50" s="158">
        <f t="shared" si="68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9"/>
        <v>0.87146529562982</v>
      </c>
      <c r="SE50" s="158">
        <f t="shared" si="70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71"/>
        <v>0.87146529562982</v>
      </c>
      <c r="SM50" s="158">
        <f t="shared" si="72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3"/>
        <v>0.87146529562982</v>
      </c>
      <c r="SU50" s="158">
        <f t="shared" si="74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5"/>
        <v>0.87146529562982</v>
      </c>
      <c r="TC50" s="158">
        <f t="shared" si="76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7"/>
        <v>0.87146529562982</v>
      </c>
      <c r="TK50" s="158">
        <f t="shared" si="78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9"/>
        <v>0.87146529562982</v>
      </c>
      <c r="TS50" s="158">
        <f t="shared" si="80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81"/>
        <v>0.87146529562982</v>
      </c>
      <c r="UA50" s="158">
        <f t="shared" si="82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3"/>
        <v>0.87146529562982</v>
      </c>
      <c r="UI50" s="158">
        <f t="shared" si="84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5"/>
        <v>0.87146529562982</v>
      </c>
      <c r="UQ50" s="158">
        <f t="shared" si="86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7"/>
        <v>0.87146529562982</v>
      </c>
      <c r="UY50" s="158">
        <f t="shared" si="88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9"/>
        <v>0.87146529562982</v>
      </c>
      <c r="VG50" s="158">
        <f t="shared" si="90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91"/>
        <v>0.87146529562982</v>
      </c>
      <c r="VO50" s="158">
        <f t="shared" si="92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3"/>
        <v>0.87146529562982</v>
      </c>
      <c r="VW50" s="158">
        <f t="shared" si="94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5"/>
        <v>0.87146529562982</v>
      </c>
      <c r="WE50" s="158">
        <f t="shared" si="96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7"/>
        <v>0.87146529562982</v>
      </c>
      <c r="WM50" s="158">
        <f t="shared" si="98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9"/>
        <v>0.87146529562982</v>
      </c>
      <c r="WU50" s="158">
        <f t="shared" si="100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101"/>
        <v>0.87146529562982</v>
      </c>
      <c r="XC50" s="158" t="str">
        <f t="shared" si="102"/>
        <v>OK</v>
      </c>
      <c r="XE50" s="157" t="s">
        <v>66</v>
      </c>
      <c r="XF50" s="157">
        <v>389</v>
      </c>
      <c r="XG50" s="157">
        <v>339</v>
      </c>
      <c r="XH50" s="157">
        <v>49</v>
      </c>
      <c r="XI50" s="157">
        <v>1</v>
      </c>
      <c r="XJ50" s="158">
        <f t="shared" si="103"/>
        <v>0.87146529562982</v>
      </c>
      <c r="XK50" s="158" t="str">
        <f t="shared" si="118"/>
        <v>OK</v>
      </c>
      <c r="XM50" s="157" t="s">
        <v>66</v>
      </c>
      <c r="XN50" s="157">
        <v>389</v>
      </c>
      <c r="XO50" s="157">
        <v>339</v>
      </c>
      <c r="XP50" s="157">
        <v>49</v>
      </c>
      <c r="XQ50" s="157">
        <v>1</v>
      </c>
      <c r="XR50" s="158">
        <f t="shared" si="104"/>
        <v>0.87146529562982</v>
      </c>
      <c r="XS50" s="158" t="str">
        <f t="shared" si="119"/>
        <v>OK</v>
      </c>
      <c r="XU50" s="157" t="s">
        <v>66</v>
      </c>
      <c r="XV50" s="157">
        <v>389</v>
      </c>
      <c r="XW50" s="157">
        <v>339</v>
      </c>
      <c r="XX50" s="157">
        <v>49</v>
      </c>
      <c r="XY50" s="157">
        <v>1</v>
      </c>
      <c r="XZ50" s="158">
        <f t="shared" si="105"/>
        <v>0.87146529562982</v>
      </c>
      <c r="YA50" s="158" t="str">
        <f t="shared" si="106"/>
        <v>OK</v>
      </c>
      <c r="YC50" s="157" t="s">
        <v>66</v>
      </c>
      <c r="YD50" s="157">
        <v>389</v>
      </c>
      <c r="YE50" s="157">
        <v>339</v>
      </c>
      <c r="YF50" s="157">
        <v>49</v>
      </c>
      <c r="YG50" s="157">
        <v>1</v>
      </c>
      <c r="YH50" s="158">
        <f t="shared" si="107"/>
        <v>0.87146529562982</v>
      </c>
      <c r="YI50" s="158" t="str">
        <f t="shared" si="108"/>
        <v>OK</v>
      </c>
    </row>
    <row r="51" spans="1:659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20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15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09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10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21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11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12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13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7"/>
        <v>0.9555555555555556</v>
      </c>
      <c r="OU51" s="158">
        <f t="shared" si="48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14"/>
        <v>0.9555555555555556</v>
      </c>
      <c r="PC51" s="158">
        <f t="shared" si="50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51"/>
        <v>0.9555555555555556</v>
      </c>
      <c r="PK51" s="158">
        <f t="shared" si="52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3"/>
        <v>0.9555555555555556</v>
      </c>
      <c r="PS51" s="158">
        <f t="shared" si="54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5"/>
        <v>0.9555555555555556</v>
      </c>
      <c r="QA51" s="158">
        <f t="shared" si="56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7"/>
        <v>0.9555555555555556</v>
      </c>
      <c r="QI51" s="158">
        <f t="shared" si="58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9"/>
        <v>0.9555555555555556</v>
      </c>
      <c r="QQ51" s="158">
        <f t="shared" si="60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61"/>
        <v>0.9555555555555556</v>
      </c>
      <c r="QY51" s="158">
        <f t="shared" si="62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3"/>
        <v>0.9555555555555556</v>
      </c>
      <c r="RG51" s="158">
        <f t="shared" si="64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5"/>
        <v>0.9555555555555556</v>
      </c>
      <c r="RO51" s="158">
        <f t="shared" si="66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7"/>
        <v>0.9555555555555556</v>
      </c>
      <c r="RW51" s="158">
        <f t="shared" si="68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9"/>
        <v>0.9555555555555556</v>
      </c>
      <c r="SE51" s="158">
        <f t="shared" si="70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71"/>
        <v>0.9555555555555556</v>
      </c>
      <c r="SM51" s="158">
        <f t="shared" si="72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3"/>
        <v>0.9555555555555556</v>
      </c>
      <c r="SU51" s="158">
        <f t="shared" si="74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5"/>
        <v>0.9555555555555556</v>
      </c>
      <c r="TC51" s="158">
        <f t="shared" si="76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7"/>
        <v>0.9555555555555556</v>
      </c>
      <c r="TK51" s="158">
        <f t="shared" si="78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9"/>
        <v>0.8716216216216216</v>
      </c>
      <c r="TS51" s="158">
        <f t="shared" si="80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81"/>
        <v>0.8716216216216216</v>
      </c>
      <c r="UA51" s="158">
        <f t="shared" si="82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3"/>
        <v>0.8716216216216216</v>
      </c>
      <c r="UI51" s="158">
        <f t="shared" si="84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5"/>
        <v>0.8716216216216216</v>
      </c>
      <c r="UQ51" s="158">
        <f t="shared" si="86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7"/>
        <v>0.8716216216216216</v>
      </c>
      <c r="UY51" s="158">
        <f t="shared" si="88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9"/>
        <v>0.8716216216216216</v>
      </c>
      <c r="VG51" s="158">
        <f t="shared" si="90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91"/>
        <v>0.8716216216216216</v>
      </c>
      <c r="VO51" s="158">
        <f t="shared" si="92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3"/>
        <v>0.8716216216216216</v>
      </c>
      <c r="VW51" s="158">
        <f t="shared" si="94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5"/>
        <v>0.8716216216216216</v>
      </c>
      <c r="WE51" s="158">
        <f t="shared" si="96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7"/>
        <v>0.8716216216216216</v>
      </c>
      <c r="WM51" s="158">
        <f t="shared" si="98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9"/>
        <v>0.8716216216216216</v>
      </c>
      <c r="WU51" s="158">
        <f t="shared" si="100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101"/>
        <v>0.8716216216216216</v>
      </c>
      <c r="XC51" s="158" t="str">
        <f t="shared" si="102"/>
        <v>OK</v>
      </c>
      <c r="XE51" s="157" t="s">
        <v>67</v>
      </c>
      <c r="XF51" s="157">
        <v>148</v>
      </c>
      <c r="XG51" s="157">
        <v>129</v>
      </c>
      <c r="XH51" s="157">
        <v>4</v>
      </c>
      <c r="XI51" s="157">
        <v>15</v>
      </c>
      <c r="XJ51" s="158">
        <f t="shared" si="103"/>
        <v>0.8716216216216216</v>
      </c>
      <c r="XK51" s="158" t="str">
        <f t="shared" si="118"/>
        <v>OK</v>
      </c>
      <c r="XM51" s="157" t="s">
        <v>67</v>
      </c>
      <c r="XN51" s="157">
        <v>148</v>
      </c>
      <c r="XO51" s="157">
        <v>129</v>
      </c>
      <c r="XP51" s="157">
        <v>4</v>
      </c>
      <c r="XQ51" s="157">
        <v>15</v>
      </c>
      <c r="XR51" s="158">
        <f t="shared" si="104"/>
        <v>0.8716216216216216</v>
      </c>
      <c r="XS51" s="158" t="str">
        <f t="shared" si="119"/>
        <v>OK</v>
      </c>
      <c r="XU51" s="157" t="s">
        <v>67</v>
      </c>
      <c r="XV51" s="157">
        <v>148</v>
      </c>
      <c r="XW51" s="157">
        <v>129</v>
      </c>
      <c r="XX51" s="157">
        <v>4</v>
      </c>
      <c r="XY51" s="157">
        <v>15</v>
      </c>
      <c r="XZ51" s="158">
        <f t="shared" si="105"/>
        <v>0.8716216216216216</v>
      </c>
      <c r="YA51" s="158" t="str">
        <f t="shared" si="106"/>
        <v>OK</v>
      </c>
      <c r="YC51" s="157" t="s">
        <v>67</v>
      </c>
      <c r="YD51" s="157">
        <v>148</v>
      </c>
      <c r="YE51" s="157">
        <v>129</v>
      </c>
      <c r="YF51" s="157">
        <v>4</v>
      </c>
      <c r="YG51" s="157">
        <v>15</v>
      </c>
      <c r="YH51" s="158">
        <f t="shared" si="107"/>
        <v>0.8716216216216216</v>
      </c>
      <c r="YI51" s="158" t="str">
        <f t="shared" si="108"/>
        <v>OK</v>
      </c>
    </row>
    <row r="52" spans="1:659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20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15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09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10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21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11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12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13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7"/>
        <v>0.99247648902821317</v>
      </c>
      <c r="OU52" s="158">
        <f t="shared" si="48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14"/>
        <v>0.99247648902821317</v>
      </c>
      <c r="PC52" s="158">
        <f t="shared" si="50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51"/>
        <v>0.99247648902821317</v>
      </c>
      <c r="PK52" s="158">
        <f t="shared" si="52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3"/>
        <v>0.99247648902821317</v>
      </c>
      <c r="PS52" s="158">
        <f t="shared" si="54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5"/>
        <v>0.9924859110832811</v>
      </c>
      <c r="QA52" s="158">
        <f t="shared" si="56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7"/>
        <v>0.9924859110832811</v>
      </c>
      <c r="QI52" s="158">
        <f t="shared" si="58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9"/>
        <v>0.9924859110832811</v>
      </c>
      <c r="QQ52" s="158">
        <f t="shared" si="60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61"/>
        <v>0.9924859110832811</v>
      </c>
      <c r="QY52" s="158">
        <f t="shared" si="62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3"/>
        <v>0.9924859110832811</v>
      </c>
      <c r="RG52" s="158">
        <f t="shared" si="64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5"/>
        <v>0.9924859110832811</v>
      </c>
      <c r="RO52" s="158">
        <f t="shared" si="66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7"/>
        <v>0.9924859110832811</v>
      </c>
      <c r="RW52" s="158">
        <f t="shared" si="68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9"/>
        <v>0.9924859110832811</v>
      </c>
      <c r="SE52" s="158">
        <f t="shared" si="70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71"/>
        <v>0.9924859110832811</v>
      </c>
      <c r="SM52" s="158">
        <f t="shared" si="72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3"/>
        <v>0.9924859110832811</v>
      </c>
      <c r="SU52" s="158">
        <f t="shared" si="74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5"/>
        <v>0.9924859110832811</v>
      </c>
      <c r="TC52" s="158">
        <f t="shared" si="76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7"/>
        <v>0.9924859110832811</v>
      </c>
      <c r="TK52" s="158">
        <f t="shared" si="78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9"/>
        <v>0.9924859110832811</v>
      </c>
      <c r="TS52" s="158">
        <f t="shared" si="80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81"/>
        <v>0.9924859110832811</v>
      </c>
      <c r="UA52" s="158">
        <f t="shared" si="82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3"/>
        <v>0.9924859110832811</v>
      </c>
      <c r="UI52" s="158">
        <f t="shared" si="84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5"/>
        <v>0.9924859110832811</v>
      </c>
      <c r="UQ52" s="158">
        <f t="shared" si="86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7"/>
        <v>0.9924859110832811</v>
      </c>
      <c r="UY52" s="158">
        <f t="shared" si="88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9"/>
        <v>0.9924859110832811</v>
      </c>
      <c r="VG52" s="158">
        <f t="shared" si="90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91"/>
        <v>0.9924859110832811</v>
      </c>
      <c r="VO52" s="158">
        <f t="shared" si="92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3"/>
        <v>0.9924859110832811</v>
      </c>
      <c r="VW52" s="158">
        <f t="shared" si="94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5"/>
        <v>0.9924859110832811</v>
      </c>
      <c r="WE52" s="158">
        <f t="shared" si="96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7"/>
        <v>0.9924859110832811</v>
      </c>
      <c r="WM52" s="158">
        <f t="shared" si="98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9"/>
        <v>0.9924859110832811</v>
      </c>
      <c r="WU52" s="158">
        <f t="shared" si="100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101"/>
        <v>0.9924859110832811</v>
      </c>
      <c r="XC52" s="158" t="str">
        <f t="shared" si="102"/>
        <v>OK</v>
      </c>
      <c r="XE52" s="157" t="s">
        <v>68</v>
      </c>
      <c r="XF52" s="157">
        <v>1597</v>
      </c>
      <c r="XG52" s="157">
        <v>1585</v>
      </c>
      <c r="XH52" s="157">
        <v>12</v>
      </c>
      <c r="XI52" s="157">
        <v>0</v>
      </c>
      <c r="XJ52" s="158">
        <f t="shared" si="103"/>
        <v>0.9924859110832811</v>
      </c>
      <c r="XK52" s="158" t="str">
        <f t="shared" si="118"/>
        <v>OK</v>
      </c>
      <c r="XL52" s="157" t="s">
        <v>434</v>
      </c>
      <c r="XM52" s="157" t="s">
        <v>68</v>
      </c>
      <c r="XN52" s="157">
        <v>1597</v>
      </c>
      <c r="XO52" s="157">
        <v>1585</v>
      </c>
      <c r="XP52" s="157">
        <v>12</v>
      </c>
      <c r="XQ52" s="157">
        <v>0</v>
      </c>
      <c r="XR52" s="158">
        <f t="shared" si="104"/>
        <v>0.9924859110832811</v>
      </c>
      <c r="XS52" s="158" t="str">
        <f t="shared" si="119"/>
        <v>OK</v>
      </c>
      <c r="XU52" s="157" t="s">
        <v>68</v>
      </c>
      <c r="XV52" s="157">
        <v>1597</v>
      </c>
      <c r="XW52" s="157">
        <v>1585</v>
      </c>
      <c r="XX52" s="157">
        <v>12</v>
      </c>
      <c r="XY52" s="157">
        <v>0</v>
      </c>
      <c r="XZ52" s="158">
        <f t="shared" si="105"/>
        <v>0.9924859110832811</v>
      </c>
      <c r="YA52" s="158" t="str">
        <f t="shared" si="106"/>
        <v>OK</v>
      </c>
      <c r="YB52" s="157" t="s">
        <v>434</v>
      </c>
      <c r="YC52" s="157" t="s">
        <v>68</v>
      </c>
      <c r="YD52" s="157">
        <v>1597</v>
      </c>
      <c r="YE52" s="157">
        <v>1585</v>
      </c>
      <c r="YF52" s="157">
        <v>12</v>
      </c>
      <c r="YG52" s="157">
        <v>0</v>
      </c>
      <c r="YH52" s="158">
        <f t="shared" si="107"/>
        <v>0.9924859110832811</v>
      </c>
      <c r="YI52" s="158" t="str">
        <f t="shared" si="108"/>
        <v>OK</v>
      </c>
    </row>
    <row r="53" spans="1:659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20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15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09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10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21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11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12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13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7"/>
        <v>0.98863636363636365</v>
      </c>
      <c r="OU53" s="158">
        <f t="shared" si="48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14"/>
        <v>0.98863636363636365</v>
      </c>
      <c r="PC53" s="158">
        <f t="shared" si="50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51"/>
        <v>0.98863636363636365</v>
      </c>
      <c r="PK53" s="158">
        <f t="shared" si="52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3"/>
        <v>0.98863636363636365</v>
      </c>
      <c r="PS53" s="158">
        <f t="shared" si="54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5"/>
        <v>0.98863636363636365</v>
      </c>
      <c r="QA53" s="158">
        <f t="shared" si="56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7"/>
        <v>0.98863636363636365</v>
      </c>
      <c r="QI53" s="158">
        <f t="shared" si="58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9"/>
        <v>0.98863636363636365</v>
      </c>
      <c r="QQ53" s="158">
        <f t="shared" si="60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61"/>
        <v>0.98863636363636365</v>
      </c>
      <c r="QY53" s="158">
        <f t="shared" si="62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3"/>
        <v>0.98863636363636365</v>
      </c>
      <c r="RG53" s="158">
        <f t="shared" si="64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5"/>
        <v>0.98863636363636365</v>
      </c>
      <c r="RO53" s="158">
        <f t="shared" si="66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7"/>
        <v>0.98863636363636365</v>
      </c>
      <c r="RW53" s="158">
        <f t="shared" si="68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9"/>
        <v>0.98863636363636365</v>
      </c>
      <c r="SE53" s="158">
        <f t="shared" si="70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71"/>
        <v>0.98863636363636365</v>
      </c>
      <c r="SM53" s="158">
        <f t="shared" si="72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3"/>
        <v>0.98863636363636365</v>
      </c>
      <c r="SU53" s="158">
        <f t="shared" si="74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5"/>
        <v>0.98863636363636365</v>
      </c>
      <c r="TC53" s="158">
        <f t="shared" si="76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7"/>
        <v>0.98863636363636365</v>
      </c>
      <c r="TK53" s="158">
        <f t="shared" si="78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9"/>
        <v>0.98863636363636365</v>
      </c>
      <c r="TS53" s="158">
        <f t="shared" si="80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81"/>
        <v>0.98863636363636365</v>
      </c>
      <c r="UA53" s="158">
        <f t="shared" si="82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3"/>
        <v>0.98863636363636365</v>
      </c>
      <c r="UI53" s="158">
        <f t="shared" si="84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5"/>
        <v>0.98863636363636365</v>
      </c>
      <c r="UQ53" s="158">
        <f t="shared" si="86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7"/>
        <v>0.98863636363636365</v>
      </c>
      <c r="UY53" s="158">
        <f t="shared" si="88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9"/>
        <v>0.98863636363636365</v>
      </c>
      <c r="VG53" s="158">
        <f t="shared" si="90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91"/>
        <v>0.98863636363636365</v>
      </c>
      <c r="VO53" s="158">
        <f t="shared" si="92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3"/>
        <v>0.98863636363636365</v>
      </c>
      <c r="VW53" s="158">
        <f t="shared" si="94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5"/>
        <v>0.98863636363636365</v>
      </c>
      <c r="WE53" s="158">
        <f t="shared" si="96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7"/>
        <v>0.98863636363636365</v>
      </c>
      <c r="WM53" s="158">
        <f t="shared" si="98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9"/>
        <v>0.98863636363636365</v>
      </c>
      <c r="WU53" s="158">
        <f t="shared" si="100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101"/>
        <v>0.98863636363636365</v>
      </c>
      <c r="XC53" s="158" t="str">
        <f t="shared" si="102"/>
        <v>OK</v>
      </c>
      <c r="XD53" s="17" t="s">
        <v>119</v>
      </c>
      <c r="XE53" s="157" t="s">
        <v>69</v>
      </c>
      <c r="XF53" s="157">
        <v>176</v>
      </c>
      <c r="XG53" s="157">
        <v>174</v>
      </c>
      <c r="XH53" s="157">
        <v>2</v>
      </c>
      <c r="XI53" s="157">
        <v>0</v>
      </c>
      <c r="XJ53" s="158">
        <f t="shared" si="103"/>
        <v>0.98863636363636365</v>
      </c>
      <c r="XK53" s="158" t="str">
        <f t="shared" si="118"/>
        <v>OK</v>
      </c>
      <c r="XL53" s="157" t="s">
        <v>434</v>
      </c>
      <c r="XM53" s="157" t="s">
        <v>69</v>
      </c>
      <c r="XN53" s="157">
        <v>176</v>
      </c>
      <c r="XO53" s="157">
        <v>174</v>
      </c>
      <c r="XP53" s="157">
        <v>2</v>
      </c>
      <c r="XQ53" s="157">
        <v>0</v>
      </c>
      <c r="XR53" s="158">
        <f t="shared" si="104"/>
        <v>0.98863636363636365</v>
      </c>
      <c r="XS53" s="158" t="str">
        <f t="shared" si="119"/>
        <v>OK</v>
      </c>
      <c r="XU53" s="157" t="s">
        <v>69</v>
      </c>
      <c r="XV53" s="157">
        <v>176</v>
      </c>
      <c r="XW53" s="157">
        <v>174</v>
      </c>
      <c r="XX53" s="157">
        <v>2</v>
      </c>
      <c r="XY53" s="157">
        <v>0</v>
      </c>
      <c r="XZ53" s="158">
        <f t="shared" si="105"/>
        <v>0.98863636363636365</v>
      </c>
      <c r="YA53" s="158" t="str">
        <f t="shared" si="106"/>
        <v>OK</v>
      </c>
      <c r="YB53" s="157" t="s">
        <v>434</v>
      </c>
      <c r="YC53" s="157" t="s">
        <v>69</v>
      </c>
      <c r="YD53" s="157">
        <v>176</v>
      </c>
      <c r="YE53" s="157">
        <v>174</v>
      </c>
      <c r="YF53" s="157">
        <v>2</v>
      </c>
      <c r="YG53" s="157">
        <v>0</v>
      </c>
      <c r="YH53" s="158">
        <f t="shared" si="107"/>
        <v>0.98863636363636365</v>
      </c>
      <c r="YI53" s="158" t="str">
        <f t="shared" si="108"/>
        <v>OK</v>
      </c>
    </row>
    <row r="54" spans="1:659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2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15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09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10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21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11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12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13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7"/>
        <v>0.96536796536796532</v>
      </c>
      <c r="OU54" s="158">
        <f t="shared" si="48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14"/>
        <v>0.96536796536796532</v>
      </c>
      <c r="PC54" s="158">
        <f t="shared" si="50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51"/>
        <v>0.96536796536796532</v>
      </c>
      <c r="PK54" s="158">
        <f t="shared" si="52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3"/>
        <v>0.96536796536796532</v>
      </c>
      <c r="PS54" s="158">
        <f t="shared" si="54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5"/>
        <v>0.96536796536796532</v>
      </c>
      <c r="QA54" s="158">
        <f t="shared" si="56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7"/>
        <v>0.96536796536796532</v>
      </c>
      <c r="QI54" s="158">
        <f t="shared" si="58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9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61"/>
        <v>0.96536796536796532</v>
      </c>
      <c r="QY54" s="158">
        <f t="shared" si="62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3"/>
        <v>0.96536796536796532</v>
      </c>
      <c r="RG54" s="158">
        <f t="shared" si="64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5"/>
        <v>0.96536796536796532</v>
      </c>
      <c r="RO54" s="158">
        <f t="shared" si="66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7"/>
        <v>0.96536796536796532</v>
      </c>
      <c r="RW54" s="158">
        <f t="shared" si="68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9"/>
        <v>0.96536796536796532</v>
      </c>
      <c r="SE54" s="158">
        <f t="shared" si="70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71"/>
        <v>0.96536796536796532</v>
      </c>
      <c r="SM54" s="158">
        <f t="shared" si="72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3"/>
        <v>0.96536796536796532</v>
      </c>
      <c r="SU54" s="158">
        <f t="shared" si="74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5"/>
        <v>0.96536796536796532</v>
      </c>
      <c r="TC54" s="158">
        <f t="shared" si="76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7"/>
        <v>0.96536796536796532</v>
      </c>
      <c r="TK54" s="158">
        <f t="shared" si="78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9"/>
        <v>0.96536796536796532</v>
      </c>
      <c r="TS54" s="158">
        <f t="shared" si="80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81"/>
        <v>0.96536796536796532</v>
      </c>
      <c r="UA54" s="158">
        <f t="shared" si="82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3"/>
        <v>0.96536796536796532</v>
      </c>
      <c r="UI54" s="158">
        <f t="shared" si="84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5"/>
        <v>0.96536796536796532</v>
      </c>
      <c r="UQ54" s="158">
        <f t="shared" si="86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7"/>
        <v>0.96296296296296291</v>
      </c>
      <c r="UY54" s="158">
        <f t="shared" si="88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9"/>
        <v>0.96296296296296291</v>
      </c>
      <c r="VG54" s="158">
        <f t="shared" si="90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91"/>
        <v>0.96296296296296291</v>
      </c>
      <c r="VO54" s="158">
        <f t="shared" si="92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3"/>
        <v>0.96296296296296291</v>
      </c>
      <c r="VW54" s="158">
        <f t="shared" si="94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5"/>
        <v>0.96296296296296291</v>
      </c>
      <c r="WE54" s="158">
        <f t="shared" si="96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7"/>
        <v>0.96296296296296291</v>
      </c>
      <c r="WM54" s="158">
        <f t="shared" si="98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9"/>
        <v>0.96296296296296291</v>
      </c>
      <c r="WU54" s="158">
        <f t="shared" si="100"/>
        <v>0</v>
      </c>
      <c r="WV54" s="157" t="s">
        <v>119</v>
      </c>
      <c r="WW54" s="157" t="s">
        <v>70</v>
      </c>
      <c r="WX54" s="157">
        <v>270</v>
      </c>
      <c r="WY54" s="157">
        <v>260</v>
      </c>
      <c r="WZ54" s="157">
        <v>8</v>
      </c>
      <c r="XA54" s="157">
        <v>2</v>
      </c>
      <c r="XB54" s="158">
        <f t="shared" si="101"/>
        <v>0.96296296296296291</v>
      </c>
      <c r="XC54" s="158" t="str">
        <f t="shared" si="102"/>
        <v>OK</v>
      </c>
      <c r="XD54" s="159" t="s">
        <v>119</v>
      </c>
      <c r="XE54" s="157" t="s">
        <v>70</v>
      </c>
      <c r="XF54" s="157">
        <v>270</v>
      </c>
      <c r="XG54" s="157">
        <v>260</v>
      </c>
      <c r="XH54" s="157">
        <v>8</v>
      </c>
      <c r="XI54" s="157">
        <v>2</v>
      </c>
      <c r="XJ54" s="158">
        <f t="shared" si="103"/>
        <v>0.96296296296296291</v>
      </c>
      <c r="XK54" s="158" t="str">
        <f t="shared" si="118"/>
        <v>OK</v>
      </c>
      <c r="XL54" s="157" t="s">
        <v>434</v>
      </c>
      <c r="XM54" s="157" t="s">
        <v>70</v>
      </c>
      <c r="XN54" s="157">
        <v>270</v>
      </c>
      <c r="XO54" s="157">
        <v>260</v>
      </c>
      <c r="XP54" s="157">
        <v>8</v>
      </c>
      <c r="XQ54" s="157">
        <v>2</v>
      </c>
      <c r="XR54" s="158">
        <f t="shared" si="104"/>
        <v>0.96296296296296291</v>
      </c>
      <c r="XS54" s="158" t="str">
        <f t="shared" si="119"/>
        <v>OK</v>
      </c>
      <c r="XU54" s="157" t="s">
        <v>70</v>
      </c>
      <c r="XV54" s="157">
        <v>270</v>
      </c>
      <c r="XW54" s="157">
        <v>0</v>
      </c>
      <c r="XX54" s="157">
        <v>0</v>
      </c>
      <c r="XY54" s="157">
        <v>270</v>
      </c>
      <c r="XZ54" s="158">
        <f t="shared" si="105"/>
        <v>0</v>
      </c>
      <c r="YA54" s="158" t="str">
        <f t="shared" si="106"/>
        <v>Fail:-96%</v>
      </c>
      <c r="YB54" s="157" t="s">
        <v>434</v>
      </c>
      <c r="YC54" s="157" t="s">
        <v>70</v>
      </c>
      <c r="YD54" s="157">
        <v>270</v>
      </c>
      <c r="YE54" s="157">
        <v>260</v>
      </c>
      <c r="YF54" s="157">
        <v>8</v>
      </c>
      <c r="YG54" s="157">
        <v>2</v>
      </c>
      <c r="YH54" s="158">
        <f t="shared" si="107"/>
        <v>0.96296296296296291</v>
      </c>
      <c r="YI54" s="158" t="str">
        <f t="shared" si="108"/>
        <v>OK</v>
      </c>
    </row>
    <row r="55" spans="1:659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20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15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09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21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13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8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14"/>
        <v>0.96354166666666663</v>
      </c>
      <c r="PC55" s="158">
        <f t="shared" si="50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51"/>
        <v>0.96354166666666663</v>
      </c>
      <c r="PK55" s="158">
        <f t="shared" si="52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3"/>
        <v>0.96354166666666663</v>
      </c>
      <c r="PS55" s="158">
        <f t="shared" si="54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5"/>
        <v>0.96354166666666663</v>
      </c>
      <c r="QA55" s="158">
        <f t="shared" si="56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7"/>
        <v>0.96354166666666663</v>
      </c>
      <c r="QI55" s="158">
        <f t="shared" si="58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9"/>
        <v>0.96354166666666663</v>
      </c>
      <c r="QQ55" s="158">
        <f t="shared" si="60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61"/>
        <v>0.96354166666666663</v>
      </c>
      <c r="QY55" s="158">
        <f t="shared" si="62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3"/>
        <v>0.96354166666666663</v>
      </c>
      <c r="RG55" s="158">
        <f t="shared" si="64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5"/>
        <v>0.96354166666666663</v>
      </c>
      <c r="RO55" s="158">
        <f t="shared" si="66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7"/>
        <v>0.96354166666666663</v>
      </c>
      <c r="RW55" s="158">
        <f t="shared" si="68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9"/>
        <v>0.96354166666666663</v>
      </c>
      <c r="SE55" s="158">
        <f t="shared" si="70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71"/>
        <v>0.96354166666666663</v>
      </c>
      <c r="SM55" s="158">
        <f t="shared" si="72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3"/>
        <v>0.96354166666666663</v>
      </c>
      <c r="SU55" s="158">
        <f t="shared" si="74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5"/>
        <v>0.96354166666666663</v>
      </c>
      <c r="TC55" s="158">
        <f t="shared" si="76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7"/>
        <v>0.96354166666666663</v>
      </c>
      <c r="TK55" s="158">
        <f t="shared" si="78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9"/>
        <v>0.96354166666666663</v>
      </c>
      <c r="TS55" s="158">
        <f t="shared" si="80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81"/>
        <v>0.96354166666666663</v>
      </c>
      <c r="UA55" s="158">
        <f t="shared" si="82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3"/>
        <v>0.96354166666666663</v>
      </c>
      <c r="UI55" s="158">
        <f t="shared" si="84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5"/>
        <v>0.96354166666666663</v>
      </c>
      <c r="UQ55" s="158">
        <f t="shared" si="86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7"/>
        <v>0.96391752577319589</v>
      </c>
      <c r="UY55" s="158">
        <f t="shared" si="88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9"/>
        <v>0.96391752577319589</v>
      </c>
      <c r="VG55" s="158">
        <f t="shared" si="90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91"/>
        <v>0.96391752577319589</v>
      </c>
      <c r="VO55" s="158">
        <f t="shared" si="92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3"/>
        <v>0.96391752577319589</v>
      </c>
      <c r="VW55" s="158">
        <f t="shared" si="94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5"/>
        <v>0.96391752577319589</v>
      </c>
      <c r="WE55" s="158">
        <f t="shared" si="96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7"/>
        <v>0.96391752577319589</v>
      </c>
      <c r="WM55" s="158">
        <f t="shared" si="98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9"/>
        <v>0.96391752577319589</v>
      </c>
      <c r="WU55" s="158">
        <f t="shared" si="100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101"/>
        <v>0.94329896907216493</v>
      </c>
      <c r="XC55" s="158" t="str">
        <f t="shared" si="102"/>
        <v>Fail:-0.020618556701031</v>
      </c>
      <c r="XD55" s="157" t="s">
        <v>432</v>
      </c>
      <c r="XE55" s="161" t="s">
        <v>71</v>
      </c>
      <c r="XF55" s="157">
        <f>196-2</f>
        <v>194</v>
      </c>
      <c r="XG55" s="159">
        <v>183</v>
      </c>
      <c r="XH55" s="157">
        <v>11</v>
      </c>
      <c r="XI55" s="159">
        <v>0</v>
      </c>
      <c r="XJ55" s="158">
        <f t="shared" si="103"/>
        <v>0.94329896907216493</v>
      </c>
      <c r="XK55" s="158" t="str">
        <f t="shared" si="118"/>
        <v>OK</v>
      </c>
      <c r="XL55" s="157" t="s">
        <v>434</v>
      </c>
      <c r="XM55" s="161" t="s">
        <v>71</v>
      </c>
      <c r="XN55" s="157">
        <f>196</f>
        <v>196</v>
      </c>
      <c r="XO55" s="159">
        <f>183+2</f>
        <v>185</v>
      </c>
      <c r="XP55" s="157">
        <v>11</v>
      </c>
      <c r="XQ55" s="159">
        <v>0</v>
      </c>
      <c r="XR55" s="158">
        <f t="shared" si="104"/>
        <v>0.94387755102040816</v>
      </c>
      <c r="XS55" s="158" t="str">
        <f t="shared" si="119"/>
        <v>Fail:0%</v>
      </c>
      <c r="XU55" s="161" t="s">
        <v>71</v>
      </c>
      <c r="XV55" s="157">
        <v>196</v>
      </c>
      <c r="XW55" s="159">
        <v>173</v>
      </c>
      <c r="XX55" s="157">
        <v>10</v>
      </c>
      <c r="XY55" s="159">
        <v>13</v>
      </c>
      <c r="XZ55" s="158">
        <f t="shared" si="105"/>
        <v>0.88265306122448983</v>
      </c>
      <c r="YA55" s="158" t="str">
        <f t="shared" si="106"/>
        <v>Fail:-6%</v>
      </c>
      <c r="YB55" s="157" t="s">
        <v>434</v>
      </c>
      <c r="YC55" s="161" t="s">
        <v>71</v>
      </c>
      <c r="YD55" s="157">
        <f>196</f>
        <v>196</v>
      </c>
      <c r="YE55" s="159">
        <f>183+2</f>
        <v>185</v>
      </c>
      <c r="YF55" s="157">
        <v>11</v>
      </c>
      <c r="YG55" s="159">
        <v>0</v>
      </c>
      <c r="YH55" s="158">
        <f t="shared" si="107"/>
        <v>0.94387755102040816</v>
      </c>
      <c r="YI55" s="158" t="str">
        <f t="shared" si="108"/>
        <v>OK</v>
      </c>
    </row>
    <row r="56" spans="1:659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2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15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09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10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21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11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12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13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7"/>
        <v>0.63529411764705879</v>
      </c>
      <c r="OU56" s="158">
        <f t="shared" si="48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14"/>
        <v>0.63529411764705879</v>
      </c>
      <c r="PC56" s="158">
        <f t="shared" si="50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51"/>
        <v>0.63529411764705879</v>
      </c>
      <c r="PK56" s="158">
        <f t="shared" si="52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3"/>
        <v>0.63529411764705879</v>
      </c>
      <c r="PS56" s="158">
        <f t="shared" si="54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5"/>
        <v>0.63529411764705879</v>
      </c>
      <c r="QA56" s="158">
        <f t="shared" si="56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7"/>
        <v>0.63529411764705879</v>
      </c>
      <c r="QI56" s="158">
        <f t="shared" si="58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9"/>
        <v>0.63529411764705879</v>
      </c>
      <c r="QQ56" s="158">
        <f t="shared" si="60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61"/>
        <v>0.63529411764705879</v>
      </c>
      <c r="QY56" s="158">
        <f t="shared" si="62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3"/>
        <v>0.63529411764705879</v>
      </c>
      <c r="RG56" s="158">
        <f t="shared" si="64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5"/>
        <v>0.63529411764705879</v>
      </c>
      <c r="RO56" s="158">
        <f t="shared" si="66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7"/>
        <v>0.63529411764705879</v>
      </c>
      <c r="RW56" s="158">
        <f t="shared" si="68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9"/>
        <v>0.63529411764705879</v>
      </c>
      <c r="SE56" s="158">
        <f t="shared" si="70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71"/>
        <v>0.63529411764705879</v>
      </c>
      <c r="SM56" s="158">
        <f t="shared" si="72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3"/>
        <v>0.63529411764705879</v>
      </c>
      <c r="SU56" s="158">
        <f t="shared" si="74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5"/>
        <v>0.63529411764705879</v>
      </c>
      <c r="TC56" s="158">
        <f t="shared" si="76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7"/>
        <v>0.63529411764705879</v>
      </c>
      <c r="TK56" s="158">
        <f t="shared" si="78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9"/>
        <v>0.63529411764705879</v>
      </c>
      <c r="TS56" s="158">
        <f t="shared" si="80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81"/>
        <v>0.63529411764705879</v>
      </c>
      <c r="UA56" s="158">
        <f t="shared" si="82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3"/>
        <v>0.63529411764705879</v>
      </c>
      <c r="UI56" s="158">
        <f t="shared" si="84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5"/>
        <v>0.63529411764705879</v>
      </c>
      <c r="UQ56" s="158">
        <f t="shared" si="86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7"/>
        <v>0.63529411764705879</v>
      </c>
      <c r="UY56" s="158">
        <f t="shared" si="88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9"/>
        <v>0.63529411764705879</v>
      </c>
      <c r="VG56" s="158">
        <f t="shared" si="90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91"/>
        <v>0.63529411764705879</v>
      </c>
      <c r="VO56" s="158">
        <f t="shared" si="92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3"/>
        <v>0.63529411764705879</v>
      </c>
      <c r="VW56" s="158">
        <f t="shared" si="94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5"/>
        <v>0.63529411764705879</v>
      </c>
      <c r="WE56" s="158">
        <f t="shared" si="96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7"/>
        <v>0.63529411764705879</v>
      </c>
      <c r="WM56" s="158">
        <f t="shared" si="98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9"/>
        <v>0.62352941176470589</v>
      </c>
      <c r="WU56" s="158">
        <f t="shared" si="100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101"/>
        <v>0.63529411764705879</v>
      </c>
      <c r="XC56" s="158" t="str">
        <f t="shared" si="102"/>
        <v>Fail:0.0117647058823529</v>
      </c>
      <c r="XE56" s="157" t="s">
        <v>72</v>
      </c>
      <c r="XF56" s="157">
        <v>85</v>
      </c>
      <c r="XG56" s="157">
        <v>54</v>
      </c>
      <c r="XH56" s="157">
        <v>2</v>
      </c>
      <c r="XI56" s="157">
        <v>29</v>
      </c>
      <c r="XJ56" s="158">
        <f t="shared" si="103"/>
        <v>0.63529411764705879</v>
      </c>
      <c r="XK56" s="158" t="str">
        <f t="shared" si="118"/>
        <v>OK</v>
      </c>
      <c r="XM56" s="157" t="s">
        <v>72</v>
      </c>
      <c r="XN56" s="157">
        <v>85</v>
      </c>
      <c r="XO56" s="157">
        <v>54</v>
      </c>
      <c r="XP56" s="157">
        <v>2</v>
      </c>
      <c r="XQ56" s="157">
        <v>29</v>
      </c>
      <c r="XR56" s="158">
        <f t="shared" si="104"/>
        <v>0.63529411764705879</v>
      </c>
      <c r="XS56" s="158" t="str">
        <f t="shared" si="119"/>
        <v>OK</v>
      </c>
      <c r="XU56" s="157" t="s">
        <v>72</v>
      </c>
      <c r="XV56" s="157">
        <v>85</v>
      </c>
      <c r="XW56" s="157">
        <v>54</v>
      </c>
      <c r="XX56" s="157">
        <v>2</v>
      </c>
      <c r="XY56" s="157">
        <v>29</v>
      </c>
      <c r="XZ56" s="158">
        <f t="shared" si="105"/>
        <v>0.63529411764705879</v>
      </c>
      <c r="YA56" s="158" t="str">
        <f t="shared" si="106"/>
        <v>OK</v>
      </c>
      <c r="YC56" s="157" t="s">
        <v>72</v>
      </c>
      <c r="YD56" s="157">
        <v>85</v>
      </c>
      <c r="YE56" s="157">
        <v>54</v>
      </c>
      <c r="YF56" s="157">
        <v>2</v>
      </c>
      <c r="YG56" s="157">
        <v>29</v>
      </c>
      <c r="YH56" s="158">
        <f t="shared" si="107"/>
        <v>0.63529411764705879</v>
      </c>
      <c r="YI56" s="158" t="str">
        <f t="shared" si="108"/>
        <v>OK</v>
      </c>
    </row>
    <row r="57" spans="1:659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20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15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09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10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21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22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11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12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13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7"/>
        <v>0.90034364261168387</v>
      </c>
      <c r="OU57" s="158">
        <f t="shared" si="48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14"/>
        <v>0.90378006872852235</v>
      </c>
      <c r="PC57" s="158">
        <f t="shared" si="50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51"/>
        <v>0.90378006872852235</v>
      </c>
      <c r="PK57" s="158">
        <f t="shared" si="52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3"/>
        <v>0.90378006872852235</v>
      </c>
      <c r="PS57" s="158">
        <f t="shared" si="54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5"/>
        <v>0.90378006872852235</v>
      </c>
      <c r="QA57" s="158">
        <f t="shared" si="56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7"/>
        <v>0.90378006872852235</v>
      </c>
      <c r="QI57" s="158">
        <f t="shared" si="58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9"/>
        <v>0.90378006872852235</v>
      </c>
      <c r="QQ57" s="158">
        <f t="shared" si="60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61"/>
        <v>0.90378006872852235</v>
      </c>
      <c r="QY57" s="158">
        <f t="shared" si="62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3"/>
        <v>0.90378006872852235</v>
      </c>
      <c r="RG57" s="158">
        <f t="shared" si="64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5"/>
        <v>0.90034364261168387</v>
      </c>
      <c r="RO57" s="158">
        <f t="shared" si="66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7"/>
        <v>0.90378006872852235</v>
      </c>
      <c r="RW57" s="158">
        <f t="shared" si="68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9"/>
        <v>0.90378006872852235</v>
      </c>
      <c r="SE57" s="158">
        <f t="shared" si="70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71"/>
        <v>0.90378006872852235</v>
      </c>
      <c r="SM57" s="158">
        <f t="shared" si="72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3"/>
        <v>0.90378006872852235</v>
      </c>
      <c r="SU57" s="158">
        <f t="shared" si="74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5"/>
        <v>0.90378006872852235</v>
      </c>
      <c r="TC57" s="158">
        <f t="shared" si="76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7"/>
        <v>0.90378006872852235</v>
      </c>
      <c r="TK57" s="158">
        <f t="shared" si="78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9"/>
        <v>0.90378006872852235</v>
      </c>
      <c r="TS57" s="158">
        <f t="shared" si="80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81"/>
        <v>0.90378006872852235</v>
      </c>
      <c r="UA57" s="158">
        <f t="shared" si="82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3"/>
        <v>0.90378006872852235</v>
      </c>
      <c r="UI57" s="158">
        <f t="shared" si="84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5"/>
        <v>0.90378006872852235</v>
      </c>
      <c r="UQ57" s="158">
        <f t="shared" si="86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7"/>
        <v>0.90378006872852235</v>
      </c>
      <c r="UY57" s="158">
        <f t="shared" si="88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9"/>
        <v>0.90378006872852235</v>
      </c>
      <c r="VG57" s="158">
        <f t="shared" si="90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91"/>
        <v>0.90378006872852235</v>
      </c>
      <c r="VO57" s="158">
        <f t="shared" si="92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3"/>
        <v>0.90378006872852235</v>
      </c>
      <c r="VW57" s="158">
        <f t="shared" si="94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5"/>
        <v>0.90378006872852235</v>
      </c>
      <c r="WE57" s="158">
        <f t="shared" si="96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7"/>
        <v>0.90378006872852235</v>
      </c>
      <c r="WM57" s="158">
        <f t="shared" si="98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9"/>
        <v>0.90378006872852235</v>
      </c>
      <c r="WU57" s="158">
        <f t="shared" si="100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101"/>
        <v>0.90378006872852235</v>
      </c>
      <c r="XC57" s="158" t="str">
        <f t="shared" si="102"/>
        <v>OK</v>
      </c>
      <c r="XE57" s="157" t="s">
        <v>73</v>
      </c>
      <c r="XF57" s="157">
        <v>291</v>
      </c>
      <c r="XG57" s="157">
        <v>263</v>
      </c>
      <c r="XH57" s="157">
        <v>26</v>
      </c>
      <c r="XI57" s="157">
        <v>2</v>
      </c>
      <c r="XJ57" s="158">
        <f t="shared" si="103"/>
        <v>0.90378006872852235</v>
      </c>
      <c r="XK57" s="158" t="str">
        <f t="shared" si="118"/>
        <v>OK</v>
      </c>
      <c r="XM57" s="157" t="s">
        <v>73</v>
      </c>
      <c r="XN57" s="157">
        <v>291</v>
      </c>
      <c r="XO57" s="157">
        <v>263</v>
      </c>
      <c r="XP57" s="157">
        <v>26</v>
      </c>
      <c r="XQ57" s="157">
        <v>2</v>
      </c>
      <c r="XR57" s="158">
        <f t="shared" si="104"/>
        <v>0.90378006872852235</v>
      </c>
      <c r="XS57" s="158" t="str">
        <f t="shared" si="119"/>
        <v>OK</v>
      </c>
      <c r="XU57" s="157" t="s">
        <v>73</v>
      </c>
      <c r="XV57" s="157">
        <v>291</v>
      </c>
      <c r="XW57" s="157">
        <v>263</v>
      </c>
      <c r="XX57" s="157">
        <v>26</v>
      </c>
      <c r="XY57" s="157">
        <v>2</v>
      </c>
      <c r="XZ57" s="158">
        <f t="shared" si="105"/>
        <v>0.90378006872852235</v>
      </c>
      <c r="YA57" s="158" t="str">
        <f t="shared" si="106"/>
        <v>OK</v>
      </c>
      <c r="YC57" s="157" t="s">
        <v>73</v>
      </c>
      <c r="YD57" s="157">
        <v>291</v>
      </c>
      <c r="YE57" s="157">
        <v>263</v>
      </c>
      <c r="YF57" s="157">
        <v>26</v>
      </c>
      <c r="YG57" s="157">
        <v>2</v>
      </c>
      <c r="YH57" s="158">
        <f t="shared" si="107"/>
        <v>0.90378006872852235</v>
      </c>
      <c r="YI57" s="158" t="str">
        <f t="shared" si="108"/>
        <v>OK</v>
      </c>
    </row>
    <row r="58" spans="1:659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2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15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09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10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21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22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11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12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13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7"/>
        <v>0.8571428571428571</v>
      </c>
      <c r="OU58" s="158">
        <f t="shared" si="48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14"/>
        <v>0.8571428571428571</v>
      </c>
      <c r="PC58" s="158">
        <f t="shared" si="50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51"/>
        <v>0.8571428571428571</v>
      </c>
      <c r="PK58" s="158">
        <f t="shared" si="52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3"/>
        <v>0.8571428571428571</v>
      </c>
      <c r="PS58" s="158">
        <f t="shared" si="54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5"/>
        <v>0.8571428571428571</v>
      </c>
      <c r="QA58" s="158">
        <f t="shared" si="56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7"/>
        <v>0.8571428571428571</v>
      </c>
      <c r="QI58" s="158">
        <f t="shared" si="58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9"/>
        <v>0.8571428571428571</v>
      </c>
      <c r="QQ58" s="158">
        <f t="shared" si="60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61"/>
        <v>0.8571428571428571</v>
      </c>
      <c r="QY58" s="158">
        <f t="shared" si="62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3"/>
        <v>0.8571428571428571</v>
      </c>
      <c r="RG58" s="158">
        <f t="shared" si="64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5"/>
        <v>0.8571428571428571</v>
      </c>
      <c r="RO58" s="158">
        <f t="shared" si="66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7"/>
        <v>0.8571428571428571</v>
      </c>
      <c r="RW58" s="158">
        <f t="shared" si="68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9"/>
        <v>0.8571428571428571</v>
      </c>
      <c r="SE58" s="158">
        <f t="shared" si="70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71"/>
        <v>0.8571428571428571</v>
      </c>
      <c r="SM58" s="158">
        <f t="shared" si="72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3"/>
        <v>0.8571428571428571</v>
      </c>
      <c r="SU58" s="158">
        <f t="shared" si="74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5"/>
        <v>0.8571428571428571</v>
      </c>
      <c r="TC58" s="158">
        <f t="shared" si="76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7"/>
        <v>0.8571428571428571</v>
      </c>
      <c r="TK58" s="158">
        <f t="shared" si="78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9"/>
        <v>0.8571428571428571</v>
      </c>
      <c r="TS58" s="158">
        <f t="shared" si="80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81"/>
        <v>0.8571428571428571</v>
      </c>
      <c r="UA58" s="158">
        <f t="shared" si="82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3"/>
        <v>0.8571428571428571</v>
      </c>
      <c r="UI58" s="158">
        <f t="shared" si="84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5"/>
        <v>0.8571428571428571</v>
      </c>
      <c r="UQ58" s="158">
        <f t="shared" si="86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7"/>
        <v>0.8571428571428571</v>
      </c>
      <c r="UY58" s="158">
        <f t="shared" si="88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9"/>
        <v>0.8571428571428571</v>
      </c>
      <c r="VG58" s="158">
        <f t="shared" si="90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91"/>
        <v>0.8571428571428571</v>
      </c>
      <c r="VO58" s="158">
        <f t="shared" si="92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3"/>
        <v>0.8571428571428571</v>
      </c>
      <c r="VW58" s="158">
        <f t="shared" si="94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5"/>
        <v>0.8571428571428571</v>
      </c>
      <c r="WE58" s="158">
        <f t="shared" si="96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7"/>
        <v>0.8571428571428571</v>
      </c>
      <c r="WM58" s="158">
        <f t="shared" si="98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9"/>
        <v>0.8571428571428571</v>
      </c>
      <c r="WU58" s="158">
        <f t="shared" si="100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101"/>
        <v>0.8571428571428571</v>
      </c>
      <c r="XC58" s="158" t="str">
        <f t="shared" si="102"/>
        <v>OK</v>
      </c>
      <c r="XE58" s="157" t="s">
        <v>264</v>
      </c>
      <c r="XF58" s="157">
        <v>7</v>
      </c>
      <c r="XG58" s="157">
        <v>6</v>
      </c>
      <c r="XH58" s="157">
        <v>1</v>
      </c>
      <c r="XI58" s="157">
        <v>0</v>
      </c>
      <c r="XJ58" s="158">
        <f t="shared" si="103"/>
        <v>0.8571428571428571</v>
      </c>
      <c r="XK58" s="158" t="str">
        <f t="shared" si="118"/>
        <v>OK</v>
      </c>
      <c r="XM58" s="157" t="s">
        <v>264</v>
      </c>
      <c r="XN58" s="157">
        <v>7</v>
      </c>
      <c r="XO58" s="157">
        <v>6</v>
      </c>
      <c r="XP58" s="157">
        <v>1</v>
      </c>
      <c r="XQ58" s="157">
        <v>0</v>
      </c>
      <c r="XR58" s="158">
        <f t="shared" si="104"/>
        <v>0.8571428571428571</v>
      </c>
      <c r="XS58" s="158" t="str">
        <f t="shared" si="119"/>
        <v>OK</v>
      </c>
      <c r="XU58" s="157" t="s">
        <v>264</v>
      </c>
      <c r="XV58" s="157">
        <v>7</v>
      </c>
      <c r="XW58" s="157">
        <v>6</v>
      </c>
      <c r="XX58" s="157">
        <v>1</v>
      </c>
      <c r="XY58" s="157">
        <v>0</v>
      </c>
      <c r="XZ58" s="158">
        <f t="shared" si="105"/>
        <v>0.8571428571428571</v>
      </c>
      <c r="YA58" s="158" t="str">
        <f t="shared" si="106"/>
        <v>OK</v>
      </c>
      <c r="YC58" s="157" t="s">
        <v>264</v>
      </c>
      <c r="YD58" s="157">
        <v>7</v>
      </c>
      <c r="YE58" s="157">
        <v>6</v>
      </c>
      <c r="YF58" s="157">
        <v>1</v>
      </c>
      <c r="YG58" s="157">
        <v>0</v>
      </c>
      <c r="YH58" s="158">
        <f t="shared" si="107"/>
        <v>0.8571428571428571</v>
      </c>
      <c r="YI58" s="158" t="str">
        <f t="shared" si="108"/>
        <v>OK</v>
      </c>
    </row>
    <row r="59" spans="1:659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20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15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09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10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21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22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11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12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13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7"/>
        <v>0.93055555555555558</v>
      </c>
      <c r="OU59" s="158">
        <f t="shared" si="48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14"/>
        <v>0.93055555555555558</v>
      </c>
      <c r="PC59" s="158">
        <f t="shared" si="50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51"/>
        <v>0.93055555555555558</v>
      </c>
      <c r="PK59" s="158">
        <f t="shared" si="52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3"/>
        <v>0.93055555555555558</v>
      </c>
      <c r="PS59" s="158">
        <f t="shared" si="54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5"/>
        <v>0.93055555555555558</v>
      </c>
      <c r="QA59" s="158">
        <f t="shared" si="56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7"/>
        <v>0.93055555555555558</v>
      </c>
      <c r="QI59" s="158">
        <f t="shared" si="58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9"/>
        <v>0.93055555555555558</v>
      </c>
      <c r="QQ59" s="158">
        <f t="shared" si="60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61"/>
        <v>0.93055555555555558</v>
      </c>
      <c r="QY59" s="158">
        <f t="shared" si="62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3"/>
        <v>0.93055555555555558</v>
      </c>
      <c r="RG59" s="158">
        <f t="shared" si="64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5"/>
        <v>0.93055555555555558</v>
      </c>
      <c r="RO59" s="158">
        <f t="shared" si="66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7"/>
        <v>0.93055555555555558</v>
      </c>
      <c r="RW59" s="158">
        <f t="shared" si="68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9"/>
        <v>0.93055555555555558</v>
      </c>
      <c r="SE59" s="158">
        <f t="shared" si="70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71"/>
        <v>0.93055555555555558</v>
      </c>
      <c r="SM59" s="158">
        <f t="shared" si="72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3"/>
        <v>0.93055555555555558</v>
      </c>
      <c r="SU59" s="158">
        <f t="shared" si="74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5"/>
        <v>0.93055555555555558</v>
      </c>
      <c r="TC59" s="158">
        <f t="shared" si="76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7"/>
        <v>0.93055555555555558</v>
      </c>
      <c r="TK59" s="158">
        <f t="shared" si="78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9"/>
        <v>0.93055555555555558</v>
      </c>
      <c r="TS59" s="158">
        <f t="shared" si="80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81"/>
        <v>0.93055555555555558</v>
      </c>
      <c r="UA59" s="158">
        <f t="shared" si="82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3"/>
        <v>0.93055555555555558</v>
      </c>
      <c r="UI59" s="158">
        <f t="shared" si="84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5"/>
        <v>0.93055555555555558</v>
      </c>
      <c r="UQ59" s="158">
        <f t="shared" si="86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7"/>
        <v>0.93055555555555558</v>
      </c>
      <c r="UY59" s="158">
        <f t="shared" si="88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9"/>
        <v>0.93055555555555558</v>
      </c>
      <c r="VG59" s="158">
        <f t="shared" si="90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91"/>
        <v>0.93055555555555558</v>
      </c>
      <c r="VO59" s="158">
        <f t="shared" si="92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3"/>
        <v>0.93055555555555558</v>
      </c>
      <c r="VW59" s="158">
        <f t="shared" si="94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5"/>
        <v>0.93055555555555558</v>
      </c>
      <c r="WE59" s="158">
        <f t="shared" si="96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7"/>
        <v>0.93055555555555558</v>
      </c>
      <c r="WM59" s="158">
        <f t="shared" si="98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9"/>
        <v>0.93055555555555558</v>
      </c>
      <c r="WU59" s="158">
        <f t="shared" si="100"/>
        <v>0</v>
      </c>
      <c r="WV59" s="157" t="s">
        <v>119</v>
      </c>
      <c r="WW59" s="157" t="s">
        <v>270</v>
      </c>
      <c r="WX59" s="157">
        <v>144</v>
      </c>
      <c r="WY59" s="157">
        <v>134</v>
      </c>
      <c r="WZ59" s="157">
        <v>8</v>
      </c>
      <c r="XA59" s="157">
        <v>2</v>
      </c>
      <c r="XB59" s="158">
        <f t="shared" si="101"/>
        <v>0.93055555555555558</v>
      </c>
      <c r="XC59" s="158" t="str">
        <f t="shared" si="102"/>
        <v>OK</v>
      </c>
      <c r="XD59" s="159" t="s">
        <v>119</v>
      </c>
      <c r="XE59" s="157" t="s">
        <v>270</v>
      </c>
      <c r="XF59" s="157">
        <v>144</v>
      </c>
      <c r="XG59" s="157">
        <v>134</v>
      </c>
      <c r="XH59" s="157">
        <v>8</v>
      </c>
      <c r="XI59" s="157">
        <v>2</v>
      </c>
      <c r="XJ59" s="158">
        <f t="shared" si="103"/>
        <v>0.93055555555555558</v>
      </c>
      <c r="XK59" s="158" t="str">
        <f t="shared" si="118"/>
        <v>OK</v>
      </c>
      <c r="XL59" s="157" t="s">
        <v>435</v>
      </c>
      <c r="XM59" s="157" t="s">
        <v>270</v>
      </c>
      <c r="XN59" s="157">
        <v>144</v>
      </c>
      <c r="XO59" s="157">
        <v>134</v>
      </c>
      <c r="XP59" s="157">
        <v>8</v>
      </c>
      <c r="XQ59" s="157">
        <v>2</v>
      </c>
      <c r="XR59" s="158">
        <f t="shared" si="104"/>
        <v>0.93055555555555558</v>
      </c>
      <c r="XS59" s="158" t="str">
        <f t="shared" si="119"/>
        <v>OK</v>
      </c>
      <c r="XU59" s="157" t="s">
        <v>270</v>
      </c>
      <c r="XV59" s="157">
        <v>144</v>
      </c>
      <c r="XW59" s="157">
        <v>115</v>
      </c>
      <c r="XX59" s="157">
        <v>3</v>
      </c>
      <c r="XY59" s="157">
        <v>26</v>
      </c>
      <c r="XZ59" s="158">
        <f t="shared" si="105"/>
        <v>0.79861111111111116</v>
      </c>
      <c r="YA59" s="158" t="str">
        <f t="shared" si="106"/>
        <v>Fail:-13%</v>
      </c>
      <c r="YB59" s="157" t="s">
        <v>435</v>
      </c>
      <c r="YC59" s="157" t="s">
        <v>270</v>
      </c>
      <c r="YD59" s="157">
        <v>144</v>
      </c>
      <c r="YE59" s="157">
        <v>134</v>
      </c>
      <c r="YF59" s="157">
        <v>8</v>
      </c>
      <c r="YG59" s="157">
        <v>2</v>
      </c>
      <c r="YH59" s="158">
        <f t="shared" si="107"/>
        <v>0.93055555555555558</v>
      </c>
      <c r="YI59" s="158" t="str">
        <f t="shared" si="108"/>
        <v>OK</v>
      </c>
    </row>
    <row r="60" spans="1:659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20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15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09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10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21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22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11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12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13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7"/>
        <v>1</v>
      </c>
      <c r="OU60" s="158">
        <f t="shared" si="48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14"/>
        <v>1</v>
      </c>
      <c r="PC60" s="158">
        <f t="shared" si="50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51"/>
        <v>1</v>
      </c>
      <c r="PK60" s="158">
        <f t="shared" si="52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3"/>
        <v>1</v>
      </c>
      <c r="PS60" s="158">
        <f t="shared" si="54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5"/>
        <v>1</v>
      </c>
      <c r="QA60" s="158">
        <f t="shared" si="56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7"/>
        <v>1</v>
      </c>
      <c r="QI60" s="158">
        <f t="shared" si="58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9"/>
        <v>1</v>
      </c>
      <c r="QQ60" s="158">
        <f t="shared" si="60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61"/>
        <v>1</v>
      </c>
      <c r="QY60" s="158">
        <f t="shared" si="62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3"/>
        <v>1</v>
      </c>
      <c r="RG60" s="158">
        <f t="shared" si="64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5"/>
        <v>1</v>
      </c>
      <c r="RO60" s="158">
        <f t="shared" si="66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7"/>
        <v>1</v>
      </c>
      <c r="RW60" s="158">
        <f t="shared" si="68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9"/>
        <v>1</v>
      </c>
      <c r="SE60" s="158">
        <f t="shared" si="70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71"/>
        <v>1</v>
      </c>
      <c r="SM60" s="158">
        <f t="shared" si="72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3"/>
        <v>1</v>
      </c>
      <c r="SU60" s="158">
        <f t="shared" si="74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5"/>
        <v>1</v>
      </c>
      <c r="TC60" s="158">
        <f t="shared" si="76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7"/>
        <v>1</v>
      </c>
      <c r="TK60" s="158">
        <f t="shared" si="78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9"/>
        <v>1</v>
      </c>
      <c r="TS60" s="158">
        <f t="shared" si="80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81"/>
        <v>1</v>
      </c>
      <c r="UA60" s="158">
        <f t="shared" si="82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3"/>
        <v>1</v>
      </c>
      <c r="UI60" s="158">
        <f t="shared" si="84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5"/>
        <v>1</v>
      </c>
      <c r="UQ60" s="158">
        <f t="shared" si="86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7"/>
        <v>1</v>
      </c>
      <c r="UY60" s="158">
        <f t="shared" si="88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9"/>
        <v>1</v>
      </c>
      <c r="VG60" s="158">
        <f t="shared" si="90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91"/>
        <v>1</v>
      </c>
      <c r="VO60" s="158">
        <f t="shared" si="92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3"/>
        <v>1</v>
      </c>
      <c r="VW60" s="158">
        <f t="shared" si="94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5"/>
        <v>1</v>
      </c>
      <c r="WE60" s="158">
        <f t="shared" si="96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7"/>
        <v>1</v>
      </c>
      <c r="WM60" s="158">
        <f t="shared" si="98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9"/>
        <v>1</v>
      </c>
      <c r="WU60" s="158">
        <f t="shared" si="100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101"/>
        <v>1</v>
      </c>
      <c r="XC60" s="158" t="str">
        <f t="shared" si="102"/>
        <v>OK</v>
      </c>
      <c r="XE60" s="157" t="s">
        <v>265</v>
      </c>
      <c r="XF60" s="157">
        <v>68</v>
      </c>
      <c r="XG60" s="157">
        <v>68</v>
      </c>
      <c r="XH60" s="157">
        <v>0</v>
      </c>
      <c r="XI60" s="157">
        <v>0</v>
      </c>
      <c r="XJ60" s="158">
        <f t="shared" si="103"/>
        <v>1</v>
      </c>
      <c r="XK60" s="158" t="str">
        <f t="shared" si="118"/>
        <v>OK</v>
      </c>
      <c r="XM60" s="157" t="s">
        <v>265</v>
      </c>
      <c r="XN60" s="157">
        <v>68</v>
      </c>
      <c r="XO60" s="157">
        <v>68</v>
      </c>
      <c r="XP60" s="157">
        <v>0</v>
      </c>
      <c r="XQ60" s="157">
        <v>0</v>
      </c>
      <c r="XR60" s="158">
        <f t="shared" si="104"/>
        <v>1</v>
      </c>
      <c r="XS60" s="158" t="str">
        <f t="shared" si="119"/>
        <v>OK</v>
      </c>
      <c r="XU60" s="157" t="s">
        <v>265</v>
      </c>
      <c r="XV60" s="157">
        <v>68</v>
      </c>
      <c r="XW60" s="157">
        <v>68</v>
      </c>
      <c r="XX60" s="157">
        <v>0</v>
      </c>
      <c r="XY60" s="157">
        <v>0</v>
      </c>
      <c r="XZ60" s="158">
        <f t="shared" si="105"/>
        <v>1</v>
      </c>
      <c r="YA60" s="158" t="str">
        <f t="shared" si="106"/>
        <v>OK</v>
      </c>
      <c r="YC60" s="157" t="s">
        <v>265</v>
      </c>
      <c r="YD60" s="157">
        <v>68</v>
      </c>
      <c r="YE60" s="157">
        <v>68</v>
      </c>
      <c r="YF60" s="157">
        <v>0</v>
      </c>
      <c r="YG60" s="157">
        <v>0</v>
      </c>
      <c r="YH60" s="158">
        <f t="shared" si="107"/>
        <v>1</v>
      </c>
      <c r="YI60" s="158" t="str">
        <f t="shared" si="108"/>
        <v>OK</v>
      </c>
    </row>
    <row r="61" spans="1:659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20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15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09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10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21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22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11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12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13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7"/>
        <v>1</v>
      </c>
      <c r="OU61" s="158">
        <f t="shared" si="48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14"/>
        <v>1</v>
      </c>
      <c r="PC61" s="158">
        <f t="shared" si="50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51"/>
        <v>1</v>
      </c>
      <c r="PK61" s="158">
        <f t="shared" si="52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3"/>
        <v>1</v>
      </c>
      <c r="PS61" s="158">
        <f t="shared" si="54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5"/>
        <v>1</v>
      </c>
      <c r="QA61" s="158">
        <f t="shared" si="56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7"/>
        <v>1</v>
      </c>
      <c r="QI61" s="158">
        <f t="shared" si="58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9"/>
        <v>1</v>
      </c>
      <c r="QQ61" s="158">
        <f t="shared" si="60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61"/>
        <v>1</v>
      </c>
      <c r="QY61" s="158">
        <f t="shared" si="62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3"/>
        <v>1</v>
      </c>
      <c r="RG61" s="158">
        <f t="shared" si="64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5"/>
        <v>1</v>
      </c>
      <c r="RO61" s="158">
        <f t="shared" si="66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7"/>
        <v>1</v>
      </c>
      <c r="RW61" s="158">
        <f t="shared" si="68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9"/>
        <v>1</v>
      </c>
      <c r="SE61" s="158">
        <f t="shared" si="70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71"/>
        <v>1</v>
      </c>
      <c r="SM61" s="158">
        <f t="shared" si="72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3"/>
        <v>1</v>
      </c>
      <c r="SU61" s="158">
        <f t="shared" si="74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5"/>
        <v>1</v>
      </c>
      <c r="TC61" s="158">
        <f t="shared" si="76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7"/>
        <v>1</v>
      </c>
      <c r="TK61" s="158">
        <f t="shared" si="78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9"/>
        <v>1</v>
      </c>
      <c r="TS61" s="158">
        <f t="shared" si="80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81"/>
        <v>1</v>
      </c>
      <c r="UA61" s="158">
        <f t="shared" si="82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3"/>
        <v>1</v>
      </c>
      <c r="UI61" s="158">
        <f t="shared" si="84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5"/>
        <v>1</v>
      </c>
      <c r="UQ61" s="158">
        <f t="shared" si="86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7"/>
        <v>1</v>
      </c>
      <c r="UY61" s="158">
        <f t="shared" si="88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9"/>
        <v>1</v>
      </c>
      <c r="VG61" s="158">
        <f t="shared" si="90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91"/>
        <v>1</v>
      </c>
      <c r="VO61" s="158">
        <f t="shared" si="92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3"/>
        <v>1</v>
      </c>
      <c r="VW61" s="158">
        <f t="shared" si="94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5"/>
        <v>1</v>
      </c>
      <c r="WE61" s="158">
        <f t="shared" si="96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7"/>
        <v>1</v>
      </c>
      <c r="WM61" s="158">
        <f t="shared" si="98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9"/>
        <v>1</v>
      </c>
      <c r="WU61" s="158">
        <f t="shared" si="100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101"/>
        <v>1</v>
      </c>
      <c r="XC61" s="158" t="str">
        <f t="shared" si="102"/>
        <v>OK</v>
      </c>
      <c r="XE61" s="157" t="s">
        <v>180</v>
      </c>
      <c r="XF61" s="157">
        <v>3</v>
      </c>
      <c r="XG61" s="157">
        <v>3</v>
      </c>
      <c r="XH61" s="157">
        <v>0</v>
      </c>
      <c r="XI61" s="157">
        <v>0</v>
      </c>
      <c r="XJ61" s="158">
        <f t="shared" si="103"/>
        <v>1</v>
      </c>
      <c r="XK61" s="158" t="str">
        <f t="shared" si="118"/>
        <v>OK</v>
      </c>
      <c r="XM61" s="157" t="s">
        <v>180</v>
      </c>
      <c r="XN61" s="157">
        <v>3</v>
      </c>
      <c r="XO61" s="157">
        <v>3</v>
      </c>
      <c r="XP61" s="157">
        <v>0</v>
      </c>
      <c r="XQ61" s="157">
        <v>0</v>
      </c>
      <c r="XR61" s="158">
        <f t="shared" si="104"/>
        <v>1</v>
      </c>
      <c r="XS61" s="158" t="str">
        <f t="shared" si="119"/>
        <v>OK</v>
      </c>
      <c r="XU61" s="157" t="s">
        <v>180</v>
      </c>
      <c r="XV61" s="157">
        <v>3</v>
      </c>
      <c r="XW61" s="157">
        <v>3</v>
      </c>
      <c r="XX61" s="157">
        <v>0</v>
      </c>
      <c r="XY61" s="157">
        <v>0</v>
      </c>
      <c r="XZ61" s="158">
        <f t="shared" si="105"/>
        <v>1</v>
      </c>
      <c r="YA61" s="158" t="str">
        <f t="shared" si="106"/>
        <v>OK</v>
      </c>
      <c r="YC61" s="157" t="s">
        <v>180</v>
      </c>
      <c r="YD61" s="157">
        <v>3</v>
      </c>
      <c r="YE61" s="157">
        <v>3</v>
      </c>
      <c r="YF61" s="157">
        <v>0</v>
      </c>
      <c r="YG61" s="157">
        <v>0</v>
      </c>
      <c r="YH61" s="158">
        <f t="shared" si="107"/>
        <v>1</v>
      </c>
      <c r="YI61" s="158" t="str">
        <f t="shared" si="108"/>
        <v>OK</v>
      </c>
    </row>
    <row r="62" spans="1:659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20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15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09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10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21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22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11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12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13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7"/>
        <v>0.8571428571428571</v>
      </c>
      <c r="OU62" s="158">
        <f t="shared" si="48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14"/>
        <v>0.8571428571428571</v>
      </c>
      <c r="PC62" s="158">
        <f t="shared" si="50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51"/>
        <v>0.8571428571428571</v>
      </c>
      <c r="PK62" s="158">
        <f t="shared" si="52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3"/>
        <v>0.8571428571428571</v>
      </c>
      <c r="PS62" s="158">
        <f t="shared" si="54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5"/>
        <v>0.8571428571428571</v>
      </c>
      <c r="QA62" s="158">
        <f t="shared" si="56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7"/>
        <v>0.8571428571428571</v>
      </c>
      <c r="QI62" s="158">
        <f t="shared" si="58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9"/>
        <v>0.8571428571428571</v>
      </c>
      <c r="QQ62" s="158">
        <f t="shared" si="60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61"/>
        <v>0.8571428571428571</v>
      </c>
      <c r="QY62" s="158">
        <f t="shared" si="62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3"/>
        <v>0.8571428571428571</v>
      </c>
      <c r="RG62" s="158">
        <f t="shared" si="64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5"/>
        <v>0.8571428571428571</v>
      </c>
      <c r="RO62" s="158">
        <f t="shared" si="66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7"/>
        <v>0.8571428571428571</v>
      </c>
      <c r="RW62" s="158">
        <f t="shared" si="68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9"/>
        <v>0.8571428571428571</v>
      </c>
      <c r="SE62" s="158">
        <f t="shared" si="70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71"/>
        <v>0.8571428571428571</v>
      </c>
      <c r="SM62" s="158">
        <f t="shared" si="72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3"/>
        <v>0.8571428571428571</v>
      </c>
      <c r="SU62" s="158">
        <f t="shared" si="74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5"/>
        <v>0.8571428571428571</v>
      </c>
      <c r="TC62" s="158">
        <f t="shared" si="76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7"/>
        <v>0.8571428571428571</v>
      </c>
      <c r="TK62" s="158">
        <f t="shared" si="78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9"/>
        <v>0.8571428571428571</v>
      </c>
      <c r="TS62" s="158">
        <f t="shared" si="80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81"/>
        <v>0.8571428571428571</v>
      </c>
      <c r="UA62" s="158">
        <f t="shared" si="82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3"/>
        <v>0.8571428571428571</v>
      </c>
      <c r="UI62" s="158">
        <f t="shared" si="84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5"/>
        <v>0.8571428571428571</v>
      </c>
      <c r="UQ62" s="158">
        <f t="shared" si="86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7"/>
        <v>0.8571428571428571</v>
      </c>
      <c r="UY62" s="158">
        <f t="shared" si="88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9"/>
        <v>0.8571428571428571</v>
      </c>
      <c r="VG62" s="158">
        <f t="shared" si="90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91"/>
        <v>0.8571428571428571</v>
      </c>
      <c r="VO62" s="158">
        <f t="shared" si="92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3"/>
        <v>0.8571428571428571</v>
      </c>
      <c r="VW62" s="158">
        <f t="shared" si="94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5"/>
        <v>0.8571428571428571</v>
      </c>
      <c r="WE62" s="158">
        <f t="shared" si="96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7"/>
        <v>0.8571428571428571</v>
      </c>
      <c r="WM62" s="158">
        <f t="shared" si="98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9"/>
        <v>0.8571428571428571</v>
      </c>
      <c r="WU62" s="158">
        <f t="shared" si="100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101"/>
        <v>0.8571428571428571</v>
      </c>
      <c r="XC62" s="158" t="str">
        <f t="shared" si="102"/>
        <v>OK</v>
      </c>
      <c r="XE62" s="157" t="s">
        <v>77</v>
      </c>
      <c r="XF62" s="157">
        <v>7</v>
      </c>
      <c r="XG62" s="157">
        <v>6</v>
      </c>
      <c r="XH62" s="157">
        <v>1</v>
      </c>
      <c r="XI62" s="157">
        <v>0</v>
      </c>
      <c r="XJ62" s="158">
        <f t="shared" si="103"/>
        <v>0.8571428571428571</v>
      </c>
      <c r="XK62" s="158" t="str">
        <f t="shared" si="118"/>
        <v>OK</v>
      </c>
      <c r="XM62" s="157" t="s">
        <v>77</v>
      </c>
      <c r="XN62" s="157">
        <v>7</v>
      </c>
      <c r="XO62" s="157">
        <v>6</v>
      </c>
      <c r="XP62" s="157">
        <v>1</v>
      </c>
      <c r="XQ62" s="157">
        <v>0</v>
      </c>
      <c r="XR62" s="158">
        <f t="shared" si="104"/>
        <v>0.8571428571428571</v>
      </c>
      <c r="XS62" s="158" t="str">
        <f t="shared" si="119"/>
        <v>OK</v>
      </c>
      <c r="XU62" s="157" t="s">
        <v>77</v>
      </c>
      <c r="XV62" s="157">
        <v>7</v>
      </c>
      <c r="XW62" s="157">
        <v>6</v>
      </c>
      <c r="XX62" s="157">
        <v>1</v>
      </c>
      <c r="XY62" s="157">
        <v>0</v>
      </c>
      <c r="XZ62" s="158">
        <f t="shared" si="105"/>
        <v>0.8571428571428571</v>
      </c>
      <c r="YA62" s="158" t="str">
        <f t="shared" si="106"/>
        <v>OK</v>
      </c>
      <c r="YC62" s="157" t="s">
        <v>77</v>
      </c>
      <c r="YD62" s="157">
        <v>7</v>
      </c>
      <c r="YE62" s="157">
        <v>6</v>
      </c>
      <c r="YF62" s="157">
        <v>1</v>
      </c>
      <c r="YG62" s="157">
        <v>0</v>
      </c>
      <c r="YH62" s="158">
        <f t="shared" si="107"/>
        <v>0.8571428571428571</v>
      </c>
      <c r="YI62" s="158" t="str">
        <f t="shared" si="108"/>
        <v>OK</v>
      </c>
    </row>
    <row r="63" spans="1:659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20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15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09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10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21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22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11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12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13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7"/>
        <v>0.96875</v>
      </c>
      <c r="OU63" s="158">
        <f t="shared" si="48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14"/>
        <v>0.96875</v>
      </c>
      <c r="PC63" s="158">
        <f t="shared" si="50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51"/>
        <v>0.96875</v>
      </c>
      <c r="PK63" s="158">
        <f t="shared" si="52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3"/>
        <v>0.96875</v>
      </c>
      <c r="PS63" s="158">
        <f t="shared" si="54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5"/>
        <v>0.96875</v>
      </c>
      <c r="QA63" s="158">
        <f t="shared" si="56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7"/>
        <v>0.96875</v>
      </c>
      <c r="QI63" s="158">
        <f t="shared" si="58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9"/>
        <v>0.96875</v>
      </c>
      <c r="QQ63" s="158">
        <f t="shared" si="60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61"/>
        <v>0.96875</v>
      </c>
      <c r="QY63" s="158">
        <f t="shared" si="62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3"/>
        <v>0.96875</v>
      </c>
      <c r="RG63" s="158">
        <f t="shared" si="64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5"/>
        <v>0.96875</v>
      </c>
      <c r="RO63" s="158">
        <f t="shared" si="66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7"/>
        <v>0.96875</v>
      </c>
      <c r="RW63" s="158">
        <f t="shared" si="68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9"/>
        <v>0.96875</v>
      </c>
      <c r="SE63" s="158">
        <f t="shared" si="70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71"/>
        <v>0.96875</v>
      </c>
      <c r="SM63" s="158">
        <f t="shared" si="72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3"/>
        <v>0.96875</v>
      </c>
      <c r="SU63" s="158">
        <f t="shared" si="74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5"/>
        <v>0.96875</v>
      </c>
      <c r="TC63" s="158">
        <f t="shared" si="76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7"/>
        <v>0.96875</v>
      </c>
      <c r="TK63" s="158">
        <f t="shared" si="78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9"/>
        <v>0.96875</v>
      </c>
      <c r="TS63" s="158">
        <f t="shared" si="80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81"/>
        <v>0.96875</v>
      </c>
      <c r="UA63" s="158">
        <f t="shared" si="82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3"/>
        <v>0.96875</v>
      </c>
      <c r="UI63" s="158">
        <f t="shared" si="84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5"/>
        <v>0.96875</v>
      </c>
      <c r="UQ63" s="158">
        <f t="shared" si="86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7"/>
        <v>0.96875</v>
      </c>
      <c r="UY63" s="158">
        <f t="shared" si="88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9"/>
        <v>0.96875</v>
      </c>
      <c r="VG63" s="158">
        <f t="shared" si="90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91"/>
        <v>0.96875</v>
      </c>
      <c r="VO63" s="158">
        <f t="shared" si="92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3"/>
        <v>0.96875</v>
      </c>
      <c r="VW63" s="158">
        <f t="shared" si="94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5"/>
        <v>0.96875</v>
      </c>
      <c r="WE63" s="158">
        <f t="shared" si="96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7"/>
        <v>0.96875</v>
      </c>
      <c r="WM63" s="158">
        <f t="shared" si="98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9"/>
        <v>1</v>
      </c>
      <c r="WU63" s="158">
        <f t="shared" si="100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101"/>
        <v>1</v>
      </c>
      <c r="XC63" s="158" t="str">
        <f t="shared" si="102"/>
        <v>OK</v>
      </c>
      <c r="XE63" s="157" t="s">
        <v>78</v>
      </c>
      <c r="XF63" s="157">
        <v>32</v>
      </c>
      <c r="XG63" s="157">
        <v>32</v>
      </c>
      <c r="XH63" s="157">
        <v>0</v>
      </c>
      <c r="XI63" s="157">
        <v>0</v>
      </c>
      <c r="XJ63" s="158">
        <f t="shared" si="103"/>
        <v>1</v>
      </c>
      <c r="XK63" s="158" t="str">
        <f t="shared" si="118"/>
        <v>OK</v>
      </c>
      <c r="XM63" s="157" t="s">
        <v>78</v>
      </c>
      <c r="XN63" s="157">
        <v>32</v>
      </c>
      <c r="XO63" s="157">
        <v>32</v>
      </c>
      <c r="XP63" s="157">
        <v>0</v>
      </c>
      <c r="XQ63" s="157">
        <v>0</v>
      </c>
      <c r="XR63" s="158">
        <f t="shared" si="104"/>
        <v>1</v>
      </c>
      <c r="XS63" s="158" t="str">
        <f t="shared" si="119"/>
        <v>OK</v>
      </c>
      <c r="XU63" s="157" t="s">
        <v>78</v>
      </c>
      <c r="XV63" s="157">
        <v>32</v>
      </c>
      <c r="XW63" s="157">
        <v>32</v>
      </c>
      <c r="XX63" s="157">
        <v>0</v>
      </c>
      <c r="XY63" s="157">
        <v>0</v>
      </c>
      <c r="XZ63" s="158">
        <f t="shared" si="105"/>
        <v>1</v>
      </c>
      <c r="YA63" s="158" t="str">
        <f t="shared" si="106"/>
        <v>OK</v>
      </c>
      <c r="YC63" s="157" t="s">
        <v>78</v>
      </c>
      <c r="YD63" s="157">
        <v>32</v>
      </c>
      <c r="YE63" s="157">
        <v>32</v>
      </c>
      <c r="YF63" s="157">
        <v>0</v>
      </c>
      <c r="YG63" s="157">
        <v>0</v>
      </c>
      <c r="YH63" s="158">
        <f t="shared" si="107"/>
        <v>1</v>
      </c>
      <c r="YI63" s="158" t="str">
        <f t="shared" si="108"/>
        <v>OK</v>
      </c>
    </row>
    <row r="64" spans="1:659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20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15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09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10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21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22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11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12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13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7"/>
        <v>0.2</v>
      </c>
      <c r="OU64" s="158">
        <f t="shared" si="48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14"/>
        <v>0.2</v>
      </c>
      <c r="PC64" s="158">
        <f t="shared" si="50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51"/>
        <v>0.2</v>
      </c>
      <c r="PK64" s="158">
        <f t="shared" si="52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3"/>
        <v>0.2</v>
      </c>
      <c r="PS64" s="158">
        <f t="shared" si="54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5"/>
        <v>0.2</v>
      </c>
      <c r="QA64" s="158">
        <f t="shared" si="56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7"/>
        <v>0.2</v>
      </c>
      <c r="QI64" s="158">
        <f t="shared" si="58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9"/>
        <v>0.2</v>
      </c>
      <c r="QQ64" s="158">
        <f t="shared" si="60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61"/>
        <v>0.2</v>
      </c>
      <c r="QY64" s="158">
        <f t="shared" si="62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3"/>
        <v>0.2</v>
      </c>
      <c r="RG64" s="158">
        <f t="shared" si="64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5"/>
        <v>0.2</v>
      </c>
      <c r="RO64" s="158">
        <f t="shared" si="66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7"/>
        <v>0.2</v>
      </c>
      <c r="RW64" s="158">
        <f t="shared" si="68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9"/>
        <v>0.2</v>
      </c>
      <c r="SE64" s="158">
        <f t="shared" si="70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71"/>
        <v>0.2</v>
      </c>
      <c r="SM64" s="158">
        <f t="shared" si="72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3"/>
        <v>0.2</v>
      </c>
      <c r="SU64" s="158">
        <f t="shared" si="74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5"/>
        <v>0.2</v>
      </c>
      <c r="TC64" s="158">
        <f t="shared" si="76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7"/>
        <v>0.2</v>
      </c>
      <c r="TK64" s="158">
        <f t="shared" si="78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9"/>
        <v>0.2</v>
      </c>
      <c r="TS64" s="158">
        <f t="shared" si="80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81"/>
        <v>0.2</v>
      </c>
      <c r="UA64" s="158">
        <f t="shared" si="82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3"/>
        <v>0.2</v>
      </c>
      <c r="UI64" s="158">
        <f t="shared" si="84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5"/>
        <v>0.2</v>
      </c>
      <c r="UQ64" s="158">
        <f t="shared" si="86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7"/>
        <v>0.2</v>
      </c>
      <c r="UY64" s="158">
        <f t="shared" si="88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9"/>
        <v>0.2</v>
      </c>
      <c r="VG64" s="158">
        <f t="shared" si="90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91"/>
        <v>0.2</v>
      </c>
      <c r="VO64" s="158">
        <f t="shared" si="92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3"/>
        <v>0.2</v>
      </c>
      <c r="VW64" s="158">
        <f t="shared" si="94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5"/>
        <v>0.2</v>
      </c>
      <c r="WE64" s="158">
        <f t="shared" si="96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7"/>
        <v>0.2</v>
      </c>
      <c r="WM64" s="158">
        <f t="shared" si="98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9"/>
        <v>0.2</v>
      </c>
      <c r="WU64" s="158">
        <f t="shared" si="100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101"/>
        <v>0.2</v>
      </c>
      <c r="XC64" s="158" t="str">
        <f t="shared" si="102"/>
        <v>OK</v>
      </c>
      <c r="XE64" s="157" t="s">
        <v>266</v>
      </c>
      <c r="XF64" s="157">
        <v>160</v>
      </c>
      <c r="XG64" s="157">
        <v>32</v>
      </c>
      <c r="XH64" s="157">
        <v>49</v>
      </c>
      <c r="XI64" s="157">
        <v>79</v>
      </c>
      <c r="XJ64" s="158">
        <f t="shared" si="103"/>
        <v>0.2</v>
      </c>
      <c r="XK64" s="158" t="str">
        <f t="shared" si="118"/>
        <v>OK</v>
      </c>
      <c r="XL64" s="157" t="s">
        <v>436</v>
      </c>
      <c r="XM64" s="157" t="s">
        <v>266</v>
      </c>
      <c r="XN64" s="157">
        <v>160</v>
      </c>
      <c r="XO64" s="157">
        <v>32</v>
      </c>
      <c r="XP64" s="157">
        <v>49</v>
      </c>
      <c r="XQ64" s="157">
        <v>79</v>
      </c>
      <c r="XR64" s="158">
        <f t="shared" si="104"/>
        <v>0.2</v>
      </c>
      <c r="XS64" s="158" t="str">
        <f t="shared" si="119"/>
        <v>OK</v>
      </c>
      <c r="XU64" s="157" t="s">
        <v>266</v>
      </c>
      <c r="XV64" s="157">
        <v>160</v>
      </c>
      <c r="XW64" s="157">
        <v>32</v>
      </c>
      <c r="XX64" s="157">
        <v>49</v>
      </c>
      <c r="XY64" s="157">
        <v>79</v>
      </c>
      <c r="XZ64" s="158">
        <f t="shared" si="105"/>
        <v>0.2</v>
      </c>
      <c r="YA64" s="158" t="str">
        <f t="shared" si="106"/>
        <v>OK</v>
      </c>
      <c r="YB64" s="157" t="s">
        <v>436</v>
      </c>
      <c r="YC64" s="157" t="s">
        <v>266</v>
      </c>
      <c r="YD64" s="157">
        <v>160</v>
      </c>
      <c r="YE64" s="157">
        <v>32</v>
      </c>
      <c r="YF64" s="157">
        <v>49</v>
      </c>
      <c r="YG64" s="157">
        <v>79</v>
      </c>
      <c r="YH64" s="158">
        <f t="shared" si="107"/>
        <v>0.2</v>
      </c>
      <c r="YI64" s="158" t="str">
        <f t="shared" si="108"/>
        <v>OK</v>
      </c>
    </row>
    <row r="65" spans="1:659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20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15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09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10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21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22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11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12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13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7"/>
        <v>1</v>
      </c>
      <c r="OU65" s="158">
        <f t="shared" si="48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14"/>
        <v>1</v>
      </c>
      <c r="PC65" s="158">
        <f t="shared" si="50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51"/>
        <v>1</v>
      </c>
      <c r="PK65" s="158">
        <f t="shared" si="52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3"/>
        <v>1</v>
      </c>
      <c r="PS65" s="158">
        <f t="shared" si="54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5"/>
        <v>1</v>
      </c>
      <c r="QA65" s="158">
        <f t="shared" si="56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7"/>
        <v>1</v>
      </c>
      <c r="QI65" s="158">
        <f t="shared" si="58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9"/>
        <v>1</v>
      </c>
      <c r="QQ65" s="158">
        <f t="shared" si="60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61"/>
        <v>1</v>
      </c>
      <c r="QY65" s="158">
        <f t="shared" si="62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3"/>
        <v>1</v>
      </c>
      <c r="RG65" s="158">
        <f t="shared" si="64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5"/>
        <v>1</v>
      </c>
      <c r="RO65" s="158">
        <f t="shared" si="66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7"/>
        <v>1</v>
      </c>
      <c r="RW65" s="158">
        <f t="shared" si="68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9"/>
        <v>1</v>
      </c>
      <c r="SE65" s="158">
        <f t="shared" si="70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71"/>
        <v>1</v>
      </c>
      <c r="SM65" s="158">
        <f t="shared" si="72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3"/>
        <v>1</v>
      </c>
      <c r="SU65" s="158">
        <f t="shared" si="74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5"/>
        <v>1</v>
      </c>
      <c r="TC65" s="158">
        <f t="shared" si="76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7"/>
        <v>1</v>
      </c>
      <c r="TK65" s="158">
        <f t="shared" si="78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9"/>
        <v>1</v>
      </c>
      <c r="TS65" s="158">
        <f t="shared" si="80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81"/>
        <v>1</v>
      </c>
      <c r="UA65" s="158">
        <f t="shared" si="82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3"/>
        <v>1</v>
      </c>
      <c r="UI65" s="158">
        <f t="shared" si="84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5"/>
        <v>1</v>
      </c>
      <c r="UQ65" s="158">
        <f t="shared" si="86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7"/>
        <v>1</v>
      </c>
      <c r="UY65" s="158">
        <f t="shared" si="88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9"/>
        <v>1</v>
      </c>
      <c r="VG65" s="158">
        <f t="shared" si="90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91"/>
        <v>1</v>
      </c>
      <c r="VO65" s="158">
        <f t="shared" si="92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3"/>
        <v>1</v>
      </c>
      <c r="VW65" s="158">
        <f t="shared" si="94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5"/>
        <v>1</v>
      </c>
      <c r="WE65" s="158">
        <f t="shared" si="96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7"/>
        <v>1</v>
      </c>
      <c r="WM65" s="158">
        <f t="shared" si="98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9"/>
        <v>1</v>
      </c>
      <c r="WU65" s="158">
        <f t="shared" si="100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101"/>
        <v>1</v>
      </c>
      <c r="XC65" s="158" t="str">
        <f t="shared" si="102"/>
        <v>OK</v>
      </c>
      <c r="XE65" s="157" t="s">
        <v>106</v>
      </c>
      <c r="XF65" s="157">
        <v>52</v>
      </c>
      <c r="XG65" s="157">
        <v>52</v>
      </c>
      <c r="XH65" s="157">
        <v>0</v>
      </c>
      <c r="XI65" s="157">
        <v>0</v>
      </c>
      <c r="XJ65" s="158">
        <f t="shared" si="103"/>
        <v>1</v>
      </c>
      <c r="XK65" s="158" t="str">
        <f t="shared" si="118"/>
        <v>OK</v>
      </c>
      <c r="XM65" s="157" t="s">
        <v>106</v>
      </c>
      <c r="XN65" s="157">
        <v>52</v>
      </c>
      <c r="XO65" s="157">
        <v>52</v>
      </c>
      <c r="XP65" s="157">
        <v>0</v>
      </c>
      <c r="XQ65" s="157">
        <v>0</v>
      </c>
      <c r="XR65" s="158">
        <f t="shared" si="104"/>
        <v>1</v>
      </c>
      <c r="XS65" s="158" t="str">
        <f t="shared" si="119"/>
        <v>OK</v>
      </c>
      <c r="XU65" s="157" t="s">
        <v>106</v>
      </c>
      <c r="XV65" s="157">
        <v>52</v>
      </c>
      <c r="XW65" s="157">
        <v>52</v>
      </c>
      <c r="XX65" s="157">
        <v>0</v>
      </c>
      <c r="XY65" s="157">
        <v>0</v>
      </c>
      <c r="XZ65" s="158">
        <f t="shared" si="105"/>
        <v>1</v>
      </c>
      <c r="YA65" s="158" t="str">
        <f t="shared" si="106"/>
        <v>OK</v>
      </c>
      <c r="YC65" s="157" t="s">
        <v>106</v>
      </c>
      <c r="YD65" s="157">
        <v>52</v>
      </c>
      <c r="YE65" s="157">
        <v>52</v>
      </c>
      <c r="YF65" s="157">
        <v>0</v>
      </c>
      <c r="YG65" s="157">
        <v>0</v>
      </c>
      <c r="YH65" s="158">
        <f t="shared" si="107"/>
        <v>1</v>
      </c>
      <c r="YI65" s="158" t="str">
        <f t="shared" si="108"/>
        <v>OK</v>
      </c>
    </row>
    <row r="66" spans="1:659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20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23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15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09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10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21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22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11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12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13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7"/>
        <v>1</v>
      </c>
      <c r="OU66" s="158">
        <f t="shared" si="48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14"/>
        <v>1</v>
      </c>
      <c r="PC66" s="158">
        <f t="shared" si="50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51"/>
        <v>1</v>
      </c>
      <c r="PK66" s="158">
        <f t="shared" si="52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3"/>
        <v>1</v>
      </c>
      <c r="PS66" s="158">
        <f t="shared" si="54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5"/>
        <v>1</v>
      </c>
      <c r="QA66" s="158">
        <f t="shared" si="56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7"/>
        <v>1</v>
      </c>
      <c r="QI66" s="158">
        <f t="shared" si="58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9"/>
        <v>1</v>
      </c>
      <c r="QQ66" s="158">
        <f t="shared" si="60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61"/>
        <v>1</v>
      </c>
      <c r="QY66" s="158">
        <f t="shared" si="62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3"/>
        <v>1</v>
      </c>
      <c r="RG66" s="158">
        <f t="shared" si="64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5"/>
        <v>1</v>
      </c>
      <c r="RO66" s="158">
        <f t="shared" si="66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7"/>
        <v>1</v>
      </c>
      <c r="RW66" s="158">
        <f t="shared" si="68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9"/>
        <v>1</v>
      </c>
      <c r="SE66" s="158">
        <f t="shared" si="70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71"/>
        <v>1</v>
      </c>
      <c r="SM66" s="158">
        <f t="shared" si="72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3"/>
        <v>1</v>
      </c>
      <c r="SU66" s="158">
        <f t="shared" si="74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5"/>
        <v>1</v>
      </c>
      <c r="TC66" s="158">
        <f t="shared" si="76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7"/>
        <v>1</v>
      </c>
      <c r="TK66" s="158">
        <f t="shared" si="78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9"/>
        <v>1</v>
      </c>
      <c r="TS66" s="158">
        <f t="shared" si="80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81"/>
        <v>1</v>
      </c>
      <c r="UA66" s="158">
        <f t="shared" si="82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3"/>
        <v>1</v>
      </c>
      <c r="UI66" s="158">
        <f t="shared" si="84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5"/>
        <v>1</v>
      </c>
      <c r="UQ66" s="158">
        <f t="shared" si="86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7"/>
        <v>1</v>
      </c>
      <c r="UY66" s="158">
        <f t="shared" si="88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9"/>
        <v>1</v>
      </c>
      <c r="VG66" s="158">
        <f t="shared" si="90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91"/>
        <v>1</v>
      </c>
      <c r="VO66" s="158">
        <f t="shared" si="92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3"/>
        <v>1</v>
      </c>
      <c r="VW66" s="158">
        <f t="shared" si="94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5"/>
        <v>1</v>
      </c>
      <c r="WE66" s="158">
        <f t="shared" si="96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7"/>
        <v>1</v>
      </c>
      <c r="WM66" s="158">
        <f t="shared" si="98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9"/>
        <v>1</v>
      </c>
      <c r="WU66" s="158">
        <f t="shared" si="100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101"/>
        <v>1</v>
      </c>
      <c r="XC66" s="158" t="str">
        <f t="shared" si="102"/>
        <v>OK</v>
      </c>
      <c r="XE66" s="157" t="s">
        <v>80</v>
      </c>
      <c r="XF66" s="157">
        <v>20</v>
      </c>
      <c r="XG66" s="157">
        <v>20</v>
      </c>
      <c r="XH66" s="157">
        <v>0</v>
      </c>
      <c r="XI66" s="157">
        <v>0</v>
      </c>
      <c r="XJ66" s="158">
        <f t="shared" si="103"/>
        <v>1</v>
      </c>
      <c r="XK66" s="158" t="str">
        <f t="shared" si="118"/>
        <v>OK</v>
      </c>
      <c r="XM66" s="157" t="s">
        <v>80</v>
      </c>
      <c r="XN66" s="157">
        <v>20</v>
      </c>
      <c r="XO66" s="157">
        <v>20</v>
      </c>
      <c r="XP66" s="157">
        <v>0</v>
      </c>
      <c r="XQ66" s="157">
        <v>0</v>
      </c>
      <c r="XR66" s="158">
        <f t="shared" si="104"/>
        <v>1</v>
      </c>
      <c r="XS66" s="158" t="str">
        <f t="shared" si="119"/>
        <v>OK</v>
      </c>
      <c r="XU66" s="157" t="s">
        <v>80</v>
      </c>
      <c r="XV66" s="157">
        <v>20</v>
      </c>
      <c r="XW66" s="157">
        <v>20</v>
      </c>
      <c r="XX66" s="157">
        <v>0</v>
      </c>
      <c r="XY66" s="157">
        <v>0</v>
      </c>
      <c r="XZ66" s="158">
        <f t="shared" si="105"/>
        <v>1</v>
      </c>
      <c r="YA66" s="158" t="str">
        <f t="shared" si="106"/>
        <v>OK</v>
      </c>
      <c r="YC66" s="157" t="s">
        <v>80</v>
      </c>
      <c r="YD66" s="157">
        <v>20</v>
      </c>
      <c r="YE66" s="157">
        <v>20</v>
      </c>
      <c r="YF66" s="157">
        <v>0</v>
      </c>
      <c r="YG66" s="157">
        <v>0</v>
      </c>
      <c r="YH66" s="158">
        <f t="shared" si="107"/>
        <v>1</v>
      </c>
      <c r="YI66" s="158" t="str">
        <f t="shared" si="108"/>
        <v>OK</v>
      </c>
    </row>
    <row r="67" spans="1:659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24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3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15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09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10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21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22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11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12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13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7"/>
        <v>1</v>
      </c>
      <c r="OU67" s="158">
        <f t="shared" si="48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14"/>
        <v>1</v>
      </c>
      <c r="PC67" s="158">
        <f t="shared" si="50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51"/>
        <v>1</v>
      </c>
      <c r="PK67" s="158">
        <f t="shared" si="52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3"/>
        <v>1</v>
      </c>
      <c r="PS67" s="158">
        <f t="shared" si="54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5"/>
        <v>1</v>
      </c>
      <c r="QA67" s="158">
        <f t="shared" si="56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7"/>
        <v>1</v>
      </c>
      <c r="QI67" s="158">
        <f t="shared" si="58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9"/>
        <v>1</v>
      </c>
      <c r="QQ67" s="158">
        <f t="shared" si="60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61"/>
        <v>1</v>
      </c>
      <c r="QY67" s="158">
        <f t="shared" si="62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3"/>
        <v>1</v>
      </c>
      <c r="RG67" s="158">
        <f t="shared" si="64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5"/>
        <v>1</v>
      </c>
      <c r="RO67" s="158">
        <f t="shared" si="66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7"/>
        <v>1</v>
      </c>
      <c r="RW67" s="158">
        <f t="shared" si="68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9"/>
        <v>1</v>
      </c>
      <c r="SE67" s="158">
        <f t="shared" si="70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71"/>
        <v>1</v>
      </c>
      <c r="SM67" s="158">
        <f t="shared" si="72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3"/>
        <v>1</v>
      </c>
      <c r="SU67" s="158">
        <f t="shared" si="74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5"/>
        <v>1</v>
      </c>
      <c r="TC67" s="158">
        <f t="shared" si="76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7"/>
        <v>1</v>
      </c>
      <c r="TK67" s="158">
        <f t="shared" si="78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9"/>
        <v>1</v>
      </c>
      <c r="TS67" s="158">
        <f t="shared" si="80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81"/>
        <v>1</v>
      </c>
      <c r="UA67" s="158">
        <f t="shared" si="82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3"/>
        <v>1</v>
      </c>
      <c r="UI67" s="158">
        <f t="shared" si="84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5"/>
        <v>1</v>
      </c>
      <c r="UQ67" s="158">
        <f t="shared" si="86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7"/>
        <v>1</v>
      </c>
      <c r="UY67" s="158">
        <f t="shared" si="88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9"/>
        <v>1</v>
      </c>
      <c r="VG67" s="158">
        <f t="shared" si="90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91"/>
        <v>1</v>
      </c>
      <c r="VO67" s="158">
        <f t="shared" si="92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3"/>
        <v>1</v>
      </c>
      <c r="VW67" s="158">
        <f t="shared" si="94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5"/>
        <v>1</v>
      </c>
      <c r="WE67" s="158">
        <f t="shared" si="96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7"/>
        <v>1</v>
      </c>
      <c r="WM67" s="158">
        <f t="shared" si="98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9"/>
        <v>1</v>
      </c>
      <c r="WU67" s="158">
        <f t="shared" si="100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101"/>
        <v>1</v>
      </c>
      <c r="XC67" s="158" t="str">
        <f t="shared" si="102"/>
        <v>OK</v>
      </c>
      <c r="XE67" s="157" t="s">
        <v>85</v>
      </c>
      <c r="XF67" s="157">
        <v>3</v>
      </c>
      <c r="XG67" s="157">
        <v>3</v>
      </c>
      <c r="XH67" s="157">
        <v>0</v>
      </c>
      <c r="XI67" s="157">
        <v>0</v>
      </c>
      <c r="XJ67" s="158">
        <f t="shared" si="103"/>
        <v>1</v>
      </c>
      <c r="XK67" s="158" t="str">
        <f t="shared" si="118"/>
        <v>OK</v>
      </c>
      <c r="XM67" s="157" t="s">
        <v>85</v>
      </c>
      <c r="XN67" s="157">
        <v>3</v>
      </c>
      <c r="XO67" s="157">
        <v>3</v>
      </c>
      <c r="XP67" s="157">
        <v>0</v>
      </c>
      <c r="XQ67" s="157">
        <v>0</v>
      </c>
      <c r="XR67" s="158">
        <f t="shared" si="104"/>
        <v>1</v>
      </c>
      <c r="XS67" s="158" t="str">
        <f t="shared" si="119"/>
        <v>OK</v>
      </c>
      <c r="XU67" s="157" t="s">
        <v>85</v>
      </c>
      <c r="XV67" s="157">
        <v>3</v>
      </c>
      <c r="XW67" s="157">
        <v>3</v>
      </c>
      <c r="XX67" s="157">
        <v>0</v>
      </c>
      <c r="XY67" s="157">
        <v>0</v>
      </c>
      <c r="XZ67" s="158">
        <f t="shared" si="105"/>
        <v>1</v>
      </c>
      <c r="YA67" s="158" t="str">
        <f t="shared" si="106"/>
        <v>OK</v>
      </c>
      <c r="YC67" s="157" t="s">
        <v>85</v>
      </c>
      <c r="YD67" s="157">
        <v>3</v>
      </c>
      <c r="YE67" s="157">
        <v>3</v>
      </c>
      <c r="YF67" s="157">
        <v>0</v>
      </c>
      <c r="YG67" s="157">
        <v>0</v>
      </c>
      <c r="YH67" s="158">
        <f t="shared" si="107"/>
        <v>1</v>
      </c>
      <c r="YI67" s="158" t="str">
        <f t="shared" si="108"/>
        <v>OK</v>
      </c>
    </row>
    <row r="68" spans="1:659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24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25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26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27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28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29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30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31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32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23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33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34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35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36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37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38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39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40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41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42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15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43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44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45">HZ68/HY68</f>
        <v>1</v>
      </c>
      <c r="ID68" s="4">
        <f t="shared" ref="ID68:ID73" si="146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47">IH68/IG68</f>
        <v>1</v>
      </c>
      <c r="IL68" s="4">
        <f t="shared" ref="IL68:IL73" si="148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49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50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51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21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52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22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53">KL68/KK68</f>
        <v>1</v>
      </c>
      <c r="KP68" s="4">
        <f t="shared" ref="KP68:KP73" si="154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55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56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57">LR68/LQ68</f>
        <v>1</v>
      </c>
      <c r="LV68" s="4">
        <f t="shared" ref="LV68:LV73" si="158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59">LZ68/LY68</f>
        <v>1</v>
      </c>
      <c r="MD68" s="158">
        <f t="shared" ref="MD68:MD74" si="160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61">MH68/MG68</f>
        <v>1</v>
      </c>
      <c r="ML68" s="158">
        <f t="shared" ref="ML68:ML73" si="162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63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64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65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66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67">OQ68/OP68</f>
        <v>1</v>
      </c>
      <c r="OU68" s="158">
        <f t="shared" ref="OU68:OU73" si="168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69">OY68/OX68</f>
        <v>1</v>
      </c>
      <c r="PC68" s="158">
        <f t="shared" ref="PC68:PC73" si="170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71">PG68/PF68</f>
        <v>1</v>
      </c>
      <c r="PK68" s="158">
        <f t="shared" ref="PK68:PK74" si="172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73">PO68/PN68</f>
        <v>1</v>
      </c>
      <c r="PS68" s="158">
        <f t="shared" ref="PS68:PS74" si="174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75">PW68/PV68</f>
        <v>1</v>
      </c>
      <c r="QA68" s="158">
        <f t="shared" ref="QA68:QA73" si="176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77">QE68/QD68</f>
        <v>1</v>
      </c>
      <c r="QI68" s="158">
        <f t="shared" ref="QI68:QI73" si="178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79">QM68/QL68</f>
        <v>1</v>
      </c>
      <c r="QQ68" s="158">
        <f t="shared" ref="QQ68:QQ74" si="180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81">QU68/QT68</f>
        <v>1</v>
      </c>
      <c r="QY68" s="158">
        <f t="shared" ref="QY68:QY73" si="182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83">RC68/RB68</f>
        <v>1</v>
      </c>
      <c r="RG68" s="158">
        <f t="shared" ref="RG68:RG73" si="184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85">RK68/RJ68</f>
        <v>1</v>
      </c>
      <c r="RO68" s="158">
        <f t="shared" ref="RO68:RO73" si="186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87">RS68/RR68</f>
        <v>1</v>
      </c>
      <c r="RW68" s="158">
        <f t="shared" ref="RW68:RW73" si="188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89">SA68/RZ68</f>
        <v>1</v>
      </c>
      <c r="SE68" s="158">
        <f t="shared" ref="SE68:SE73" si="190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91">SI68/SH68</f>
        <v>1</v>
      </c>
      <c r="SM68" s="158">
        <f t="shared" ref="SM68:SM73" si="192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93">SQ68/SP68</f>
        <v>1</v>
      </c>
      <c r="SU68" s="158">
        <f t="shared" ref="SU68:SU73" si="194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95">SY68/SX68</f>
        <v>1</v>
      </c>
      <c r="TC68" s="158">
        <f t="shared" ref="TC68:TC73" si="196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97">TG68/TF68</f>
        <v>1</v>
      </c>
      <c r="TK68" s="158">
        <f t="shared" ref="TK68:TK73" si="198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99">TO68/TN68</f>
        <v>1</v>
      </c>
      <c r="TS68" s="158">
        <f t="shared" ref="TS68:TS73" si="200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201">TW68/TV68</f>
        <v>1</v>
      </c>
      <c r="UA68" s="158">
        <f t="shared" ref="UA68:UA73" si="202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203">UE68/UD68</f>
        <v>1</v>
      </c>
      <c r="UI68" s="158">
        <f t="shared" ref="UI68:UI73" si="204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205">UM68/UL68</f>
        <v>1</v>
      </c>
      <c r="UQ68" s="158">
        <f t="shared" ref="UQ68:UQ73" si="206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207">UU68/UT68</f>
        <v>1</v>
      </c>
      <c r="UY68" s="158">
        <f t="shared" ref="UY68:UY73" si="208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209">VC68/VB68</f>
        <v>1</v>
      </c>
      <c r="VG68" s="158">
        <f t="shared" ref="VG68:VG73" si="210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11">VK68/VJ68</f>
        <v>1</v>
      </c>
      <c r="VO68" s="158">
        <f t="shared" ref="VO68:VO73" si="212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13">VS68/VR68</f>
        <v>1</v>
      </c>
      <c r="VW68" s="158">
        <f t="shared" ref="VW68:VW73" si="214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15">WA68/VZ68</f>
        <v>1</v>
      </c>
      <c r="WE68" s="158">
        <f t="shared" ref="WE68:WE73" si="216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17">WI68/WH68</f>
        <v>1</v>
      </c>
      <c r="WM68" s="158">
        <f t="shared" ref="WM68:WM73" si="218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19">WQ68/WP68</f>
        <v>1</v>
      </c>
      <c r="WU68" s="158">
        <f t="shared" ref="WU68:WU73" si="220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21">WY68/WX68</f>
        <v>1</v>
      </c>
      <c r="XC68" s="158" t="str">
        <f t="shared" ref="XC68:XC73" si="222">IF(EXACT(WP68,WX68),IF(EXACT(WQ68,WY68),IF(EXACT(WR68,WZ68),IF(EXACT(WS68,XA68),"OK",CONCATENATE("Fail:",XB68-WT68)),CONCATENATE("Fail:",XB68-WT68)),CONCATENATE("Fail:",XB68-WT68)),CONCATENATE("Fail:",XB68-WT68))</f>
        <v>OK</v>
      </c>
      <c r="XE68" s="157" t="s">
        <v>108</v>
      </c>
      <c r="XF68" s="157">
        <v>4</v>
      </c>
      <c r="XG68" s="157">
        <v>4</v>
      </c>
      <c r="XH68" s="157">
        <v>0</v>
      </c>
      <c r="XI68" s="157">
        <v>0</v>
      </c>
      <c r="XJ68" s="158">
        <f t="shared" ref="XJ68:XJ74" si="223">XG68/XF68</f>
        <v>1</v>
      </c>
      <c r="XK68" s="158" t="str">
        <f t="shared" si="118"/>
        <v>OK</v>
      </c>
      <c r="XM68" s="157" t="s">
        <v>108</v>
      </c>
      <c r="XN68" s="157">
        <v>4</v>
      </c>
      <c r="XO68" s="157">
        <v>4</v>
      </c>
      <c r="XP68" s="157">
        <v>0</v>
      </c>
      <c r="XQ68" s="157">
        <v>0</v>
      </c>
      <c r="XR68" s="158">
        <f t="shared" ref="XR68:XR74" si="224">XO68/XN68</f>
        <v>1</v>
      </c>
      <c r="XS68" s="158" t="str">
        <f t="shared" si="119"/>
        <v>OK</v>
      </c>
      <c r="XU68" s="157" t="s">
        <v>108</v>
      </c>
      <c r="XV68" s="157">
        <v>4</v>
      </c>
      <c r="XW68" s="157">
        <v>4</v>
      </c>
      <c r="XX68" s="157">
        <v>0</v>
      </c>
      <c r="XY68" s="157">
        <v>0</v>
      </c>
      <c r="XZ68" s="158">
        <f t="shared" ref="XZ68:XZ74" si="225">XW68/XV68</f>
        <v>1</v>
      </c>
      <c r="YA68" s="158" t="str">
        <f t="shared" ref="YA68:YA73" si="226">IF(EXACT(XF68,XV68),IF(EXACT(XG68,XW68),IF(EXACT(XH68,XX68),IF(EXACT(XI68,XY68),"OK",CONCATENATE("Fail:",ROUND(XZ68-XJ68,2)*100,"%")),CONCATENATE("Fail:",ROUND(XZ68-XJ68,2)*100,"%")),CONCATENATE("Fail:",ROUND(XZ68-XJ68,2)*100,"%")),CONCATENATE("Fail:",ROUND(XZ68-XJ68,2)*100,"%"))</f>
        <v>OK</v>
      </c>
      <c r="YC68" s="157" t="s">
        <v>108</v>
      </c>
      <c r="YD68" s="157">
        <v>4</v>
      </c>
      <c r="YE68" s="157">
        <v>4</v>
      </c>
      <c r="YF68" s="157">
        <v>0</v>
      </c>
      <c r="YG68" s="157">
        <v>0</v>
      </c>
      <c r="YH68" s="158">
        <f t="shared" ref="YH68:YH74" si="227">YE68/YD68</f>
        <v>1</v>
      </c>
      <c r="YI68" s="158" t="str">
        <f t="shared" ref="YI68:YI73" si="228">IF(EXACT(XN68,YD68),IF(EXACT(XO68,YE68),IF(EXACT(XP68,YF68),IF(EXACT(XQ68,YG68),"OK",CONCATENATE("Fail:",ROUND(YH68-XR68,2)*100,"%")),CONCATENATE("Fail:",ROUND(YH68-XR68,2)*100,"%")),CONCATENATE("Fail:",ROUND(YH68-XR68,2)*100,"%")),CONCATENATE("Fail:",ROUND(YH68-XR68,2)*100,"%"))</f>
        <v>OK</v>
      </c>
    </row>
    <row r="69" spans="1:659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4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5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26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27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28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29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30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31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32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23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33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34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35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36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37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38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39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40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41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42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15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43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44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45"/>
        <v>0.82608695652173914</v>
      </c>
      <c r="ID69" s="4">
        <f t="shared" si="146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47"/>
        <v>0.82608695652173914</v>
      </c>
      <c r="IL69" s="4">
        <f t="shared" si="148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49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50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51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21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52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22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53"/>
        <v>0.82608695652173914</v>
      </c>
      <c r="KP69" s="4">
        <f t="shared" si="154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55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56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57"/>
        <v>0.82608695652173914</v>
      </c>
      <c r="LV69" s="4">
        <f t="shared" si="158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59"/>
        <v>0.82608695652173914</v>
      </c>
      <c r="MD69" s="158">
        <f t="shared" si="160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61"/>
        <v>0.82608695652173914</v>
      </c>
      <c r="ML69" s="158">
        <f t="shared" si="162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63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64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65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66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67"/>
        <v>0.82608695652173914</v>
      </c>
      <c r="OU69" s="158">
        <f t="shared" si="168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69"/>
        <v>0.82608695652173914</v>
      </c>
      <c r="PC69" s="158">
        <f t="shared" si="170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71"/>
        <v>0.82608695652173914</v>
      </c>
      <c r="PK69" s="158">
        <f t="shared" si="172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73"/>
        <v>0.82608695652173914</v>
      </c>
      <c r="PS69" s="158">
        <f t="shared" si="174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75"/>
        <v>0.82608695652173914</v>
      </c>
      <c r="QA69" s="158">
        <f t="shared" si="176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77"/>
        <v>0.82608695652173914</v>
      </c>
      <c r="QI69" s="158">
        <f t="shared" si="178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79"/>
        <v>0.82608695652173914</v>
      </c>
      <c r="QQ69" s="158">
        <f t="shared" si="180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81"/>
        <v>0.82608695652173914</v>
      </c>
      <c r="QY69" s="158">
        <f t="shared" si="182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83"/>
        <v>0.82608695652173914</v>
      </c>
      <c r="RG69" s="158">
        <f t="shared" si="184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85"/>
        <v>0.82608695652173914</v>
      </c>
      <c r="RO69" s="158">
        <f t="shared" si="186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87"/>
        <v>0.82608695652173914</v>
      </c>
      <c r="RW69" s="158">
        <f t="shared" si="188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89"/>
        <v>0.82608695652173914</v>
      </c>
      <c r="SE69" s="158">
        <f t="shared" si="190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91"/>
        <v>0.82608695652173914</v>
      </c>
      <c r="SM69" s="158">
        <f t="shared" si="192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93"/>
        <v>0.82608695652173914</v>
      </c>
      <c r="SU69" s="158">
        <f t="shared" si="194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95"/>
        <v>0.82608695652173914</v>
      </c>
      <c r="TC69" s="158">
        <f t="shared" si="196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97"/>
        <v>0.82608695652173914</v>
      </c>
      <c r="TK69" s="158">
        <f t="shared" si="198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99"/>
        <v>0.82608695652173914</v>
      </c>
      <c r="TS69" s="158">
        <f t="shared" si="200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201"/>
        <v>0.82608695652173914</v>
      </c>
      <c r="UA69" s="158">
        <f t="shared" si="202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203"/>
        <v>0.82608695652173914</v>
      </c>
      <c r="UI69" s="158">
        <f t="shared" si="204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205"/>
        <v>0.82608695652173914</v>
      </c>
      <c r="UQ69" s="158">
        <f t="shared" si="206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207"/>
        <v>0.82608695652173914</v>
      </c>
      <c r="UY69" s="158">
        <f t="shared" si="208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209"/>
        <v>0.82608695652173914</v>
      </c>
      <c r="VG69" s="158">
        <f t="shared" si="210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11"/>
        <v>0.82608695652173914</v>
      </c>
      <c r="VO69" s="158">
        <f t="shared" si="212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13"/>
        <v>0.82608695652173914</v>
      </c>
      <c r="VW69" s="158">
        <f t="shared" si="214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15"/>
        <v>0.82608695652173914</v>
      </c>
      <c r="WE69" s="158">
        <f t="shared" si="216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17"/>
        <v>0.83695652173913049</v>
      </c>
      <c r="WM69" s="158">
        <f t="shared" si="218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19"/>
        <v>0.83695652173913049</v>
      </c>
      <c r="WU69" s="158">
        <f t="shared" si="220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21"/>
        <v>0.83695652173913049</v>
      </c>
      <c r="XC69" s="158" t="str">
        <f t="shared" si="222"/>
        <v>OK</v>
      </c>
      <c r="XE69" s="157" t="s">
        <v>267</v>
      </c>
      <c r="XF69" s="157">
        <v>92</v>
      </c>
      <c r="XG69" s="157">
        <v>77</v>
      </c>
      <c r="XH69" s="157">
        <v>10</v>
      </c>
      <c r="XI69" s="157">
        <v>5</v>
      </c>
      <c r="XJ69" s="158">
        <f t="shared" si="223"/>
        <v>0.83695652173913049</v>
      </c>
      <c r="XK69" s="158" t="str">
        <f t="shared" si="118"/>
        <v>OK</v>
      </c>
      <c r="XM69" s="157" t="s">
        <v>267</v>
      </c>
      <c r="XN69" s="157">
        <v>92</v>
      </c>
      <c r="XO69" s="157">
        <v>77</v>
      </c>
      <c r="XP69" s="157">
        <v>10</v>
      </c>
      <c r="XQ69" s="157">
        <v>5</v>
      </c>
      <c r="XR69" s="158">
        <f t="shared" si="224"/>
        <v>0.83695652173913049</v>
      </c>
      <c r="XS69" s="158" t="str">
        <f t="shared" si="119"/>
        <v>OK</v>
      </c>
      <c r="XU69" s="157" t="s">
        <v>267</v>
      </c>
      <c r="XV69" s="157">
        <v>90</v>
      </c>
      <c r="XW69" s="157">
        <v>79</v>
      </c>
      <c r="XX69" s="157">
        <v>6</v>
      </c>
      <c r="XY69" s="157">
        <v>5</v>
      </c>
      <c r="XZ69" s="158">
        <f t="shared" si="225"/>
        <v>0.87777777777777777</v>
      </c>
      <c r="YA69" s="158" t="str">
        <f t="shared" si="226"/>
        <v>Fail:4%</v>
      </c>
      <c r="YC69" s="157" t="s">
        <v>267</v>
      </c>
      <c r="YD69" s="157">
        <v>92</v>
      </c>
      <c r="YE69" s="157">
        <v>77</v>
      </c>
      <c r="YF69" s="157">
        <v>10</v>
      </c>
      <c r="YG69" s="157">
        <v>5</v>
      </c>
      <c r="YH69" s="158">
        <f t="shared" si="227"/>
        <v>0.83695652173913049</v>
      </c>
      <c r="YI69" s="158" t="str">
        <f t="shared" si="228"/>
        <v>OK</v>
      </c>
    </row>
    <row r="70" spans="1:659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24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25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26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27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28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29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30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31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32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23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33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34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35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37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38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39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40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41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42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15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43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44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45"/>
        <v>0.47887323943661969</v>
      </c>
      <c r="ID70" s="28">
        <f t="shared" si="146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47"/>
        <v>0.47887323943661969</v>
      </c>
      <c r="IL70" s="28">
        <f t="shared" si="148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49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50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51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21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52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22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53"/>
        <v>0.47887323943661969</v>
      </c>
      <c r="KP70" s="4">
        <f t="shared" si="154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55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56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57"/>
        <v>0.47887323943661969</v>
      </c>
      <c r="LV70" s="4">
        <f t="shared" si="158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59"/>
        <v>0.47887323943661969</v>
      </c>
      <c r="MD70" s="158">
        <f t="shared" si="160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61"/>
        <v>0.47887323943661969</v>
      </c>
      <c r="ML70" s="158">
        <f t="shared" si="162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63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64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65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66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67"/>
        <v>0.63380281690140849</v>
      </c>
      <c r="OU70" s="158">
        <f t="shared" si="168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69"/>
        <v>0.63380281690140849</v>
      </c>
      <c r="PC70" s="158">
        <f t="shared" si="170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71"/>
        <v>0.63380281690140849</v>
      </c>
      <c r="PK70" s="158">
        <f t="shared" si="172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73"/>
        <v>0.647887323943662</v>
      </c>
      <c r="PS70" s="158">
        <f t="shared" si="174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75"/>
        <v>0.647887323943662</v>
      </c>
      <c r="QA70" s="158">
        <f t="shared" si="176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77"/>
        <v>0.647887323943662</v>
      </c>
      <c r="QI70" s="158">
        <f t="shared" si="178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79"/>
        <v>0.647887323943662</v>
      </c>
      <c r="QQ70" s="158">
        <f t="shared" si="180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81"/>
        <v>0.647887323943662</v>
      </c>
      <c r="QY70" s="158">
        <f t="shared" si="182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83"/>
        <v>0.647887323943662</v>
      </c>
      <c r="RG70" s="158">
        <f t="shared" si="184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85"/>
        <v>0.647887323943662</v>
      </c>
      <c r="RO70" s="158">
        <f t="shared" si="186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87"/>
        <v>0.647887323943662</v>
      </c>
      <c r="RW70" s="158">
        <f t="shared" si="188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89"/>
        <v>0.647887323943662</v>
      </c>
      <c r="SE70" s="158">
        <f t="shared" si="190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91"/>
        <v>0.647887323943662</v>
      </c>
      <c r="SM70" s="158">
        <f t="shared" si="192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93"/>
        <v>0.647887323943662</v>
      </c>
      <c r="SU70" s="158">
        <f t="shared" si="194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95"/>
        <v>0.647887323943662</v>
      </c>
      <c r="TC70" s="158">
        <f t="shared" si="196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97"/>
        <v>0.647887323943662</v>
      </c>
      <c r="TK70" s="158">
        <f t="shared" si="198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99"/>
        <v>0.647887323943662</v>
      </c>
      <c r="TS70" s="158">
        <f t="shared" si="200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201"/>
        <v>0.647887323943662</v>
      </c>
      <c r="UA70" s="158">
        <f t="shared" si="202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203"/>
        <v>0.647887323943662</v>
      </c>
      <c r="UI70" s="158">
        <f t="shared" si="204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205"/>
        <v>0.647887323943662</v>
      </c>
      <c r="UQ70" s="158">
        <f t="shared" si="206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207"/>
        <v>0.647887323943662</v>
      </c>
      <c r="UY70" s="158">
        <f t="shared" si="208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209"/>
        <v>0.647887323943662</v>
      </c>
      <c r="VG70" s="158">
        <f t="shared" si="210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11"/>
        <v>0.647887323943662</v>
      </c>
      <c r="VO70" s="158">
        <f t="shared" si="212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13"/>
        <v>0.647887323943662</v>
      </c>
      <c r="VW70" s="158">
        <f t="shared" si="214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15"/>
        <v>0.647887323943662</v>
      </c>
      <c r="WE70" s="158">
        <f t="shared" si="216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17"/>
        <v>0.647887323943662</v>
      </c>
      <c r="WM70" s="158">
        <f t="shared" si="218"/>
        <v>0</v>
      </c>
      <c r="WN70" s="17" t="s">
        <v>119</v>
      </c>
      <c r="WO70" s="157" t="s">
        <v>82</v>
      </c>
      <c r="WP70" s="157">
        <v>71</v>
      </c>
      <c r="WQ70" s="157">
        <v>46</v>
      </c>
      <c r="WR70" s="157">
        <v>7</v>
      </c>
      <c r="WS70" s="157">
        <v>18</v>
      </c>
      <c r="WT70" s="158">
        <f t="shared" si="219"/>
        <v>0.647887323943662</v>
      </c>
      <c r="WU70" s="158">
        <f t="shared" si="220"/>
        <v>0</v>
      </c>
      <c r="WV70" s="157" t="s">
        <v>119</v>
      </c>
      <c r="WW70" s="157" t="s">
        <v>82</v>
      </c>
      <c r="WX70" s="157">
        <v>71</v>
      </c>
      <c r="WY70" s="157">
        <v>46</v>
      </c>
      <c r="WZ70" s="157">
        <v>7</v>
      </c>
      <c r="XA70" s="157">
        <v>18</v>
      </c>
      <c r="XB70" s="158">
        <f t="shared" si="221"/>
        <v>0.647887323943662</v>
      </c>
      <c r="XC70" s="158" t="str">
        <f t="shared" si="222"/>
        <v>OK</v>
      </c>
      <c r="XE70" s="157" t="s">
        <v>82</v>
      </c>
      <c r="XF70" s="157">
        <v>71</v>
      </c>
      <c r="XG70" s="157">
        <v>46</v>
      </c>
      <c r="XH70" s="157">
        <v>7</v>
      </c>
      <c r="XI70" s="157">
        <v>18</v>
      </c>
      <c r="XJ70" s="158">
        <f t="shared" si="223"/>
        <v>0.647887323943662</v>
      </c>
      <c r="XK70" s="158" t="str">
        <f t="shared" si="118"/>
        <v>OK</v>
      </c>
      <c r="XL70" s="157" t="s">
        <v>435</v>
      </c>
      <c r="XM70" s="157" t="s">
        <v>82</v>
      </c>
      <c r="XN70" s="157">
        <v>71</v>
      </c>
      <c r="XO70" s="157">
        <v>46</v>
      </c>
      <c r="XP70" s="157">
        <v>7</v>
      </c>
      <c r="XQ70" s="157">
        <v>18</v>
      </c>
      <c r="XR70" s="158">
        <f t="shared" si="224"/>
        <v>0.647887323943662</v>
      </c>
      <c r="XS70" s="158" t="str">
        <f t="shared" si="119"/>
        <v>OK</v>
      </c>
      <c r="XU70" s="157" t="s">
        <v>82</v>
      </c>
      <c r="XV70" s="157">
        <v>71</v>
      </c>
      <c r="XW70" s="157">
        <v>45</v>
      </c>
      <c r="XX70" s="157">
        <v>8</v>
      </c>
      <c r="XY70" s="157">
        <v>18</v>
      </c>
      <c r="XZ70" s="158">
        <f t="shared" si="225"/>
        <v>0.63380281690140849</v>
      </c>
      <c r="YA70" s="158" t="str">
        <f t="shared" si="226"/>
        <v>Fail:-1%</v>
      </c>
      <c r="YB70" s="157" t="s">
        <v>435</v>
      </c>
      <c r="YC70" s="157" t="s">
        <v>82</v>
      </c>
      <c r="YD70" s="157">
        <v>71</v>
      </c>
      <c r="YE70" s="157">
        <v>46</v>
      </c>
      <c r="YF70" s="157">
        <v>7</v>
      </c>
      <c r="YG70" s="157">
        <v>18</v>
      </c>
      <c r="YH70" s="158">
        <f t="shared" si="227"/>
        <v>0.647887323943662</v>
      </c>
      <c r="YI70" s="158" t="str">
        <f t="shared" si="228"/>
        <v>OK</v>
      </c>
    </row>
    <row r="71" spans="1:659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24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25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26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27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28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29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30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31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32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23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33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34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35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36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37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38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39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40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41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42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43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44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45"/>
        <v>0.99639639639639643</v>
      </c>
      <c r="ID71" s="4">
        <f t="shared" si="146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47"/>
        <v>0.99639639639639643</v>
      </c>
      <c r="IL71" s="4">
        <f t="shared" si="148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49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50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51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21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52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22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53"/>
        <v>0.99639639639639643</v>
      </c>
      <c r="KP71" s="4">
        <f t="shared" si="154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55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56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57"/>
        <v>0</v>
      </c>
      <c r="LV71" s="4">
        <f t="shared" si="158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59"/>
        <v>0</v>
      </c>
      <c r="MD71" s="158">
        <f t="shared" si="160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61"/>
        <v>0</v>
      </c>
      <c r="ML71" s="158">
        <f t="shared" si="162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63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64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65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66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67"/>
        <v>2.2014309301045681E-2</v>
      </c>
      <c r="OU71" s="158">
        <f t="shared" si="168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69"/>
        <v>2.6720106880427523E-2</v>
      </c>
      <c r="PC71" s="158">
        <f t="shared" si="170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71"/>
        <v>2.6720106880427523E-2</v>
      </c>
      <c r="PK71" s="158">
        <f t="shared" si="172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73"/>
        <v>2.6720106880427523E-2</v>
      </c>
      <c r="PS71" s="158">
        <f t="shared" si="174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75"/>
        <v>2.6720106880427523E-2</v>
      </c>
      <c r="QA71" s="158">
        <f t="shared" si="176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77"/>
        <v>0.91449565798263188</v>
      </c>
      <c r="QI71" s="158">
        <f t="shared" si="178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79"/>
        <v>0.91449565798263188</v>
      </c>
      <c r="QQ71" s="158">
        <f t="shared" si="180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81"/>
        <v>0.91449565798263188</v>
      </c>
      <c r="QY71" s="158">
        <f t="shared" si="182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83"/>
        <v>0.91449565798263188</v>
      </c>
      <c r="RG71" s="158">
        <f t="shared" si="184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85"/>
        <v>0.91449565798263188</v>
      </c>
      <c r="RO71" s="158">
        <f t="shared" si="186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87"/>
        <v>0.91449565798263188</v>
      </c>
      <c r="RW71" s="158">
        <f t="shared" si="188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89"/>
        <v>0.91449565798263188</v>
      </c>
      <c r="SE71" s="158">
        <f t="shared" si="190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91"/>
        <v>0.91449565798263188</v>
      </c>
      <c r="SM71" s="158">
        <f t="shared" si="192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93"/>
        <v>0.91449565798263188</v>
      </c>
      <c r="SU71" s="158">
        <f t="shared" si="194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95"/>
        <v>0.91449565798263188</v>
      </c>
      <c r="TC71" s="158">
        <f t="shared" si="196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97"/>
        <v>0.91449565798263188</v>
      </c>
      <c r="TK71" s="158">
        <f t="shared" si="198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99"/>
        <v>0.91449565798263188</v>
      </c>
      <c r="TS71" s="158">
        <f t="shared" si="200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201"/>
        <v>0.91449565798263188</v>
      </c>
      <c r="UA71" s="158">
        <f t="shared" si="202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203"/>
        <v>0.91449565798263188</v>
      </c>
      <c r="UI71" s="158">
        <f t="shared" si="204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205"/>
        <v>0.91449565798263188</v>
      </c>
      <c r="UQ71" s="158">
        <f t="shared" si="206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207"/>
        <v>0.82534869617950268</v>
      </c>
      <c r="UY71" s="158">
        <f t="shared" si="208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209"/>
        <v>0.82534869617950268</v>
      </c>
      <c r="VG71" s="158">
        <f t="shared" si="210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11"/>
        <v>0.82534869617950268</v>
      </c>
      <c r="VO71" s="158">
        <f t="shared" si="212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13"/>
        <v>0.82534869617950268</v>
      </c>
      <c r="VW71" s="158">
        <f t="shared" si="214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15"/>
        <v>0.82534869617950268</v>
      </c>
      <c r="WE71" s="158">
        <f t="shared" si="216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17"/>
        <v>0.90054578532443907</v>
      </c>
      <c r="WM71" s="158">
        <f t="shared" si="218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19"/>
        <v>0.90054578532443907</v>
      </c>
      <c r="WU71" s="158">
        <f t="shared" si="220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21"/>
        <v>0.90054578532443907</v>
      </c>
      <c r="XC71" s="158" t="str">
        <f t="shared" si="222"/>
        <v>OK</v>
      </c>
      <c r="XE71" s="157" t="s">
        <v>86</v>
      </c>
      <c r="XF71" s="157">
        <v>1649</v>
      </c>
      <c r="XG71" s="157">
        <v>1485</v>
      </c>
      <c r="XH71" s="157">
        <v>131</v>
      </c>
      <c r="XI71" s="157">
        <v>33</v>
      </c>
      <c r="XJ71" s="158">
        <f t="shared" si="223"/>
        <v>0.90054578532443907</v>
      </c>
      <c r="XK71" s="158" t="str">
        <f t="shared" si="118"/>
        <v>OK</v>
      </c>
      <c r="XM71" s="157" t="s">
        <v>86</v>
      </c>
      <c r="XN71" s="157">
        <v>1649</v>
      </c>
      <c r="XO71" s="157">
        <v>1485</v>
      </c>
      <c r="XP71" s="157">
        <v>131</v>
      </c>
      <c r="XQ71" s="157">
        <v>33</v>
      </c>
      <c r="XR71" s="158">
        <f t="shared" si="224"/>
        <v>0.90054578532443907</v>
      </c>
      <c r="XS71" s="158" t="str">
        <f t="shared" si="119"/>
        <v>OK</v>
      </c>
      <c r="XU71" s="157" t="s">
        <v>86</v>
      </c>
      <c r="XV71" s="157">
        <v>1649</v>
      </c>
      <c r="XW71" s="157">
        <v>1485</v>
      </c>
      <c r="XX71" s="157">
        <v>131</v>
      </c>
      <c r="XY71" s="157">
        <v>33</v>
      </c>
      <c r="XZ71" s="158">
        <f t="shared" si="225"/>
        <v>0.90054578532443907</v>
      </c>
      <c r="YA71" s="158" t="str">
        <f t="shared" si="226"/>
        <v>OK</v>
      </c>
      <c r="YC71" s="157" t="s">
        <v>86</v>
      </c>
      <c r="YD71" s="157">
        <v>1649</v>
      </c>
      <c r="YE71" s="157">
        <v>1485</v>
      </c>
      <c r="YF71" s="157">
        <v>131</v>
      </c>
      <c r="YG71" s="157">
        <v>33</v>
      </c>
      <c r="YH71" s="158">
        <f t="shared" si="227"/>
        <v>0.90054578532443907</v>
      </c>
      <c r="YI71" s="158" t="str">
        <f t="shared" si="228"/>
        <v>OK</v>
      </c>
    </row>
    <row r="72" spans="1:659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24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25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26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27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28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29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30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31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32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33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34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35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36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37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38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39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40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41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42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43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44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45"/>
        <v>0.95454545454545459</v>
      </c>
      <c r="ID72" s="4">
        <f t="shared" si="146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47"/>
        <v>0.95454545454545459</v>
      </c>
      <c r="IL72" s="4">
        <f t="shared" si="148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49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50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51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21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52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22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53"/>
        <v>0.95454545454545459</v>
      </c>
      <c r="KP72" s="4">
        <f t="shared" si="154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55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56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57"/>
        <v>0.95454545454545459</v>
      </c>
      <c r="LV72" s="4">
        <f t="shared" si="158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59"/>
        <v>0.95454545454545459</v>
      </c>
      <c r="MD72" s="158">
        <f t="shared" si="160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61"/>
        <v>0.95454545454545459</v>
      </c>
      <c r="ML72" s="158">
        <f t="shared" si="162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63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64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65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66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67"/>
        <v>0.95454545454545459</v>
      </c>
      <c r="OU72" s="158">
        <f t="shared" si="168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69"/>
        <v>0.95454545454545459</v>
      </c>
      <c r="PC72" s="158">
        <f t="shared" si="170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71"/>
        <v>0.95454545454545459</v>
      </c>
      <c r="PK72" s="158">
        <f t="shared" si="172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73"/>
        <v>0.95454545454545459</v>
      </c>
      <c r="PS72" s="158">
        <f t="shared" si="174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75"/>
        <v>0.95454545454545459</v>
      </c>
      <c r="QA72" s="158">
        <f t="shared" si="176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77"/>
        <v>0.95454545454545459</v>
      </c>
      <c r="QI72" s="158">
        <f t="shared" si="178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79"/>
        <v>0.95454545454545459</v>
      </c>
      <c r="QQ72" s="158">
        <f t="shared" si="180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81"/>
        <v>0.95454545454545459</v>
      </c>
      <c r="QY72" s="158">
        <f t="shared" si="182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83"/>
        <v>0.95454545454545459</v>
      </c>
      <c r="RG72" s="158">
        <f t="shared" si="184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85"/>
        <v>0.95454545454545459</v>
      </c>
      <c r="RO72" s="158">
        <f t="shared" si="186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87"/>
        <v>0.95454545454545459</v>
      </c>
      <c r="RW72" s="158">
        <f t="shared" si="188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89"/>
        <v>0.95454545454545459</v>
      </c>
      <c r="SE72" s="158">
        <f t="shared" si="190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91"/>
        <v>0.95454545454545459</v>
      </c>
      <c r="SM72" s="158">
        <f t="shared" si="192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93"/>
        <v>0.95454545454545459</v>
      </c>
      <c r="SU72" s="158">
        <f t="shared" si="194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95"/>
        <v>0.95454545454545459</v>
      </c>
      <c r="TC72" s="158">
        <f t="shared" si="196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97"/>
        <v>0.95454545454545459</v>
      </c>
      <c r="TK72" s="158">
        <f t="shared" si="198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99"/>
        <v>0.95454545454545459</v>
      </c>
      <c r="TS72" s="158">
        <f t="shared" si="200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201"/>
        <v>0.95454545454545459</v>
      </c>
      <c r="UA72" s="158">
        <f t="shared" si="202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203"/>
        <v>0.95454545454545459</v>
      </c>
      <c r="UI72" s="158">
        <f t="shared" si="204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205"/>
        <v>0.95454545454545459</v>
      </c>
      <c r="UQ72" s="158">
        <f t="shared" si="206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207"/>
        <v>0.95454545454545459</v>
      </c>
      <c r="UY72" s="158">
        <f t="shared" si="208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209"/>
        <v>0.95454545454545459</v>
      </c>
      <c r="VG72" s="158">
        <f t="shared" si="210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11"/>
        <v>0.95454545454545459</v>
      </c>
      <c r="VO72" s="158">
        <f t="shared" si="212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13"/>
        <v>0.95454545454545459</v>
      </c>
      <c r="VW72" s="158">
        <f t="shared" si="214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15"/>
        <v>0.95454545454545459</v>
      </c>
      <c r="WE72" s="158">
        <f t="shared" si="216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17"/>
        <v>0.95454545454545459</v>
      </c>
      <c r="WM72" s="158">
        <f t="shared" si="218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19"/>
        <v>0.95454545454545459</v>
      </c>
      <c r="WU72" s="158">
        <f t="shared" si="220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21"/>
        <v>0.95454545454545459</v>
      </c>
      <c r="XC72" s="158" t="str">
        <f t="shared" si="222"/>
        <v>OK</v>
      </c>
      <c r="XE72" s="157" t="s">
        <v>83</v>
      </c>
      <c r="XF72" s="157">
        <v>22</v>
      </c>
      <c r="XG72" s="157">
        <v>21</v>
      </c>
      <c r="XH72" s="157">
        <v>1</v>
      </c>
      <c r="XI72" s="157">
        <v>0</v>
      </c>
      <c r="XJ72" s="158">
        <f t="shared" si="223"/>
        <v>0.95454545454545459</v>
      </c>
      <c r="XK72" s="158" t="str">
        <f t="shared" si="118"/>
        <v>OK</v>
      </c>
      <c r="XM72" s="157" t="s">
        <v>83</v>
      </c>
      <c r="XN72" s="157">
        <v>22</v>
      </c>
      <c r="XO72" s="157">
        <v>21</v>
      </c>
      <c r="XP72" s="157">
        <v>1</v>
      </c>
      <c r="XQ72" s="157">
        <v>0</v>
      </c>
      <c r="XR72" s="158">
        <f t="shared" si="224"/>
        <v>0.95454545454545459</v>
      </c>
      <c r="XS72" s="158" t="str">
        <f t="shared" si="119"/>
        <v>OK</v>
      </c>
      <c r="XU72" s="157" t="s">
        <v>83</v>
      </c>
      <c r="XV72" s="157">
        <v>22</v>
      </c>
      <c r="XW72" s="157">
        <v>21</v>
      </c>
      <c r="XX72" s="157">
        <v>1</v>
      </c>
      <c r="XY72" s="157">
        <v>0</v>
      </c>
      <c r="XZ72" s="158">
        <f t="shared" si="225"/>
        <v>0.95454545454545459</v>
      </c>
      <c r="YA72" s="158" t="str">
        <f t="shared" si="226"/>
        <v>OK</v>
      </c>
      <c r="YC72" s="157" t="s">
        <v>83</v>
      </c>
      <c r="YD72" s="157">
        <v>22</v>
      </c>
      <c r="YE72" s="157">
        <v>21</v>
      </c>
      <c r="YF72" s="157">
        <v>1</v>
      </c>
      <c r="YG72" s="157">
        <v>0</v>
      </c>
      <c r="YH72" s="158">
        <f t="shared" si="227"/>
        <v>0.95454545454545459</v>
      </c>
      <c r="YI72" s="158" t="str">
        <f t="shared" si="228"/>
        <v>OK</v>
      </c>
    </row>
    <row r="73" spans="1:659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24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25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26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27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28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29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30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31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32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33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34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35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36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37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38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39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40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41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42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43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44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45"/>
        <v>0.84444444444444444</v>
      </c>
      <c r="ID73" s="4">
        <f t="shared" si="146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48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49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50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51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21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52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22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53"/>
        <v>0.84444444444444444</v>
      </c>
      <c r="KP73" s="4">
        <f t="shared" si="154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55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56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57"/>
        <v>0.85074626865671643</v>
      </c>
      <c r="LV73" s="4">
        <f t="shared" si="158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59"/>
        <v>0.85074626865671643</v>
      </c>
      <c r="MD73" s="158">
        <f t="shared" si="160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61"/>
        <v>0.85820895522388063</v>
      </c>
      <c r="ML73" s="158">
        <f t="shared" si="162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63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64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65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66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67"/>
        <v>0.82089552238805974</v>
      </c>
      <c r="OU73" s="158">
        <f t="shared" si="168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69"/>
        <v>0.82089552238805974</v>
      </c>
      <c r="PC73" s="158">
        <f t="shared" si="170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71"/>
        <v>0.82089552238805974</v>
      </c>
      <c r="PK73" s="158">
        <f t="shared" si="172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73"/>
        <v>0.82089552238805974</v>
      </c>
      <c r="PS73" s="158">
        <f t="shared" si="174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75"/>
        <v>0.83582089552238803</v>
      </c>
      <c r="QA73" s="158">
        <f t="shared" si="176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77"/>
        <v>0.83582089552238803</v>
      </c>
      <c r="QI73" s="158">
        <f t="shared" si="178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79"/>
        <v>0.83582089552238803</v>
      </c>
      <c r="QQ73" s="158">
        <f t="shared" si="180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81"/>
        <v>0.83582089552238803</v>
      </c>
      <c r="QY73" s="158">
        <f t="shared" si="182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83"/>
        <v>0.83582089552238803</v>
      </c>
      <c r="RG73" s="158">
        <f t="shared" si="184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85"/>
        <v>0.83582089552238803</v>
      </c>
      <c r="RO73" s="158">
        <f t="shared" si="186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87"/>
        <v>0.83582089552238803</v>
      </c>
      <c r="RW73" s="158">
        <f t="shared" si="188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89"/>
        <v>0.83582089552238803</v>
      </c>
      <c r="SE73" s="158">
        <f t="shared" si="190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91"/>
        <v>0.83582089552238803</v>
      </c>
      <c r="SM73" s="158">
        <f t="shared" si="192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93"/>
        <v>0.83582089552238803</v>
      </c>
      <c r="SU73" s="158">
        <f t="shared" si="194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95"/>
        <v>0.83582089552238803</v>
      </c>
      <c r="TC73" s="158">
        <f t="shared" si="196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97"/>
        <v>0.83582089552238803</v>
      </c>
      <c r="TK73" s="158">
        <f t="shared" si="198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99"/>
        <v>0.83582089552238803</v>
      </c>
      <c r="TS73" s="158">
        <f t="shared" si="200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201"/>
        <v>0.83582089552238803</v>
      </c>
      <c r="UA73" s="158">
        <f t="shared" si="202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203"/>
        <v>0.83582089552238803</v>
      </c>
      <c r="UI73" s="158">
        <f t="shared" si="204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205"/>
        <v>0.83582089552238803</v>
      </c>
      <c r="UQ73" s="158">
        <f t="shared" si="206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207"/>
        <v>0.83582089552238803</v>
      </c>
      <c r="UY73" s="158">
        <f t="shared" si="208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209"/>
        <v>0.83582089552238803</v>
      </c>
      <c r="VG73" s="158">
        <f t="shared" si="210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11"/>
        <v>0.83582089552238803</v>
      </c>
      <c r="VO73" s="158">
        <f t="shared" si="212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13"/>
        <v>0.83582089552238803</v>
      </c>
      <c r="VW73" s="158">
        <f t="shared" si="214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15"/>
        <v>0.83582089552238803</v>
      </c>
      <c r="WE73" s="158">
        <f t="shared" si="216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17"/>
        <v>0.83582089552238803</v>
      </c>
      <c r="WM73" s="158">
        <f t="shared" si="218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19"/>
        <v>0.83582089552238803</v>
      </c>
      <c r="WU73" s="158">
        <f t="shared" si="220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21"/>
        <v>0.83582089552238803</v>
      </c>
      <c r="XC73" s="158" t="str">
        <f t="shared" si="222"/>
        <v>OK</v>
      </c>
      <c r="XE73" s="157" t="s">
        <v>84</v>
      </c>
      <c r="XF73" s="156">
        <v>134</v>
      </c>
      <c r="XG73" s="156">
        <v>112</v>
      </c>
      <c r="XH73" s="156">
        <v>13</v>
      </c>
      <c r="XI73" s="156">
        <v>9</v>
      </c>
      <c r="XJ73" s="158">
        <f t="shared" si="223"/>
        <v>0.83582089552238803</v>
      </c>
      <c r="XK73" s="158" t="str">
        <f t="shared" si="118"/>
        <v>OK</v>
      </c>
      <c r="XM73" s="157" t="s">
        <v>84</v>
      </c>
      <c r="XN73" s="156">
        <v>134</v>
      </c>
      <c r="XO73" s="156">
        <v>112</v>
      </c>
      <c r="XP73" s="156">
        <v>13</v>
      </c>
      <c r="XQ73" s="156">
        <v>9</v>
      </c>
      <c r="XR73" s="158">
        <f t="shared" si="224"/>
        <v>0.83582089552238803</v>
      </c>
      <c r="XS73" s="158" t="str">
        <f t="shared" si="119"/>
        <v>OK</v>
      </c>
      <c r="XU73" s="157" t="s">
        <v>84</v>
      </c>
      <c r="XV73" s="156">
        <v>134</v>
      </c>
      <c r="XW73" s="156">
        <v>112</v>
      </c>
      <c r="XX73" s="156">
        <v>13</v>
      </c>
      <c r="XY73" s="156">
        <v>9</v>
      </c>
      <c r="XZ73" s="158">
        <f t="shared" si="225"/>
        <v>0.83582089552238803</v>
      </c>
      <c r="YA73" s="158" t="str">
        <f t="shared" si="226"/>
        <v>OK</v>
      </c>
      <c r="YC73" s="157" t="s">
        <v>84</v>
      </c>
      <c r="YD73" s="156">
        <v>134</v>
      </c>
      <c r="YE73" s="156">
        <v>112</v>
      </c>
      <c r="YF73" s="156">
        <v>13</v>
      </c>
      <c r="YG73" s="156">
        <v>9</v>
      </c>
      <c r="YH73" s="158">
        <f t="shared" si="227"/>
        <v>0.83582089552238803</v>
      </c>
      <c r="YI73" s="158" t="str">
        <f t="shared" si="228"/>
        <v>OK</v>
      </c>
    </row>
    <row r="74" spans="1:659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30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31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32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47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49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50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57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60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61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67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69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72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73"/>
        <v>0.78038649087953771</v>
      </c>
      <c r="PS74" s="2">
        <f t="shared" si="174"/>
        <v>9.0301607368670211E-5</v>
      </c>
      <c r="PV74" s="2">
        <f>SUM(PV3:PV73)</f>
        <v>11064</v>
      </c>
      <c r="PW74" s="2">
        <f>SUM(PW3:PW73)</f>
        <v>8638</v>
      </c>
      <c r="PZ74" s="158">
        <f t="shared" si="175"/>
        <v>0.78073029645697756</v>
      </c>
      <c r="QD74" s="2">
        <f>SUM(QD3:QD73)</f>
        <v>11064</v>
      </c>
      <c r="QE74" s="2">
        <f>SUM(QE3:QE73)</f>
        <v>9967</v>
      </c>
      <c r="QH74" s="158">
        <f t="shared" si="177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80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9998</v>
      </c>
      <c r="WR74" s="157"/>
      <c r="WS74" s="157"/>
      <c r="WT74" s="158">
        <f>WQ74/WP74</f>
        <v>0.88611184968536738</v>
      </c>
      <c r="WX74" s="157">
        <f>SUM(WX3:WX73)</f>
        <v>11283</v>
      </c>
      <c r="WY74" s="157">
        <f>SUM(WY3:WY73)</f>
        <v>10136</v>
      </c>
      <c r="XB74" s="158">
        <f t="shared" si="221"/>
        <v>0.89834263936896219</v>
      </c>
      <c r="XF74" s="157">
        <f>SUM(XF3:XF73)</f>
        <v>11283</v>
      </c>
      <c r="XG74" s="157">
        <f>SUM(XG3:XG73)</f>
        <v>10136</v>
      </c>
      <c r="XJ74" s="158">
        <f t="shared" si="223"/>
        <v>0.89834263936896219</v>
      </c>
      <c r="XN74" s="157">
        <f>SUM(XN3:XN73)</f>
        <v>11625</v>
      </c>
      <c r="XO74" s="157">
        <f>SUM(XO3:XO73)</f>
        <v>10319</v>
      </c>
      <c r="XR74" s="158">
        <f t="shared" si="224"/>
        <v>0.88765591397849464</v>
      </c>
      <c r="XV74" s="157">
        <f>SUM(XV3:XV73)</f>
        <v>11625</v>
      </c>
      <c r="XW74" s="157">
        <f>SUM(XW3:XW73)</f>
        <v>9849</v>
      </c>
      <c r="XZ74" s="158">
        <f t="shared" si="225"/>
        <v>0.84722580645161294</v>
      </c>
      <c r="YD74" s="157">
        <f>SUM(YD3:YD73)</f>
        <v>11625</v>
      </c>
      <c r="YE74" s="157">
        <f>SUM(YE3:YE73)</f>
        <v>10319</v>
      </c>
      <c r="YH74" s="158">
        <f t="shared" si="227"/>
        <v>0.88765591397849464</v>
      </c>
    </row>
    <row r="75" spans="1:659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30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31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32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59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59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59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59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E79" s="157" t="s">
        <v>0</v>
      </c>
      <c r="XF79" s="157" t="s">
        <v>1</v>
      </c>
      <c r="XG79" s="157" t="s">
        <v>2</v>
      </c>
      <c r="XH79" s="157" t="s">
        <v>3</v>
      </c>
      <c r="XI79" s="157" t="s">
        <v>4</v>
      </c>
      <c r="XJ79" s="158" t="s">
        <v>5</v>
      </c>
      <c r="XM79" s="157" t="s">
        <v>0</v>
      </c>
      <c r="XN79" s="157" t="s">
        <v>1</v>
      </c>
      <c r="XO79" s="157" t="s">
        <v>2</v>
      </c>
      <c r="XP79" s="157" t="s">
        <v>3</v>
      </c>
      <c r="XQ79" s="157" t="s">
        <v>4</v>
      </c>
      <c r="XR79" s="158" t="s">
        <v>5</v>
      </c>
      <c r="XU79" s="157" t="s">
        <v>0</v>
      </c>
      <c r="XV79" s="157" t="s">
        <v>1</v>
      </c>
      <c r="XW79" s="157" t="s">
        <v>2</v>
      </c>
      <c r="XX79" s="157" t="s">
        <v>3</v>
      </c>
      <c r="XY79" s="157" t="s">
        <v>4</v>
      </c>
      <c r="XZ79" s="158" t="s">
        <v>5</v>
      </c>
      <c r="YC79" s="157" t="s">
        <v>0</v>
      </c>
      <c r="YD79" s="157" t="s">
        <v>1</v>
      </c>
      <c r="YE79" s="157" t="s">
        <v>2</v>
      </c>
      <c r="YF79" s="157" t="s">
        <v>3</v>
      </c>
      <c r="YG79" s="157" t="s">
        <v>4</v>
      </c>
      <c r="YH79" s="158" t="s">
        <v>5</v>
      </c>
    </row>
    <row r="80" spans="1:659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E80" s="157" t="s">
        <v>133</v>
      </c>
      <c r="XF80" s="157">
        <v>5</v>
      </c>
      <c r="XG80" s="157">
        <v>5</v>
      </c>
      <c r="XH80" s="157">
        <v>0</v>
      </c>
      <c r="XI80" s="157">
        <v>0</v>
      </c>
      <c r="XJ80" s="158">
        <v>1</v>
      </c>
      <c r="XM80" s="157" t="s">
        <v>133</v>
      </c>
      <c r="XN80" s="157">
        <v>5</v>
      </c>
      <c r="XO80" s="157">
        <v>5</v>
      </c>
      <c r="XP80" s="157">
        <v>0</v>
      </c>
      <c r="XQ80" s="157">
        <v>0</v>
      </c>
      <c r="XR80" s="158">
        <v>1</v>
      </c>
      <c r="XU80" s="157" t="s">
        <v>133</v>
      </c>
      <c r="XV80" s="157">
        <v>5</v>
      </c>
      <c r="XW80" s="157">
        <v>5</v>
      </c>
      <c r="XX80" s="157">
        <v>0</v>
      </c>
      <c r="XY80" s="157">
        <v>0</v>
      </c>
      <c r="XZ80" s="158">
        <v>1</v>
      </c>
      <c r="YC80" s="157" t="s">
        <v>133</v>
      </c>
      <c r="YD80" s="157">
        <v>5</v>
      </c>
      <c r="YE80" s="157">
        <v>5</v>
      </c>
      <c r="YF80" s="157">
        <v>0</v>
      </c>
      <c r="YG80" s="157">
        <v>0</v>
      </c>
      <c r="YH80" s="158">
        <v>1</v>
      </c>
    </row>
    <row r="81" spans="13:658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E81" s="157" t="s">
        <v>417</v>
      </c>
      <c r="XF81" s="157">
        <v>13</v>
      </c>
      <c r="XG81" s="157">
        <v>13</v>
      </c>
      <c r="XH81" s="157">
        <v>0</v>
      </c>
      <c r="XI81" s="157">
        <v>0</v>
      </c>
      <c r="XJ81" s="158">
        <v>1</v>
      </c>
      <c r="XM81" s="157" t="s">
        <v>417</v>
      </c>
      <c r="XN81" s="157">
        <v>13</v>
      </c>
      <c r="XO81" s="157">
        <v>13</v>
      </c>
      <c r="XP81" s="157">
        <v>0</v>
      </c>
      <c r="XQ81" s="157">
        <v>0</v>
      </c>
      <c r="XR81" s="158">
        <v>1</v>
      </c>
      <c r="XU81" s="157" t="s">
        <v>417</v>
      </c>
      <c r="XV81" s="157">
        <v>13</v>
      </c>
      <c r="XW81" s="157">
        <v>13</v>
      </c>
      <c r="XX81" s="157">
        <v>0</v>
      </c>
      <c r="XY81" s="157">
        <v>0</v>
      </c>
      <c r="XZ81" s="158">
        <v>1</v>
      </c>
      <c r="YC81" s="157" t="s">
        <v>417</v>
      </c>
      <c r="YD81" s="157">
        <v>13</v>
      </c>
      <c r="YE81" s="157">
        <v>13</v>
      </c>
      <c r="YF81" s="157">
        <v>0</v>
      </c>
      <c r="YG81" s="157">
        <v>0</v>
      </c>
      <c r="YH81" s="158">
        <v>1</v>
      </c>
    </row>
    <row r="82" spans="13:658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E82" s="157" t="s">
        <v>144</v>
      </c>
      <c r="XF82" s="157">
        <v>266</v>
      </c>
      <c r="XG82" s="157">
        <v>265</v>
      </c>
      <c r="XH82" s="157">
        <v>1</v>
      </c>
      <c r="XI82" s="157">
        <v>0</v>
      </c>
      <c r="XJ82" s="158">
        <v>1</v>
      </c>
      <c r="XM82" s="157" t="s">
        <v>144</v>
      </c>
      <c r="XN82" s="157">
        <v>266</v>
      </c>
      <c r="XO82" s="157">
        <v>265</v>
      </c>
      <c r="XP82" s="157">
        <v>1</v>
      </c>
      <c r="XQ82" s="157">
        <v>0</v>
      </c>
      <c r="XR82" s="158">
        <v>1</v>
      </c>
      <c r="XU82" s="157" t="s">
        <v>144</v>
      </c>
      <c r="XV82" s="157">
        <v>266</v>
      </c>
      <c r="XW82" s="157">
        <v>265</v>
      </c>
      <c r="XX82" s="157">
        <v>1</v>
      </c>
      <c r="XY82" s="157">
        <v>0</v>
      </c>
      <c r="XZ82" s="158">
        <v>1</v>
      </c>
      <c r="YC82" s="157" t="s">
        <v>144</v>
      </c>
      <c r="YD82" s="157">
        <v>266</v>
      </c>
      <c r="YE82" s="157">
        <v>265</v>
      </c>
      <c r="YF82" s="157">
        <v>1</v>
      </c>
      <c r="YG82" s="157">
        <v>0</v>
      </c>
      <c r="YH82" s="158">
        <v>1</v>
      </c>
    </row>
    <row r="83" spans="13:658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E83" s="157" t="s">
        <v>128</v>
      </c>
      <c r="XF83" s="157">
        <v>5</v>
      </c>
      <c r="XG83" s="157">
        <v>5</v>
      </c>
      <c r="XH83" s="157">
        <v>0</v>
      </c>
      <c r="XI83" s="157">
        <v>0</v>
      </c>
      <c r="XJ83" s="158">
        <v>1</v>
      </c>
      <c r="XM83" s="157" t="s">
        <v>128</v>
      </c>
      <c r="XN83" s="157">
        <v>5</v>
      </c>
      <c r="XO83" s="157">
        <v>5</v>
      </c>
      <c r="XP83" s="157">
        <v>0</v>
      </c>
      <c r="XQ83" s="157">
        <v>0</v>
      </c>
      <c r="XR83" s="158">
        <v>1</v>
      </c>
      <c r="XU83" s="157" t="s">
        <v>128</v>
      </c>
      <c r="XV83" s="157">
        <v>5</v>
      </c>
      <c r="XW83" s="157">
        <v>5</v>
      </c>
      <c r="XX83" s="157">
        <v>0</v>
      </c>
      <c r="XY83" s="157">
        <v>0</v>
      </c>
      <c r="XZ83" s="158">
        <v>1</v>
      </c>
      <c r="YC83" s="157" t="s">
        <v>128</v>
      </c>
      <c r="YD83" s="157">
        <v>5</v>
      </c>
      <c r="YE83" s="157">
        <v>5</v>
      </c>
      <c r="YF83" s="157">
        <v>0</v>
      </c>
      <c r="YG83" s="157">
        <v>0</v>
      </c>
      <c r="YH83" s="158">
        <v>1</v>
      </c>
    </row>
    <row r="84" spans="13:658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E84" s="157" t="s">
        <v>379</v>
      </c>
      <c r="XF84" s="157">
        <v>49</v>
      </c>
      <c r="XG84" s="157">
        <v>48</v>
      </c>
      <c r="XH84" s="157">
        <v>1</v>
      </c>
      <c r="XI84" s="157">
        <v>0</v>
      </c>
      <c r="XJ84" s="158">
        <v>0.98</v>
      </c>
      <c r="XM84" s="157" t="s">
        <v>379</v>
      </c>
      <c r="XN84" s="157">
        <v>49</v>
      </c>
      <c r="XO84" s="157">
        <v>48</v>
      </c>
      <c r="XP84" s="157">
        <v>1</v>
      </c>
      <c r="XQ84" s="157">
        <v>0</v>
      </c>
      <c r="XR84" s="158">
        <v>0.98</v>
      </c>
      <c r="XU84" s="157" t="s">
        <v>379</v>
      </c>
      <c r="XV84" s="157">
        <v>49</v>
      </c>
      <c r="XW84" s="157">
        <v>48</v>
      </c>
      <c r="XX84" s="157">
        <v>1</v>
      </c>
      <c r="XY84" s="157">
        <v>0</v>
      </c>
      <c r="XZ84" s="158">
        <v>0.98</v>
      </c>
      <c r="YC84" s="157" t="s">
        <v>379</v>
      </c>
      <c r="YD84" s="157">
        <v>49</v>
      </c>
      <c r="YE84" s="157">
        <v>48</v>
      </c>
      <c r="YF84" s="157">
        <v>1</v>
      </c>
      <c r="YG84" s="157">
        <v>0</v>
      </c>
      <c r="YH84" s="158">
        <v>0.98</v>
      </c>
    </row>
    <row r="85" spans="13:658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E85" s="157" t="s">
        <v>145</v>
      </c>
      <c r="XF85" s="157">
        <v>262</v>
      </c>
      <c r="XG85" s="157">
        <v>262</v>
      </c>
      <c r="XH85" s="157">
        <v>0</v>
      </c>
      <c r="XI85" s="157">
        <v>0</v>
      </c>
      <c r="XJ85" s="158">
        <v>1</v>
      </c>
      <c r="XM85" s="157" t="s">
        <v>145</v>
      </c>
      <c r="XN85" s="157">
        <v>262</v>
      </c>
      <c r="XO85" s="157">
        <v>262</v>
      </c>
      <c r="XP85" s="157">
        <v>0</v>
      </c>
      <c r="XQ85" s="157">
        <v>0</v>
      </c>
      <c r="XR85" s="158">
        <v>1</v>
      </c>
      <c r="XU85" s="157" t="s">
        <v>145</v>
      </c>
      <c r="XV85" s="157">
        <v>262</v>
      </c>
      <c r="XW85" s="157">
        <v>262</v>
      </c>
      <c r="XX85" s="157">
        <v>0</v>
      </c>
      <c r="XY85" s="157">
        <v>0</v>
      </c>
      <c r="XZ85" s="158">
        <v>1</v>
      </c>
      <c r="YC85" s="157" t="s">
        <v>145</v>
      </c>
      <c r="YD85" s="157">
        <v>262</v>
      </c>
      <c r="YE85" s="157">
        <v>262</v>
      </c>
      <c r="YF85" s="157">
        <v>0</v>
      </c>
      <c r="YG85" s="157">
        <v>0</v>
      </c>
      <c r="YH85" s="158">
        <v>1</v>
      </c>
    </row>
    <row r="86" spans="13:658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E86" s="157" t="s">
        <v>418</v>
      </c>
      <c r="XF86" s="157">
        <v>4</v>
      </c>
      <c r="XG86" s="157">
        <v>4</v>
      </c>
      <c r="XH86" s="157">
        <v>0</v>
      </c>
      <c r="XI86" s="157">
        <v>0</v>
      </c>
      <c r="XJ86" s="158">
        <v>1</v>
      </c>
      <c r="XM86" s="157" t="s">
        <v>418</v>
      </c>
      <c r="XN86" s="157">
        <v>4</v>
      </c>
      <c r="XO86" s="157">
        <v>4</v>
      </c>
      <c r="XP86" s="157">
        <v>0</v>
      </c>
      <c r="XQ86" s="157">
        <v>0</v>
      </c>
      <c r="XR86" s="158">
        <v>1</v>
      </c>
      <c r="XU86" s="157" t="s">
        <v>418</v>
      </c>
      <c r="XV86" s="157">
        <v>4</v>
      </c>
      <c r="XW86" s="157">
        <v>4</v>
      </c>
      <c r="XX86" s="157">
        <v>0</v>
      </c>
      <c r="XY86" s="157">
        <v>0</v>
      </c>
      <c r="XZ86" s="158">
        <v>1</v>
      </c>
      <c r="YC86" s="157" t="s">
        <v>418</v>
      </c>
      <c r="YD86" s="157">
        <v>4</v>
      </c>
      <c r="YE86" s="157">
        <v>4</v>
      </c>
      <c r="YF86" s="157">
        <v>0</v>
      </c>
      <c r="YG86" s="157">
        <v>0</v>
      </c>
      <c r="YH86" s="158">
        <v>1</v>
      </c>
    </row>
    <row r="87" spans="13:658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E87" s="157" t="s">
        <v>279</v>
      </c>
      <c r="XF87" s="157">
        <v>3</v>
      </c>
      <c r="XG87" s="157">
        <v>3</v>
      </c>
      <c r="XH87" s="157">
        <v>0</v>
      </c>
      <c r="XI87" s="157">
        <v>0</v>
      </c>
      <c r="XJ87" s="158">
        <v>1</v>
      </c>
      <c r="XM87" s="157" t="s">
        <v>279</v>
      </c>
      <c r="XN87" s="157">
        <v>3</v>
      </c>
      <c r="XO87" s="157">
        <v>3</v>
      </c>
      <c r="XP87" s="157">
        <v>0</v>
      </c>
      <c r="XQ87" s="157">
        <v>0</v>
      </c>
      <c r="XR87" s="158">
        <v>1</v>
      </c>
      <c r="XU87" s="157" t="s">
        <v>279</v>
      </c>
      <c r="XV87" s="157">
        <v>3</v>
      </c>
      <c r="XW87" s="157">
        <v>3</v>
      </c>
      <c r="XX87" s="157">
        <v>0</v>
      </c>
      <c r="XY87" s="157">
        <v>0</v>
      </c>
      <c r="XZ87" s="158">
        <v>1</v>
      </c>
      <c r="YC87" s="157" t="s">
        <v>279</v>
      </c>
      <c r="YD87" s="157">
        <v>3</v>
      </c>
      <c r="YE87" s="157">
        <v>3</v>
      </c>
      <c r="YF87" s="157">
        <v>0</v>
      </c>
      <c r="YG87" s="157">
        <v>0</v>
      </c>
      <c r="YH87" s="158">
        <v>1</v>
      </c>
    </row>
    <row r="88" spans="13:658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 t="shared" ref="NJ88" si="229"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F88" s="157">
        <f>SUM(XF80:XF87)</f>
        <v>607</v>
      </c>
      <c r="XG88" s="157">
        <f>SUM(XG80:XG87)</f>
        <v>605</v>
      </c>
      <c r="XJ88" s="158">
        <f>XG88/XF88</f>
        <v>0.99670510708401971</v>
      </c>
      <c r="XN88" s="157">
        <f>SUM(XN80:XN87)</f>
        <v>607</v>
      </c>
      <c r="XO88" s="157">
        <f>SUM(XO80:XO87)</f>
        <v>605</v>
      </c>
      <c r="XR88" s="158">
        <f>XO88/XN88</f>
        <v>0.99670510708401971</v>
      </c>
      <c r="XV88" s="157">
        <f>SUM(XV80:XV87)</f>
        <v>607</v>
      </c>
      <c r="XW88" s="157">
        <f>SUM(XW80:XW87)</f>
        <v>605</v>
      </c>
      <c r="XZ88" s="158">
        <f>XW88/XV88</f>
        <v>0.99670510708401971</v>
      </c>
      <c r="YD88" s="157">
        <f>SUM(YD80:YD87)</f>
        <v>607</v>
      </c>
      <c r="YE88" s="157">
        <f>SUM(YE80:YE87)</f>
        <v>605</v>
      </c>
      <c r="YH88" s="158">
        <f>YE88/YD88</f>
        <v>0.99670510708401971</v>
      </c>
    </row>
    <row r="89" spans="13:658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58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58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 t="shared" ref="OT91:OT92" si="230"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58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 t="shared" si="230"/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58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 t="s">
        <v>22</v>
      </c>
      <c r="XF93" s="159">
        <v>346</v>
      </c>
      <c r="XG93" s="157">
        <v>261</v>
      </c>
      <c r="XH93" s="157">
        <v>52</v>
      </c>
      <c r="XI93" s="157">
        <v>33</v>
      </c>
      <c r="XM93" s="161" t="s">
        <v>22</v>
      </c>
      <c r="XN93" s="159">
        <v>346</v>
      </c>
      <c r="XO93" s="157">
        <v>261</v>
      </c>
      <c r="XP93" s="157">
        <v>52</v>
      </c>
      <c r="XQ93" s="157">
        <v>33</v>
      </c>
      <c r="XU93" s="161" t="s">
        <v>22</v>
      </c>
      <c r="XV93" s="159">
        <v>346</v>
      </c>
      <c r="XW93" s="157">
        <v>261</v>
      </c>
      <c r="XX93" s="157">
        <v>52</v>
      </c>
      <c r="XY93" s="157">
        <v>33</v>
      </c>
      <c r="YC93" s="161" t="s">
        <v>22</v>
      </c>
      <c r="YD93" s="159">
        <v>346</v>
      </c>
      <c r="YE93" s="157">
        <v>261</v>
      </c>
      <c r="YF93" s="157">
        <v>52</v>
      </c>
      <c r="YG93" s="157">
        <v>33</v>
      </c>
    </row>
    <row r="94" spans="13:658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 t="s">
        <v>32</v>
      </c>
      <c r="XF94" s="157">
        <v>628</v>
      </c>
      <c r="XG94" s="157">
        <v>566</v>
      </c>
      <c r="XH94" s="157">
        <v>8</v>
      </c>
      <c r="XI94" s="157">
        <v>54</v>
      </c>
      <c r="XM94" s="173" t="s">
        <v>32</v>
      </c>
      <c r="XN94" s="157">
        <v>628</v>
      </c>
      <c r="XO94" s="157">
        <v>566</v>
      </c>
      <c r="XP94" s="157">
        <v>8</v>
      </c>
      <c r="XQ94" s="157">
        <v>54</v>
      </c>
      <c r="XU94" s="173" t="s">
        <v>32</v>
      </c>
      <c r="XV94" s="157">
        <v>628</v>
      </c>
      <c r="XW94" s="157">
        <v>566</v>
      </c>
      <c r="XX94" s="157">
        <v>8</v>
      </c>
      <c r="XY94" s="157">
        <v>54</v>
      </c>
      <c r="YC94" s="173" t="s">
        <v>32</v>
      </c>
      <c r="YD94" s="157">
        <v>628</v>
      </c>
      <c r="YE94" s="157">
        <v>566</v>
      </c>
      <c r="YF94" s="157">
        <v>8</v>
      </c>
      <c r="YG94" s="157">
        <v>54</v>
      </c>
    </row>
    <row r="95" spans="13:658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  <c r="XE95" s="157" t="s">
        <v>35</v>
      </c>
      <c r="XF95" s="157">
        <v>48</v>
      </c>
      <c r="XG95" s="157">
        <v>21</v>
      </c>
      <c r="XH95" s="157">
        <v>20</v>
      </c>
      <c r="XI95" s="157">
        <v>7</v>
      </c>
      <c r="XM95" s="157" t="s">
        <v>35</v>
      </c>
      <c r="XN95" s="157">
        <v>48</v>
      </c>
      <c r="XO95" s="157">
        <v>21</v>
      </c>
      <c r="XP95" s="157">
        <v>20</v>
      </c>
      <c r="XQ95" s="157">
        <v>7</v>
      </c>
      <c r="XU95" s="157" t="s">
        <v>35</v>
      </c>
      <c r="XV95" s="157">
        <v>48</v>
      </c>
      <c r="XW95" s="157">
        <v>21</v>
      </c>
      <c r="XX95" s="157">
        <v>20</v>
      </c>
      <c r="XY95" s="157">
        <v>7</v>
      </c>
      <c r="YC95" s="157" t="s">
        <v>35</v>
      </c>
      <c r="YD95" s="157">
        <v>48</v>
      </c>
      <c r="YE95" s="157">
        <v>21</v>
      </c>
      <c r="YF95" s="157">
        <v>20</v>
      </c>
      <c r="YG95" s="157">
        <v>7</v>
      </c>
    </row>
    <row r="96" spans="13:658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  <c r="XE96" s="157" t="s">
        <v>39</v>
      </c>
      <c r="XF96" s="157">
        <v>12</v>
      </c>
      <c r="XG96" s="157">
        <v>9</v>
      </c>
      <c r="XH96" s="157">
        <v>3</v>
      </c>
      <c r="XI96" s="157">
        <v>0</v>
      </c>
      <c r="XM96" s="157" t="s">
        <v>39</v>
      </c>
      <c r="XN96" s="157">
        <v>12</v>
      </c>
      <c r="XO96" s="157">
        <v>9</v>
      </c>
      <c r="XP96" s="157">
        <v>3</v>
      </c>
      <c r="XQ96" s="157">
        <v>0</v>
      </c>
      <c r="XU96" s="157" t="s">
        <v>39</v>
      </c>
      <c r="XV96" s="157">
        <v>12</v>
      </c>
      <c r="XW96" s="157">
        <v>9</v>
      </c>
      <c r="XX96" s="157">
        <v>3</v>
      </c>
      <c r="XY96" s="157">
        <v>0</v>
      </c>
      <c r="YC96" s="157" t="s">
        <v>39</v>
      </c>
      <c r="YD96" s="157">
        <v>12</v>
      </c>
      <c r="YE96" s="157">
        <v>9</v>
      </c>
      <c r="YF96" s="157">
        <v>3</v>
      </c>
      <c r="YG96" s="157">
        <v>0</v>
      </c>
    </row>
    <row r="97" spans="13:657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  <c r="XE97" s="157" t="s">
        <v>65</v>
      </c>
      <c r="XF97" s="157">
        <v>381</v>
      </c>
      <c r="XG97" s="157">
        <v>296</v>
      </c>
      <c r="XH97" s="157">
        <v>55</v>
      </c>
      <c r="XI97" s="157">
        <v>30</v>
      </c>
      <c r="XM97" s="157" t="s">
        <v>65</v>
      </c>
      <c r="XN97" s="157">
        <v>381</v>
      </c>
      <c r="XO97" s="157">
        <v>296</v>
      </c>
      <c r="XP97" s="157">
        <v>55</v>
      </c>
      <c r="XQ97" s="157">
        <v>30</v>
      </c>
      <c r="XU97" s="157" t="s">
        <v>65</v>
      </c>
      <c r="XV97" s="157">
        <v>381</v>
      </c>
      <c r="XW97" s="157">
        <v>296</v>
      </c>
      <c r="XX97" s="157">
        <v>55</v>
      </c>
      <c r="XY97" s="157">
        <v>30</v>
      </c>
      <c r="YC97" s="157" t="s">
        <v>65</v>
      </c>
      <c r="YD97" s="157">
        <v>381</v>
      </c>
      <c r="YE97" s="157">
        <v>296</v>
      </c>
      <c r="YF97" s="157">
        <v>55</v>
      </c>
      <c r="YG97" s="157">
        <v>30</v>
      </c>
    </row>
    <row r="98" spans="13:657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  <c r="XE98" s="157" t="s">
        <v>70</v>
      </c>
      <c r="XF98" s="157">
        <v>270</v>
      </c>
      <c r="XG98" s="157">
        <v>0</v>
      </c>
      <c r="XH98" s="157">
        <v>0</v>
      </c>
      <c r="XI98" s="157">
        <v>270</v>
      </c>
      <c r="XM98" s="157" t="s">
        <v>70</v>
      </c>
      <c r="XN98" s="157">
        <v>270</v>
      </c>
      <c r="XO98" s="157">
        <v>0</v>
      </c>
      <c r="XP98" s="157">
        <v>0</v>
      </c>
      <c r="XQ98" s="157">
        <v>270</v>
      </c>
      <c r="XU98" s="157" t="s">
        <v>70</v>
      </c>
      <c r="XV98" s="157">
        <v>270</v>
      </c>
      <c r="XW98" s="157">
        <v>0</v>
      </c>
      <c r="XX98" s="157">
        <v>0</v>
      </c>
      <c r="XY98" s="157">
        <v>270</v>
      </c>
      <c r="YC98" s="157" t="s">
        <v>70</v>
      </c>
      <c r="YD98" s="157">
        <v>270</v>
      </c>
      <c r="YE98" s="157">
        <v>0</v>
      </c>
      <c r="YF98" s="157">
        <v>0</v>
      </c>
      <c r="YG98" s="157">
        <v>270</v>
      </c>
    </row>
    <row r="99" spans="13:657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  <c r="XE99" s="157" t="s">
        <v>72</v>
      </c>
      <c r="XF99" s="157">
        <v>85</v>
      </c>
      <c r="XG99" s="157">
        <v>53</v>
      </c>
      <c r="XH99" s="157">
        <v>2</v>
      </c>
      <c r="XI99" s="157">
        <v>30</v>
      </c>
      <c r="XM99" s="157" t="s">
        <v>72</v>
      </c>
      <c r="XN99" s="157">
        <v>85</v>
      </c>
      <c r="XO99" s="157">
        <v>53</v>
      </c>
      <c r="XP99" s="157">
        <v>2</v>
      </c>
      <c r="XQ99" s="157">
        <v>30</v>
      </c>
      <c r="XU99" s="157" t="s">
        <v>72</v>
      </c>
      <c r="XV99" s="157">
        <v>85</v>
      </c>
      <c r="XW99" s="157">
        <v>53</v>
      </c>
      <c r="XX99" s="157">
        <v>2</v>
      </c>
      <c r="XY99" s="157">
        <v>30</v>
      </c>
      <c r="YC99" s="157" t="s">
        <v>72</v>
      </c>
      <c r="YD99" s="157">
        <v>85</v>
      </c>
      <c r="YE99" s="157">
        <v>53</v>
      </c>
      <c r="YF99" s="157">
        <v>2</v>
      </c>
      <c r="YG99" s="157">
        <v>30</v>
      </c>
    </row>
    <row r="100" spans="13:657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 t="shared" ref="OT100" si="231"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 t="shared" ref="PJ100" si="232"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  <c r="XE100" s="157" t="s">
        <v>270</v>
      </c>
      <c r="XF100" s="157">
        <v>144</v>
      </c>
      <c r="XG100" s="157">
        <v>115</v>
      </c>
      <c r="XH100" s="157">
        <v>3</v>
      </c>
      <c r="XI100" s="157">
        <v>26</v>
      </c>
      <c r="XM100" s="157" t="s">
        <v>270</v>
      </c>
      <c r="XN100" s="157">
        <v>144</v>
      </c>
      <c r="XO100" s="157">
        <v>115</v>
      </c>
      <c r="XP100" s="157">
        <v>3</v>
      </c>
      <c r="XQ100" s="157">
        <v>26</v>
      </c>
      <c r="XU100" s="157" t="s">
        <v>270</v>
      </c>
      <c r="XV100" s="157">
        <v>144</v>
      </c>
      <c r="XW100" s="157">
        <v>115</v>
      </c>
      <c r="XX100" s="157">
        <v>3</v>
      </c>
      <c r="XY100" s="157">
        <v>26</v>
      </c>
      <c r="YC100" s="157" t="s">
        <v>270</v>
      </c>
      <c r="YD100" s="157">
        <v>144</v>
      </c>
      <c r="YE100" s="157">
        <v>115</v>
      </c>
      <c r="YF100" s="157">
        <v>3</v>
      </c>
      <c r="YG100" s="157">
        <v>26</v>
      </c>
    </row>
    <row r="101" spans="13:657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  <c r="XE101" s="157" t="s">
        <v>82</v>
      </c>
      <c r="XF101" s="157">
        <v>71</v>
      </c>
      <c r="XG101" s="157">
        <v>45</v>
      </c>
      <c r="XH101" s="157">
        <v>8</v>
      </c>
      <c r="XI101" s="157">
        <v>18</v>
      </c>
      <c r="XM101" s="157" t="s">
        <v>82</v>
      </c>
      <c r="XN101" s="157">
        <v>71</v>
      </c>
      <c r="XO101" s="157">
        <v>45</v>
      </c>
      <c r="XP101" s="157">
        <v>8</v>
      </c>
      <c r="XQ101" s="157">
        <v>18</v>
      </c>
      <c r="XU101" s="157" t="s">
        <v>82</v>
      </c>
      <c r="XV101" s="157">
        <v>71</v>
      </c>
      <c r="XW101" s="157">
        <v>45</v>
      </c>
      <c r="XX101" s="157">
        <v>8</v>
      </c>
      <c r="XY101" s="157">
        <v>18</v>
      </c>
      <c r="YC101" s="157" t="s">
        <v>82</v>
      </c>
      <c r="YD101" s="157">
        <v>71</v>
      </c>
      <c r="YE101" s="157">
        <v>45</v>
      </c>
      <c r="YF101" s="157">
        <v>8</v>
      </c>
      <c r="YG101" s="157">
        <v>18</v>
      </c>
    </row>
    <row r="102" spans="13:657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57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57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57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 t="shared" ref="OT105:OT108" si="233"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57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 t="shared" si="233"/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57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 t="shared" si="233"/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</row>
    <row r="108" spans="13:657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 t="shared" si="233"/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</row>
    <row r="109" spans="13:657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</row>
    <row r="110" spans="13:657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</row>
    <row r="111" spans="13:657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</row>
    <row r="112" spans="13:657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</row>
    <row r="113" spans="13:610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</row>
    <row r="114" spans="13:610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</row>
    <row r="115" spans="13:610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</row>
    <row r="116" spans="13:610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</row>
    <row r="117" spans="13:610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</row>
    <row r="118" spans="13:610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</row>
    <row r="119" spans="13:610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</row>
    <row r="120" spans="13:610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</row>
    <row r="121" spans="13:610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</row>
    <row r="122" spans="13:610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10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10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10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10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10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10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  <mergeCell ref="NE1:NF1"/>
    <mergeCell ref="NL1:NM1"/>
    <mergeCell ref="MN1:MO1"/>
    <mergeCell ref="MV1:MW1"/>
    <mergeCell ref="MF1:MG1"/>
  </mergeCells>
  <phoneticPr fontId="11" type="noConversion"/>
  <conditionalFormatting sqref="JU1:JU19 JU86:JU87 JU21:JU58 JU60:JU72 JU74:JU79">
    <cfRule type="cellIs" dxfId="128" priority="387" operator="equal">
      <formula>799</formula>
    </cfRule>
    <cfRule type="uniqueValues" priority="388"/>
  </conditionalFormatting>
  <conditionalFormatting sqref="JU80:JU85">
    <cfRule type="cellIs" dxfId="127" priority="383" operator="equal">
      <formula>799</formula>
    </cfRule>
    <cfRule type="uniqueValues" priority="386"/>
  </conditionalFormatting>
  <conditionalFormatting sqref="JU80:JU85 JY80:JY85">
    <cfRule type="uniqueValues" priority="385"/>
  </conditionalFormatting>
  <conditionalFormatting sqref="JU80:JU85">
    <cfRule type="cellIs" dxfId="126" priority="384" operator="equal">
      <formula>799</formula>
    </cfRule>
  </conditionalFormatting>
  <conditionalFormatting sqref="JU96:JU99">
    <cfRule type="cellIs" dxfId="125" priority="381" operator="equal">
      <formula>799</formula>
    </cfRule>
    <cfRule type="uniqueValues" priority="382"/>
  </conditionalFormatting>
  <conditionalFormatting sqref="JU100">
    <cfRule type="cellIs" dxfId="124" priority="379" operator="equal">
      <formula>799</formula>
    </cfRule>
    <cfRule type="uniqueValues" priority="380"/>
  </conditionalFormatting>
  <conditionalFormatting sqref="JU101">
    <cfRule type="cellIs" dxfId="123" priority="377" operator="equal">
      <formula>799</formula>
    </cfRule>
    <cfRule type="uniqueValues" priority="378"/>
  </conditionalFormatting>
  <conditionalFormatting sqref="JU102">
    <cfRule type="cellIs" dxfId="122" priority="375" operator="equal">
      <formula>799</formula>
    </cfRule>
    <cfRule type="uniqueValues" priority="376"/>
  </conditionalFormatting>
  <conditionalFormatting sqref="JU103">
    <cfRule type="cellIs" dxfId="121" priority="373" operator="equal">
      <formula>799</formula>
    </cfRule>
    <cfRule type="uniqueValues" priority="374"/>
  </conditionalFormatting>
  <conditionalFormatting sqref="JU104">
    <cfRule type="cellIs" dxfId="120" priority="371" operator="equal">
      <formula>799</formula>
    </cfRule>
    <cfRule type="uniqueValues" priority="372"/>
  </conditionalFormatting>
  <conditionalFormatting sqref="KC4">
    <cfRule type="cellIs" dxfId="119" priority="369" operator="equal">
      <formula>799</formula>
    </cfRule>
    <cfRule type="uniqueValues" priority="370"/>
  </conditionalFormatting>
  <conditionalFormatting sqref="KC9">
    <cfRule type="cellIs" dxfId="118" priority="367" operator="equal">
      <formula>799</formula>
    </cfRule>
    <cfRule type="uniqueValues" priority="368"/>
  </conditionalFormatting>
  <conditionalFormatting sqref="KC11">
    <cfRule type="cellIs" dxfId="117" priority="365" operator="equal">
      <formula>799</formula>
    </cfRule>
    <cfRule type="uniqueValues" priority="366"/>
  </conditionalFormatting>
  <conditionalFormatting sqref="KC12">
    <cfRule type="cellIs" dxfId="116" priority="363" operator="equal">
      <formula>799</formula>
    </cfRule>
    <cfRule type="uniqueValues" priority="364"/>
  </conditionalFormatting>
  <conditionalFormatting sqref="KC14">
    <cfRule type="cellIs" dxfId="115" priority="361" operator="equal">
      <formula>799</formula>
    </cfRule>
    <cfRule type="uniqueValues" priority="362"/>
  </conditionalFormatting>
  <conditionalFormatting sqref="KC17">
    <cfRule type="cellIs" dxfId="114" priority="359" operator="equal">
      <formula>799</formula>
    </cfRule>
    <cfRule type="uniqueValues" priority="360"/>
  </conditionalFormatting>
  <conditionalFormatting sqref="KC22">
    <cfRule type="cellIs" dxfId="113" priority="357" operator="equal">
      <formula>799</formula>
    </cfRule>
    <cfRule type="uniqueValues" priority="358"/>
  </conditionalFormatting>
  <conditionalFormatting sqref="KC31">
    <cfRule type="cellIs" dxfId="112" priority="355" operator="equal">
      <formula>799</formula>
    </cfRule>
    <cfRule type="uniqueValues" priority="356"/>
  </conditionalFormatting>
  <conditionalFormatting sqref="KC42">
    <cfRule type="cellIs" dxfId="111" priority="353" operator="equal">
      <formula>799</formula>
    </cfRule>
    <cfRule type="uniqueValues" priority="354"/>
  </conditionalFormatting>
  <conditionalFormatting sqref="KC43">
    <cfRule type="cellIs" dxfId="110" priority="351" operator="equal">
      <formula>799</formula>
    </cfRule>
    <cfRule type="uniqueValues" priority="352"/>
  </conditionalFormatting>
  <conditionalFormatting sqref="KK4">
    <cfRule type="cellIs" dxfId="109" priority="349" operator="equal">
      <formula>799</formula>
    </cfRule>
    <cfRule type="uniqueValues" priority="350"/>
  </conditionalFormatting>
  <conditionalFormatting sqref="KK9">
    <cfRule type="cellIs" dxfId="108" priority="347" operator="equal">
      <formula>799</formula>
    </cfRule>
    <cfRule type="uniqueValues" priority="348"/>
  </conditionalFormatting>
  <conditionalFormatting sqref="KK11">
    <cfRule type="cellIs" dxfId="107" priority="345" operator="equal">
      <formula>799</formula>
    </cfRule>
    <cfRule type="uniqueValues" priority="346"/>
  </conditionalFormatting>
  <conditionalFormatting sqref="KK12">
    <cfRule type="cellIs" dxfId="106" priority="343" operator="equal">
      <formula>799</formula>
    </cfRule>
    <cfRule type="uniqueValues" priority="344"/>
  </conditionalFormatting>
  <conditionalFormatting sqref="KK14">
    <cfRule type="cellIs" dxfId="105" priority="341" operator="equal">
      <formula>799</formula>
    </cfRule>
    <cfRule type="uniqueValues" priority="342"/>
  </conditionalFormatting>
  <conditionalFormatting sqref="KK17">
    <cfRule type="cellIs" dxfId="104" priority="339" operator="equal">
      <formula>799</formula>
    </cfRule>
    <cfRule type="uniqueValues" priority="340"/>
  </conditionalFormatting>
  <conditionalFormatting sqref="KK22">
    <cfRule type="cellIs" dxfId="103" priority="337" operator="equal">
      <formula>799</formula>
    </cfRule>
    <cfRule type="uniqueValues" priority="338"/>
  </conditionalFormatting>
  <conditionalFormatting sqref="KK31">
    <cfRule type="cellIs" dxfId="102" priority="335" operator="equal">
      <formula>799</formula>
    </cfRule>
    <cfRule type="uniqueValues" priority="336"/>
  </conditionalFormatting>
  <conditionalFormatting sqref="KK42">
    <cfRule type="cellIs" dxfId="101" priority="333" operator="equal">
      <formula>799</formula>
    </cfRule>
    <cfRule type="uniqueValues" priority="334"/>
  </conditionalFormatting>
  <conditionalFormatting sqref="KK43">
    <cfRule type="cellIs" dxfId="100" priority="331" operator="equal">
      <formula>799</formula>
    </cfRule>
    <cfRule type="uniqueValues" priority="332"/>
  </conditionalFormatting>
  <conditionalFormatting sqref="LQ4">
    <cfRule type="cellIs" dxfId="99" priority="329" operator="equal">
      <formula>799</formula>
    </cfRule>
    <cfRule type="uniqueValues" priority="330"/>
  </conditionalFormatting>
  <conditionalFormatting sqref="LI4">
    <cfRule type="cellIs" dxfId="98" priority="327" operator="equal">
      <formula>799</formula>
    </cfRule>
    <cfRule type="uniqueValues" priority="328"/>
  </conditionalFormatting>
  <conditionalFormatting sqref="LI9">
    <cfRule type="cellIs" dxfId="97" priority="325" operator="equal">
      <formula>799</formula>
    </cfRule>
    <cfRule type="uniqueValues" priority="326"/>
  </conditionalFormatting>
  <conditionalFormatting sqref="LI11">
    <cfRule type="cellIs" dxfId="96" priority="323" operator="equal">
      <formula>799</formula>
    </cfRule>
    <cfRule type="uniqueValues" priority="324"/>
  </conditionalFormatting>
  <conditionalFormatting sqref="LI12">
    <cfRule type="cellIs" dxfId="95" priority="321" operator="equal">
      <formula>799</formula>
    </cfRule>
    <cfRule type="uniqueValues" priority="322"/>
  </conditionalFormatting>
  <conditionalFormatting sqref="LI14">
    <cfRule type="cellIs" dxfId="94" priority="319" operator="equal">
      <formula>799</formula>
    </cfRule>
    <cfRule type="uniqueValues" priority="320"/>
  </conditionalFormatting>
  <conditionalFormatting sqref="LI17">
    <cfRule type="cellIs" dxfId="93" priority="317" operator="equal">
      <formula>799</formula>
    </cfRule>
    <cfRule type="uniqueValues" priority="318"/>
  </conditionalFormatting>
  <conditionalFormatting sqref="LI22">
    <cfRule type="cellIs" dxfId="92" priority="315" operator="equal">
      <formula>799</formula>
    </cfRule>
    <cfRule type="uniqueValues" priority="316"/>
  </conditionalFormatting>
  <conditionalFormatting sqref="LI42">
    <cfRule type="cellIs" dxfId="91" priority="313" operator="equal">
      <formula>799</formula>
    </cfRule>
    <cfRule type="uniqueValues" priority="314"/>
  </conditionalFormatting>
  <conditionalFormatting sqref="LI31">
    <cfRule type="cellIs" dxfId="90" priority="311" operator="equal">
      <formula>799</formula>
    </cfRule>
    <cfRule type="uniqueValues" priority="312"/>
  </conditionalFormatting>
  <conditionalFormatting sqref="LY4">
    <cfRule type="cellIs" dxfId="89" priority="309" operator="equal">
      <formula>799</formula>
    </cfRule>
    <cfRule type="uniqueValues" priority="310"/>
  </conditionalFormatting>
  <conditionalFormatting sqref="MG4">
    <cfRule type="cellIs" dxfId="88" priority="307" operator="equal">
      <formula>799</formula>
    </cfRule>
    <cfRule type="uniqueValues" priority="308"/>
  </conditionalFormatting>
  <conditionalFormatting sqref="MG9">
    <cfRule type="cellIs" dxfId="87" priority="305" operator="equal">
      <formula>799</formula>
    </cfRule>
    <cfRule type="uniqueValues" priority="306"/>
  </conditionalFormatting>
  <conditionalFormatting sqref="MG11">
    <cfRule type="cellIs" dxfId="86" priority="303" operator="equal">
      <formula>799</formula>
    </cfRule>
    <cfRule type="uniqueValues" priority="304"/>
  </conditionalFormatting>
  <conditionalFormatting sqref="MG12">
    <cfRule type="cellIs" dxfId="85" priority="301" operator="equal">
      <formula>799</formula>
    </cfRule>
    <cfRule type="uniqueValues" priority="302"/>
  </conditionalFormatting>
  <conditionalFormatting sqref="MG17">
    <cfRule type="cellIs" dxfId="84" priority="299" operator="equal">
      <formula>799</formula>
    </cfRule>
    <cfRule type="uniqueValues" priority="300"/>
  </conditionalFormatting>
  <conditionalFormatting sqref="MG31">
    <cfRule type="cellIs" dxfId="83" priority="297" operator="equal">
      <formula>799</formula>
    </cfRule>
    <cfRule type="uniqueValues" priority="298"/>
  </conditionalFormatting>
  <conditionalFormatting sqref="MG42">
    <cfRule type="cellIs" dxfId="82" priority="295" operator="equal">
      <formula>799</formula>
    </cfRule>
    <cfRule type="uniqueValues" priority="296"/>
  </conditionalFormatting>
  <conditionalFormatting sqref="MO4">
    <cfRule type="cellIs" dxfId="81" priority="293" operator="equal">
      <formula>799</formula>
    </cfRule>
    <cfRule type="uniqueValues" priority="294"/>
  </conditionalFormatting>
  <conditionalFormatting sqref="MO9">
    <cfRule type="cellIs" dxfId="80" priority="291" operator="equal">
      <formula>799</formula>
    </cfRule>
    <cfRule type="uniqueValues" priority="292"/>
  </conditionalFormatting>
  <conditionalFormatting sqref="MO12">
    <cfRule type="cellIs" dxfId="79" priority="289" operator="equal">
      <formula>799</formula>
    </cfRule>
    <cfRule type="uniqueValues" priority="290"/>
  </conditionalFormatting>
  <conditionalFormatting sqref="MO17">
    <cfRule type="cellIs" dxfId="78" priority="287" operator="equal">
      <formula>799</formula>
    </cfRule>
    <cfRule type="uniqueValues" priority="288"/>
  </conditionalFormatting>
  <conditionalFormatting sqref="MO31">
    <cfRule type="cellIs" dxfId="77" priority="285" operator="equal">
      <formula>799</formula>
    </cfRule>
    <cfRule type="uniqueValues" priority="286"/>
  </conditionalFormatting>
  <conditionalFormatting sqref="MO42">
    <cfRule type="cellIs" dxfId="76" priority="283" operator="equal">
      <formula>799</formula>
    </cfRule>
    <cfRule type="uniqueValues" priority="284"/>
  </conditionalFormatting>
  <conditionalFormatting sqref="MW4">
    <cfRule type="cellIs" dxfId="75" priority="281" operator="equal">
      <formula>799</formula>
    </cfRule>
    <cfRule type="uniqueValues" priority="282"/>
  </conditionalFormatting>
  <conditionalFormatting sqref="MW9">
    <cfRule type="cellIs" dxfId="74" priority="279" operator="equal">
      <formula>799</formula>
    </cfRule>
    <cfRule type="uniqueValues" priority="280"/>
  </conditionalFormatting>
  <conditionalFormatting sqref="MW12">
    <cfRule type="cellIs" dxfId="73" priority="277" operator="equal">
      <formula>799</formula>
    </cfRule>
    <cfRule type="uniqueValues" priority="278"/>
  </conditionalFormatting>
  <conditionalFormatting sqref="NE4">
    <cfRule type="cellIs" dxfId="72" priority="275" operator="equal">
      <formula>799</formula>
    </cfRule>
    <cfRule type="uniqueValues" priority="276"/>
  </conditionalFormatting>
  <conditionalFormatting sqref="NE9">
    <cfRule type="cellIs" dxfId="71" priority="273" operator="equal">
      <formula>799</formula>
    </cfRule>
    <cfRule type="uniqueValues" priority="274"/>
  </conditionalFormatting>
  <conditionalFormatting sqref="NE12">
    <cfRule type="cellIs" dxfId="70" priority="271" operator="equal">
      <formula>799</formula>
    </cfRule>
    <cfRule type="uniqueValues" priority="272"/>
  </conditionalFormatting>
  <conditionalFormatting sqref="NM4">
    <cfRule type="cellIs" dxfId="69" priority="269" operator="equal">
      <formula>799</formula>
    </cfRule>
    <cfRule type="uniqueValues" priority="270"/>
  </conditionalFormatting>
  <conditionalFormatting sqref="NM9">
    <cfRule type="cellIs" dxfId="68" priority="267" operator="equal">
      <formula>799</formula>
    </cfRule>
    <cfRule type="uniqueValues" priority="268"/>
  </conditionalFormatting>
  <conditionalFormatting sqref="NM12">
    <cfRule type="cellIs" dxfId="67" priority="265" operator="equal">
      <formula>799</formula>
    </cfRule>
    <cfRule type="uniqueValues" priority="266"/>
  </conditionalFormatting>
  <conditionalFormatting sqref="OP4">
    <cfRule type="cellIs" dxfId="66" priority="263" operator="equal">
      <formula>799</formula>
    </cfRule>
    <cfRule type="uniqueValues" priority="264"/>
  </conditionalFormatting>
  <conditionalFormatting sqref="OP9">
    <cfRule type="cellIs" dxfId="65" priority="261" operator="equal">
      <formula>799</formula>
    </cfRule>
    <cfRule type="uniqueValues" priority="262"/>
  </conditionalFormatting>
  <conditionalFormatting sqref="OP12">
    <cfRule type="cellIs" dxfId="64" priority="259" operator="equal">
      <formula>799</formula>
    </cfRule>
    <cfRule type="uniqueValues" priority="260"/>
  </conditionalFormatting>
  <conditionalFormatting sqref="OX4">
    <cfRule type="cellIs" dxfId="63" priority="257" operator="equal">
      <formula>799</formula>
    </cfRule>
    <cfRule type="uniqueValues" priority="258"/>
  </conditionalFormatting>
  <conditionalFormatting sqref="OX9">
    <cfRule type="cellIs" dxfId="62" priority="255" operator="equal">
      <formula>799</formula>
    </cfRule>
    <cfRule type="uniqueValues" priority="256"/>
  </conditionalFormatting>
  <conditionalFormatting sqref="OX12">
    <cfRule type="cellIs" dxfId="61" priority="253" operator="equal">
      <formula>799</formula>
    </cfRule>
    <cfRule type="uniqueValues" priority="254"/>
  </conditionalFormatting>
  <conditionalFormatting sqref="PF4">
    <cfRule type="cellIs" dxfId="60" priority="251" operator="equal">
      <formula>799</formula>
    </cfRule>
    <cfRule type="uniqueValues" priority="252"/>
  </conditionalFormatting>
  <conditionalFormatting sqref="PF9">
    <cfRule type="cellIs" dxfId="59" priority="249" operator="equal">
      <formula>799</formula>
    </cfRule>
    <cfRule type="uniqueValues" priority="250"/>
  </conditionalFormatting>
  <conditionalFormatting sqref="PF12">
    <cfRule type="cellIs" dxfId="58" priority="247" operator="equal">
      <formula>799</formula>
    </cfRule>
    <cfRule type="uniqueValues" priority="248"/>
  </conditionalFormatting>
  <conditionalFormatting sqref="PN4">
    <cfRule type="cellIs" dxfId="57" priority="245" operator="equal">
      <formula>799</formula>
    </cfRule>
    <cfRule type="uniqueValues" priority="246"/>
  </conditionalFormatting>
  <conditionalFormatting sqref="PN9">
    <cfRule type="cellIs" dxfId="56" priority="243" operator="equal">
      <formula>799</formula>
    </cfRule>
    <cfRule type="uniqueValues" priority="244"/>
  </conditionalFormatting>
  <conditionalFormatting sqref="PN12">
    <cfRule type="cellIs" dxfId="55" priority="241" operator="equal">
      <formula>799</formula>
    </cfRule>
    <cfRule type="uniqueValues" priority="242"/>
  </conditionalFormatting>
  <conditionalFormatting sqref="PV4">
    <cfRule type="cellIs" dxfId="54" priority="239" operator="equal">
      <formula>799</formula>
    </cfRule>
    <cfRule type="uniqueValues" priority="240"/>
  </conditionalFormatting>
  <conditionalFormatting sqref="PV9">
    <cfRule type="cellIs" dxfId="53" priority="237" operator="equal">
      <formula>799</formula>
    </cfRule>
    <cfRule type="uniqueValues" priority="238"/>
  </conditionalFormatting>
  <conditionalFormatting sqref="PV12">
    <cfRule type="cellIs" dxfId="52" priority="235" operator="equal">
      <formula>799</formula>
    </cfRule>
    <cfRule type="uniqueValues" priority="236"/>
  </conditionalFormatting>
  <conditionalFormatting sqref="QD4">
    <cfRule type="cellIs" dxfId="51" priority="227" operator="equal">
      <formula>799</formula>
    </cfRule>
    <cfRule type="uniqueValues" priority="228"/>
  </conditionalFormatting>
  <conditionalFormatting sqref="QD9">
    <cfRule type="cellIs" dxfId="50" priority="225" operator="equal">
      <formula>799</formula>
    </cfRule>
    <cfRule type="uniqueValues" priority="226"/>
  </conditionalFormatting>
  <conditionalFormatting sqref="QD12">
    <cfRule type="cellIs" dxfId="49" priority="223" operator="equal">
      <formula>799</formula>
    </cfRule>
    <cfRule type="uniqueValues" priority="224"/>
  </conditionalFormatting>
  <conditionalFormatting sqref="QL4">
    <cfRule type="cellIs" dxfId="48" priority="221" operator="equal">
      <formula>799</formula>
    </cfRule>
    <cfRule type="uniqueValues" priority="222"/>
  </conditionalFormatting>
  <conditionalFormatting sqref="QL9">
    <cfRule type="cellIs" dxfId="47" priority="219" operator="equal">
      <formula>799</formula>
    </cfRule>
    <cfRule type="uniqueValues" priority="220"/>
  </conditionalFormatting>
  <conditionalFormatting sqref="QL12">
    <cfRule type="cellIs" dxfId="46" priority="217" operator="equal">
      <formula>799</formula>
    </cfRule>
    <cfRule type="uniqueValues" priority="218"/>
  </conditionalFormatting>
  <conditionalFormatting sqref="QT4">
    <cfRule type="cellIs" dxfId="45" priority="215" operator="equal">
      <formula>799</formula>
    </cfRule>
    <cfRule type="uniqueValues" priority="216"/>
  </conditionalFormatting>
  <conditionalFormatting sqref="QT9">
    <cfRule type="cellIs" dxfId="44" priority="213" operator="equal">
      <formula>799</formula>
    </cfRule>
    <cfRule type="uniqueValues" priority="214"/>
  </conditionalFormatting>
  <conditionalFormatting sqref="QT12">
    <cfRule type="cellIs" dxfId="43" priority="211" operator="equal">
      <formula>799</formula>
    </cfRule>
    <cfRule type="uniqueValues" priority="212"/>
  </conditionalFormatting>
  <conditionalFormatting sqref="RB4">
    <cfRule type="cellIs" dxfId="42" priority="203" operator="equal">
      <formula>799</formula>
    </cfRule>
    <cfRule type="uniqueValues" priority="204"/>
  </conditionalFormatting>
  <conditionalFormatting sqref="RB9">
    <cfRule type="cellIs" dxfId="41" priority="201" operator="equal">
      <formula>799</formula>
    </cfRule>
    <cfRule type="uniqueValues" priority="202"/>
  </conditionalFormatting>
  <conditionalFormatting sqref="RB12">
    <cfRule type="cellIs" dxfId="40" priority="199" operator="equal">
      <formula>799</formula>
    </cfRule>
    <cfRule type="uniqueValues" priority="200"/>
  </conditionalFormatting>
  <conditionalFormatting sqref="RJ4">
    <cfRule type="cellIs" dxfId="39" priority="191" operator="equal">
      <formula>799</formula>
    </cfRule>
    <cfRule type="uniqueValues" priority="192"/>
  </conditionalFormatting>
  <conditionalFormatting sqref="RJ9">
    <cfRule type="cellIs" dxfId="38" priority="189" operator="equal">
      <formula>799</formula>
    </cfRule>
    <cfRule type="uniqueValues" priority="190"/>
  </conditionalFormatting>
  <conditionalFormatting sqref="RJ12">
    <cfRule type="cellIs" dxfId="37" priority="187" operator="equal">
      <formula>799</formula>
    </cfRule>
    <cfRule type="uniqueValues" priority="188"/>
  </conditionalFormatting>
  <conditionalFormatting sqref="RR4">
    <cfRule type="cellIs" dxfId="36" priority="179" operator="equal">
      <formula>799</formula>
    </cfRule>
    <cfRule type="uniqueValues" priority="180"/>
  </conditionalFormatting>
  <conditionalFormatting sqref="RR9">
    <cfRule type="cellIs" dxfId="35" priority="177" operator="equal">
      <formula>799</formula>
    </cfRule>
    <cfRule type="uniqueValues" priority="178"/>
  </conditionalFormatting>
  <conditionalFormatting sqref="RR12">
    <cfRule type="cellIs" dxfId="34" priority="175" operator="equal">
      <formula>799</formula>
    </cfRule>
    <cfRule type="uniqueValues" priority="176"/>
  </conditionalFormatting>
  <conditionalFormatting sqref="RZ4">
    <cfRule type="cellIs" dxfId="33" priority="167" operator="equal">
      <formula>799</formula>
    </cfRule>
    <cfRule type="uniqueValues" priority="168"/>
  </conditionalFormatting>
  <conditionalFormatting sqref="RZ9">
    <cfRule type="cellIs" dxfId="32" priority="165" operator="equal">
      <formula>799</formula>
    </cfRule>
    <cfRule type="uniqueValues" priority="166"/>
  </conditionalFormatting>
  <conditionalFormatting sqref="RZ12">
    <cfRule type="cellIs" dxfId="31" priority="163" operator="equal">
      <formula>799</formula>
    </cfRule>
    <cfRule type="uniqueValues" priority="164"/>
  </conditionalFormatting>
  <conditionalFormatting sqref="SH4">
    <cfRule type="cellIs" dxfId="30" priority="149" operator="equal">
      <formula>799</formula>
    </cfRule>
    <cfRule type="uniqueValues" priority="150"/>
  </conditionalFormatting>
  <conditionalFormatting sqref="SH9">
    <cfRule type="cellIs" dxfId="29" priority="147" operator="equal">
      <formula>799</formula>
    </cfRule>
    <cfRule type="uniqueValues" priority="148"/>
  </conditionalFormatting>
  <conditionalFormatting sqref="SH12">
    <cfRule type="cellIs" dxfId="28" priority="145" operator="equal">
      <formula>799</formula>
    </cfRule>
    <cfRule type="uniqueValues" priority="146"/>
  </conditionalFormatting>
  <conditionalFormatting sqref="SP4">
    <cfRule type="cellIs" dxfId="27" priority="131" operator="equal">
      <formula>799</formula>
    </cfRule>
    <cfRule type="uniqueValues" priority="132"/>
  </conditionalFormatting>
  <conditionalFormatting sqref="SP9">
    <cfRule type="cellIs" dxfId="26" priority="129" operator="equal">
      <formula>799</formula>
    </cfRule>
    <cfRule type="uniqueValues" priority="130"/>
  </conditionalFormatting>
  <conditionalFormatting sqref="SP12">
    <cfRule type="cellIs" dxfId="25" priority="127" operator="equal">
      <formula>799</formula>
    </cfRule>
    <cfRule type="uniqueValues" priority="128"/>
  </conditionalFormatting>
  <conditionalFormatting sqref="SX4">
    <cfRule type="cellIs" dxfId="24" priority="119" operator="equal">
      <formula>799</formula>
    </cfRule>
    <cfRule type="uniqueValues" priority="120"/>
  </conditionalFormatting>
  <conditionalFormatting sqref="SX9">
    <cfRule type="cellIs" dxfId="23" priority="117" operator="equal">
      <formula>799</formula>
    </cfRule>
    <cfRule type="uniqueValues" priority="118"/>
  </conditionalFormatting>
  <conditionalFormatting sqref="TF4">
    <cfRule type="cellIs" dxfId="22" priority="109" operator="equal">
      <formula>799</formula>
    </cfRule>
    <cfRule type="uniqueValues" priority="110"/>
  </conditionalFormatting>
  <conditionalFormatting sqref="TF9">
    <cfRule type="cellIs" dxfId="21" priority="107" operator="equal">
      <formula>799</formula>
    </cfRule>
    <cfRule type="uniqueValues" priority="108"/>
  </conditionalFormatting>
  <conditionalFormatting sqref="TN9">
    <cfRule type="cellIs" dxfId="20" priority="99" operator="equal">
      <formula>799</formula>
    </cfRule>
    <cfRule type="uniqueValues" priority="100"/>
  </conditionalFormatting>
  <conditionalFormatting sqref="TN4">
    <cfRule type="cellIs" dxfId="19" priority="101" operator="equal">
      <formula>799</formula>
    </cfRule>
    <cfRule type="uniqueValues" priority="102"/>
  </conditionalFormatting>
  <conditionalFormatting sqref="JU107 JU110 JU113 JU116 JU119">
    <cfRule type="cellIs" dxfId="18" priority="97" operator="equal">
      <formula>799</formula>
    </cfRule>
    <cfRule type="uniqueValues" priority="98"/>
  </conditionalFormatting>
  <conditionalFormatting sqref="TV4">
    <cfRule type="cellIs" dxfId="17" priority="91" operator="equal">
      <formula>799</formula>
    </cfRule>
    <cfRule type="uniqueValues" priority="92"/>
  </conditionalFormatting>
  <conditionalFormatting sqref="TV9">
    <cfRule type="cellIs" dxfId="16" priority="89" operator="equal">
      <formula>799</formula>
    </cfRule>
    <cfRule type="uniqueValues" priority="90"/>
  </conditionalFormatting>
  <conditionalFormatting sqref="UD4">
    <cfRule type="cellIs" dxfId="15" priority="83" operator="equal">
      <formula>799</formula>
    </cfRule>
    <cfRule type="uniqueValues" priority="84"/>
  </conditionalFormatting>
  <conditionalFormatting sqref="UD9">
    <cfRule type="cellIs" dxfId="14" priority="81" operator="equal">
      <formula>799</formula>
    </cfRule>
    <cfRule type="uniqueValues" priority="82"/>
  </conditionalFormatting>
  <conditionalFormatting sqref="UL4">
    <cfRule type="cellIs" dxfId="13" priority="75" operator="equal">
      <formula>799</formula>
    </cfRule>
    <cfRule type="uniqueValues" priority="76"/>
  </conditionalFormatting>
  <conditionalFormatting sqref="UL9">
    <cfRule type="cellIs" dxfId="12" priority="73" operator="equal">
      <formula>799</formula>
    </cfRule>
    <cfRule type="uniqueValues" priority="74"/>
  </conditionalFormatting>
  <conditionalFormatting sqref="UT4">
    <cfRule type="cellIs" dxfId="11" priority="59" operator="equal">
      <formula>799</formula>
    </cfRule>
    <cfRule type="uniqueValues" priority="60"/>
  </conditionalFormatting>
  <conditionalFormatting sqref="VB4">
    <cfRule type="cellIs" dxfId="10" priority="51" operator="equal">
      <formula>799</formula>
    </cfRule>
    <cfRule type="uniqueValues" priority="52"/>
  </conditionalFormatting>
  <conditionalFormatting sqref="VR4">
    <cfRule type="cellIs" dxfId="9" priority="47" operator="equal">
      <formula>799</formula>
    </cfRule>
    <cfRule type="uniqueValues" priority="48"/>
  </conditionalFormatting>
  <conditionalFormatting sqref="VJ4">
    <cfRule type="cellIs" dxfId="8" priority="43" operator="equal">
      <formula>799</formula>
    </cfRule>
    <cfRule type="uniqueValues" priority="44"/>
  </conditionalFormatting>
  <conditionalFormatting sqref="VZ4">
    <cfRule type="cellIs" dxfId="7" priority="39" operator="equal">
      <formula>799</formula>
    </cfRule>
    <cfRule type="uniqueValues" priority="40"/>
  </conditionalFormatting>
  <conditionalFormatting sqref="WH4">
    <cfRule type="cellIs" dxfId="6" priority="35" operator="equal">
      <formula>799</formula>
    </cfRule>
    <cfRule type="uniqueValues" priority="36"/>
  </conditionalFormatting>
  <conditionalFormatting sqref="WP4">
    <cfRule type="cellIs" dxfId="5" priority="21" operator="equal">
      <formula>799</formula>
    </cfRule>
    <cfRule type="uniqueValues" priority="22"/>
  </conditionalFormatting>
  <conditionalFormatting sqref="WX4">
    <cfRule type="cellIs" dxfId="4" priority="13" operator="equal">
      <formula>799</formula>
    </cfRule>
    <cfRule type="uniqueValues" priority="14"/>
  </conditionalFormatting>
  <conditionalFormatting sqref="XF4">
    <cfRule type="cellIs" dxfId="3" priority="9" operator="equal">
      <formula>799</formula>
    </cfRule>
    <cfRule type="uniqueValues" priority="10"/>
  </conditionalFormatting>
  <conditionalFormatting sqref="XN4">
    <cfRule type="cellIs" dxfId="2" priority="7" operator="equal">
      <formula>799</formula>
    </cfRule>
    <cfRule type="uniqueValues" priority="8"/>
  </conditionalFormatting>
  <conditionalFormatting sqref="YD4">
    <cfRule type="cellIs" dxfId="1" priority="3" operator="equal">
      <formula>799</formula>
    </cfRule>
    <cfRule type="uniqueValues" priority="4"/>
  </conditionalFormatting>
  <conditionalFormatting sqref="XV4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197" t="s">
        <v>206</v>
      </c>
      <c r="ML1" s="197"/>
      <c r="MP1" s="68"/>
      <c r="MS1" s="198" t="s">
        <v>215</v>
      </c>
      <c r="MT1" s="198"/>
      <c r="MX1" s="68"/>
      <c r="NA1" s="197" t="s">
        <v>220</v>
      </c>
      <c r="NB1" s="197"/>
      <c r="NF1" s="68"/>
      <c r="NI1" s="197" t="s">
        <v>230</v>
      </c>
      <c r="NJ1" s="197"/>
      <c r="NN1" s="68"/>
      <c r="NQ1" s="197" t="s">
        <v>237</v>
      </c>
      <c r="NR1" s="197"/>
      <c r="NV1" s="68"/>
      <c r="NY1" s="197" t="s">
        <v>244</v>
      </c>
      <c r="NZ1" s="197"/>
      <c r="OD1" s="68"/>
      <c r="OG1" s="197" t="s">
        <v>260</v>
      </c>
      <c r="OH1" s="197"/>
      <c r="OL1" s="68"/>
      <c r="OO1" s="64" t="s">
        <v>259</v>
      </c>
      <c r="OT1" s="68"/>
      <c r="OW1" s="197" t="s">
        <v>276</v>
      </c>
      <c r="OX1" s="197"/>
      <c r="OY1" s="133"/>
      <c r="OZ1" s="133"/>
      <c r="PA1" s="133"/>
      <c r="PB1" s="134"/>
      <c r="PC1" s="133"/>
      <c r="PD1" s="133"/>
      <c r="PE1" s="197" t="s">
        <v>277</v>
      </c>
      <c r="PF1" s="197"/>
      <c r="PG1" s="133"/>
      <c r="PH1" s="133"/>
      <c r="PI1" s="133"/>
      <c r="PJ1" s="134"/>
      <c r="PK1" s="133"/>
      <c r="PM1" s="197" t="s">
        <v>278</v>
      </c>
      <c r="PN1" s="197"/>
      <c r="PO1" s="133"/>
      <c r="PP1" s="133"/>
      <c r="PQ1" s="133"/>
      <c r="PR1" s="134"/>
      <c r="PS1" s="133"/>
      <c r="PT1" s="133"/>
      <c r="PU1" s="197" t="s">
        <v>271</v>
      </c>
      <c r="PV1" s="197"/>
      <c r="PW1" s="133"/>
      <c r="PX1" s="133"/>
      <c r="PY1" s="133"/>
      <c r="PZ1" s="134"/>
      <c r="QA1" s="133"/>
      <c r="QB1" s="133"/>
      <c r="QC1" s="197" t="s">
        <v>282</v>
      </c>
      <c r="QD1" s="197"/>
      <c r="QE1" s="133"/>
      <c r="QF1" s="133"/>
      <c r="QG1" s="133"/>
      <c r="QH1" s="134"/>
      <c r="QI1" s="133"/>
      <c r="QJ1" s="133"/>
      <c r="QK1" s="197" t="s">
        <v>286</v>
      </c>
      <c r="QL1" s="197"/>
      <c r="QM1" s="133"/>
      <c r="QN1" s="133"/>
      <c r="QO1" s="133"/>
      <c r="QP1" s="134"/>
      <c r="QQ1" s="133"/>
      <c r="QR1" s="133"/>
      <c r="QS1" s="195" t="s">
        <v>288</v>
      </c>
      <c r="QT1" s="195"/>
      <c r="QU1" s="157"/>
      <c r="QV1" s="157"/>
      <c r="QW1" s="157"/>
      <c r="QX1" s="158"/>
      <c r="QY1" s="157"/>
      <c r="QZ1" s="133"/>
      <c r="RA1" s="197" t="s">
        <v>314</v>
      </c>
      <c r="RB1" s="197"/>
      <c r="RC1" s="133"/>
      <c r="RD1" s="133"/>
      <c r="RE1" s="133"/>
      <c r="RF1" s="134"/>
      <c r="RG1" s="133"/>
      <c r="RH1" s="133"/>
      <c r="RI1" s="133"/>
      <c r="RJ1" s="197" t="s">
        <v>316</v>
      </c>
      <c r="RK1" s="197"/>
      <c r="RL1" s="133"/>
      <c r="RM1" s="133"/>
      <c r="RN1" s="133"/>
      <c r="RO1" s="134"/>
      <c r="RP1" s="133"/>
      <c r="RQ1" s="133"/>
      <c r="RR1" s="197" t="s">
        <v>317</v>
      </c>
      <c r="RS1" s="197"/>
      <c r="RT1" s="133"/>
      <c r="RU1" s="133"/>
      <c r="RV1" s="133"/>
      <c r="RW1" s="134"/>
      <c r="RX1" s="133"/>
      <c r="RY1" s="197" t="s">
        <v>308</v>
      </c>
      <c r="RZ1" s="197"/>
      <c r="SA1" s="133"/>
      <c r="SB1" s="133"/>
      <c r="SC1" s="133"/>
      <c r="SD1" s="134"/>
      <c r="SE1" s="133"/>
      <c r="SF1" s="197" t="s">
        <v>313</v>
      </c>
      <c r="SG1" s="197"/>
      <c r="SH1" s="133"/>
      <c r="SI1" s="133"/>
      <c r="SJ1" s="133"/>
      <c r="SK1" s="134"/>
      <c r="SL1" s="133"/>
      <c r="SM1" s="197" t="s">
        <v>318</v>
      </c>
      <c r="SN1" s="197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OW1:OX1"/>
    <mergeCell ref="OG1:OH1"/>
    <mergeCell ref="NY1:NZ1"/>
    <mergeCell ref="MK1:ML1"/>
    <mergeCell ref="MS1:MT1"/>
    <mergeCell ref="NA1:NB1"/>
    <mergeCell ref="NI1:NJ1"/>
    <mergeCell ref="NQ1:NR1"/>
    <mergeCell ref="QC1:QD1"/>
    <mergeCell ref="QK1:QL1"/>
    <mergeCell ref="PM1:PN1"/>
    <mergeCell ref="PU1:PV1"/>
    <mergeCell ref="PE1:PF1"/>
    <mergeCell ref="SF1:SG1"/>
    <mergeCell ref="SM1:SN1"/>
    <mergeCell ref="QS1:QT1"/>
    <mergeCell ref="RA1:RB1"/>
    <mergeCell ref="RJ1:RK1"/>
    <mergeCell ref="RR1:RS1"/>
    <mergeCell ref="RY1:RZ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5" t="s">
        <v>209</v>
      </c>
      <c r="BV1" s="195"/>
      <c r="CC1" s="195" t="s">
        <v>215</v>
      </c>
      <c r="CD1" s="195"/>
      <c r="CK1" s="195" t="s">
        <v>220</v>
      </c>
      <c r="CL1" s="195"/>
      <c r="CP1" s="4"/>
      <c r="CS1" s="195" t="s">
        <v>230</v>
      </c>
      <c r="CT1" s="195"/>
      <c r="CX1" s="4"/>
      <c r="DA1" s="195" t="s">
        <v>237</v>
      </c>
      <c r="DB1" s="195"/>
      <c r="DF1" s="4"/>
      <c r="DI1" s="195" t="s">
        <v>244</v>
      </c>
      <c r="DJ1" s="195"/>
      <c r="DN1" s="4"/>
      <c r="DQ1" s="195" t="s">
        <v>255</v>
      </c>
      <c r="DR1" s="195"/>
      <c r="DV1" s="4"/>
      <c r="DY1" s="2" t="s">
        <v>259</v>
      </c>
      <c r="EG1" s="195" t="s">
        <v>276</v>
      </c>
      <c r="EH1" s="195"/>
      <c r="EI1" s="138"/>
      <c r="EJ1" s="138"/>
      <c r="EK1" s="138"/>
      <c r="EL1" s="138"/>
      <c r="EM1" s="138"/>
      <c r="EN1" s="138"/>
      <c r="EO1" s="195" t="s">
        <v>273</v>
      </c>
      <c r="EP1" s="195"/>
      <c r="EQ1" s="138"/>
      <c r="ER1" s="138"/>
      <c r="ES1" s="138"/>
      <c r="ET1" s="138"/>
      <c r="EU1" s="138"/>
      <c r="EV1" s="130"/>
      <c r="EW1" s="195" t="s">
        <v>278</v>
      </c>
      <c r="EX1" s="195"/>
      <c r="EY1" s="157"/>
      <c r="EZ1" s="157"/>
      <c r="FA1" s="157"/>
      <c r="FB1" s="158"/>
      <c r="FC1" s="157"/>
      <c r="FD1" s="157"/>
      <c r="FE1" s="195" t="s">
        <v>271</v>
      </c>
      <c r="FF1" s="195"/>
      <c r="FG1" s="157"/>
      <c r="FH1" s="157"/>
      <c r="FI1" s="157"/>
      <c r="FJ1" s="158"/>
      <c r="FK1" s="157"/>
      <c r="FL1" s="157"/>
      <c r="FM1" s="199" t="s">
        <v>282</v>
      </c>
      <c r="FN1" s="199"/>
      <c r="FO1" s="156"/>
      <c r="FP1" s="156"/>
      <c r="FQ1" s="156"/>
      <c r="FR1" s="162"/>
      <c r="FS1" s="157"/>
      <c r="FT1" s="157"/>
      <c r="FU1" s="195" t="s">
        <v>286</v>
      </c>
      <c r="FV1" s="195"/>
      <c r="FW1" s="157"/>
      <c r="FX1" s="157"/>
      <c r="FY1" s="157"/>
      <c r="GA1" s="157"/>
      <c r="GB1" s="157"/>
      <c r="GC1" s="195" t="s">
        <v>288</v>
      </c>
      <c r="GD1" s="195"/>
      <c r="GE1" s="157"/>
      <c r="GF1" s="157"/>
      <c r="GG1" s="157"/>
      <c r="GH1" s="158"/>
      <c r="GI1" s="157"/>
      <c r="GJ1" s="157"/>
      <c r="GK1" s="195" t="s">
        <v>288</v>
      </c>
      <c r="GL1" s="195"/>
      <c r="GM1" s="157"/>
      <c r="GN1" s="157"/>
      <c r="GO1" s="157"/>
      <c r="GP1" s="158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O1" s="157"/>
      <c r="HP1" s="195" t="s">
        <v>308</v>
      </c>
      <c r="HQ1" s="195"/>
      <c r="HR1" s="157"/>
      <c r="HS1" s="157"/>
      <c r="HT1" s="157"/>
      <c r="HU1" s="158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  <mergeCell ref="GC1:GD1"/>
    <mergeCell ref="FM1:FN1"/>
    <mergeCell ref="FU1:FV1"/>
    <mergeCell ref="EW1:EX1"/>
    <mergeCell ref="FE1:FF1"/>
    <mergeCell ref="HW1:HX1"/>
    <mergeCell ref="ID1:IE1"/>
    <mergeCell ref="GK1:GL1"/>
    <mergeCell ref="GS1:GT1"/>
    <mergeCell ref="HA1:HB1"/>
    <mergeCell ref="HI1:HJ1"/>
    <mergeCell ref="HP1:HQ1"/>
  </mergeCells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5" t="s">
        <v>210</v>
      </c>
      <c r="CD1" s="195"/>
      <c r="CK1" s="195" t="s">
        <v>223</v>
      </c>
      <c r="CL1" s="195"/>
      <c r="CS1" s="195" t="s">
        <v>224</v>
      </c>
      <c r="CT1" s="195"/>
      <c r="DA1" s="195" t="s">
        <v>229</v>
      </c>
      <c r="DB1" s="195"/>
      <c r="DF1" s="4"/>
      <c r="DI1" s="195" t="s">
        <v>238</v>
      </c>
      <c r="DJ1" s="195"/>
      <c r="DN1" s="4"/>
      <c r="DQ1" s="195" t="s">
        <v>245</v>
      </c>
      <c r="DR1" s="195"/>
      <c r="DV1" s="4"/>
      <c r="DY1" s="195" t="s">
        <v>255</v>
      </c>
      <c r="DZ1" s="195"/>
      <c r="EG1" s="2" t="s">
        <v>259</v>
      </c>
      <c r="EO1" s="195" t="s">
        <v>276</v>
      </c>
      <c r="EP1" s="195"/>
      <c r="EQ1" s="147"/>
      <c r="ER1" s="147"/>
      <c r="ES1" s="147"/>
      <c r="ET1" s="147"/>
      <c r="EU1" s="147"/>
      <c r="EV1" s="147"/>
      <c r="EW1" s="200" t="s">
        <v>273</v>
      </c>
      <c r="EX1" s="200"/>
      <c r="EY1" s="147"/>
      <c r="EZ1" s="147"/>
      <c r="FA1" s="147"/>
      <c r="FB1" s="147"/>
      <c r="FC1" s="147"/>
      <c r="FD1" s="139"/>
      <c r="FE1" s="200" t="s">
        <v>278</v>
      </c>
      <c r="FF1" s="200"/>
      <c r="FG1" s="157"/>
      <c r="FH1" s="157"/>
      <c r="FI1" s="157"/>
      <c r="FJ1" s="158"/>
      <c r="FK1" s="157"/>
      <c r="FL1" s="157"/>
      <c r="FM1" s="195" t="s">
        <v>271</v>
      </c>
      <c r="FN1" s="195"/>
      <c r="FO1" s="157"/>
      <c r="FP1" s="157"/>
      <c r="FQ1" s="157"/>
      <c r="FR1" s="158"/>
      <c r="FS1" s="157"/>
      <c r="FT1" s="157"/>
      <c r="FU1" s="195" t="s">
        <v>282</v>
      </c>
      <c r="FV1" s="195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5" t="s">
        <v>288</v>
      </c>
      <c r="GL1" s="195"/>
      <c r="GM1" s="157"/>
      <c r="GN1" s="157"/>
      <c r="GO1" s="157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N1" s="158"/>
      <c r="HO1" s="157"/>
      <c r="HP1" s="195" t="s">
        <v>308</v>
      </c>
      <c r="HQ1" s="195"/>
      <c r="HR1" s="157"/>
      <c r="HS1" s="157"/>
      <c r="HT1" s="157"/>
      <c r="HU1" s="157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EO1:EP1"/>
    <mergeCell ref="DY1:DZ1"/>
    <mergeCell ref="DQ1:DR1"/>
    <mergeCell ref="CC1:CD1"/>
    <mergeCell ref="CK1:CL1"/>
    <mergeCell ref="CS1:CT1"/>
    <mergeCell ref="DA1:DB1"/>
    <mergeCell ref="DI1:DJ1"/>
    <mergeCell ref="GK1:GL1"/>
    <mergeCell ref="FU1:FV1"/>
    <mergeCell ref="FE1:FF1"/>
    <mergeCell ref="FM1:FN1"/>
    <mergeCell ref="EW1:EX1"/>
    <mergeCell ref="ID1:IE1"/>
    <mergeCell ref="GS1:GT1"/>
    <mergeCell ref="HA1:HB1"/>
    <mergeCell ref="HI1:HJ1"/>
    <mergeCell ref="HP1:HQ1"/>
    <mergeCell ref="HW1:HX1"/>
  </mergeCells>
  <phoneticPr fontId="11" type="noConversion"/>
  <conditionalFormatting sqref="LG9">
    <cfRule type="cellIs" dxfId="371" priority="71" operator="equal">
      <formula>799</formula>
    </cfRule>
    <cfRule type="uniqueValues" priority="72"/>
  </conditionalFormatting>
  <conditionalFormatting sqref="KY9">
    <cfRule type="cellIs" dxfId="370" priority="69" operator="equal">
      <formula>799</formula>
    </cfRule>
    <cfRule type="uniqueValues" priority="70"/>
  </conditionalFormatting>
  <conditionalFormatting sqref="KQ9">
    <cfRule type="cellIs" dxfId="369" priority="67" operator="equal">
      <formula>799</formula>
    </cfRule>
    <cfRule type="uniqueValues" priority="68"/>
  </conditionalFormatting>
  <conditionalFormatting sqref="KI9">
    <cfRule type="cellIs" dxfId="368" priority="65" operator="equal">
      <formula>799</formula>
    </cfRule>
    <cfRule type="uniqueValues" priority="66"/>
  </conditionalFormatting>
  <conditionalFormatting sqref="KA9">
    <cfRule type="cellIs" dxfId="367" priority="63" operator="equal">
      <formula>799</formula>
    </cfRule>
    <cfRule type="uniqueValues" priority="64"/>
  </conditionalFormatting>
  <conditionalFormatting sqref="LO9">
    <cfRule type="cellIs" dxfId="366" priority="59" operator="equal">
      <formula>799</formula>
    </cfRule>
    <cfRule type="uniqueValues" priority="60"/>
  </conditionalFormatting>
  <conditionalFormatting sqref="LW9">
    <cfRule type="cellIs" dxfId="365" priority="55" operator="equal">
      <formula>799</formula>
    </cfRule>
    <cfRule type="uniqueValues" priority="56"/>
  </conditionalFormatting>
  <conditionalFormatting sqref="ME9">
    <cfRule type="cellIs" dxfId="364" priority="51" operator="equal">
      <formula>799</formula>
    </cfRule>
    <cfRule type="uniqueValues" priority="52"/>
  </conditionalFormatting>
  <conditionalFormatting sqref="MM9">
    <cfRule type="cellIs" dxfId="363" priority="47" operator="equal">
      <formula>799</formula>
    </cfRule>
    <cfRule type="uniqueValues" priority="48"/>
  </conditionalFormatting>
  <conditionalFormatting sqref="NC9">
    <cfRule type="cellIs" dxfId="362" priority="39" operator="equal">
      <formula>799</formula>
    </cfRule>
    <cfRule type="uniqueValues" priority="40"/>
  </conditionalFormatting>
  <conditionalFormatting sqref="MU9">
    <cfRule type="cellIs" dxfId="361" priority="35" operator="equal">
      <formula>799</formula>
    </cfRule>
    <cfRule type="uniqueValues" priority="36"/>
  </conditionalFormatting>
  <conditionalFormatting sqref="NK9">
    <cfRule type="cellIs" dxfId="360" priority="31" operator="equal">
      <formula>799</formula>
    </cfRule>
    <cfRule type="uniqueValues" priority="32"/>
  </conditionalFormatting>
  <conditionalFormatting sqref="NS9">
    <cfRule type="cellIs" dxfId="359" priority="27" operator="equal">
      <formula>799</formula>
    </cfRule>
    <cfRule type="uniqueValues" priority="28"/>
  </conditionalFormatting>
  <conditionalFormatting sqref="OA9">
    <cfRule type="cellIs" dxfId="358" priority="23" operator="equal">
      <formula>799</formula>
    </cfRule>
    <cfRule type="uniqueValues" priority="24"/>
  </conditionalFormatting>
  <conditionalFormatting sqref="OI9">
    <cfRule type="cellIs" dxfId="357" priority="19" operator="equal">
      <formula>799</formula>
    </cfRule>
    <cfRule type="uniqueValues" priority="20"/>
  </conditionalFormatting>
  <conditionalFormatting sqref="OQ9">
    <cfRule type="cellIs" dxfId="356" priority="15" operator="equal">
      <formula>799</formula>
    </cfRule>
    <cfRule type="uniqueValues" priority="16"/>
  </conditionalFormatting>
  <conditionalFormatting sqref="OY9">
    <cfRule type="cellIs" dxfId="355" priority="11" operator="equal">
      <formula>799</formula>
    </cfRule>
    <cfRule type="uniqueValues" priority="12"/>
  </conditionalFormatting>
  <conditionalFormatting sqref="PG9">
    <cfRule type="cellIs" dxfId="354" priority="7" operator="equal">
      <formula>799</formula>
    </cfRule>
    <cfRule type="uniqueValues" priority="8"/>
  </conditionalFormatting>
  <conditionalFormatting sqref="PO9">
    <cfRule type="cellIs" dxfId="353" priority="3" operator="equal">
      <formula>799</formula>
    </cfRule>
    <cfRule type="uniqueValues" priority="4"/>
  </conditionalFormatting>
  <conditionalFormatting sqref="PW9">
    <cfRule type="cellIs" dxfId="352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199" t="s">
        <v>210</v>
      </c>
      <c r="Q1" s="199"/>
      <c r="X1" s="199" t="s">
        <v>215</v>
      </c>
      <c r="Y1" s="199"/>
      <c r="AF1" s="199" t="s">
        <v>220</v>
      </c>
      <c r="AG1" s="199"/>
      <c r="AN1" s="199" t="s">
        <v>238</v>
      </c>
      <c r="AO1" s="199"/>
      <c r="AS1" s="108"/>
      <c r="AV1" s="199" t="s">
        <v>247</v>
      </c>
      <c r="AW1" s="199"/>
      <c r="BA1" s="108"/>
      <c r="BD1" s="199" t="s">
        <v>255</v>
      </c>
      <c r="BE1" s="199"/>
      <c r="BL1" t="s">
        <v>259</v>
      </c>
      <c r="BT1" s="199" t="s">
        <v>276</v>
      </c>
      <c r="BU1" s="199"/>
      <c r="BV1" s="156"/>
      <c r="BW1" s="156"/>
      <c r="BX1" s="156"/>
      <c r="BY1" s="156"/>
      <c r="BZ1" s="156"/>
      <c r="CA1" s="156"/>
      <c r="CB1" s="199" t="s">
        <v>273</v>
      </c>
      <c r="CC1" s="199"/>
      <c r="CD1" s="156"/>
      <c r="CE1" s="156"/>
      <c r="CF1" s="156"/>
      <c r="CG1" s="156"/>
      <c r="CH1" s="156"/>
      <c r="CI1" s="156"/>
      <c r="CJ1" s="199" t="s">
        <v>278</v>
      </c>
      <c r="CK1" s="199"/>
      <c r="CL1" s="156"/>
      <c r="CM1" s="156"/>
      <c r="CN1" s="156"/>
      <c r="CO1" s="162"/>
      <c r="CP1" s="156"/>
      <c r="CQ1" s="156"/>
      <c r="CR1" s="195" t="s">
        <v>271</v>
      </c>
      <c r="CS1" s="195"/>
      <c r="CT1" s="157"/>
      <c r="CU1" s="157"/>
      <c r="CV1" s="157"/>
      <c r="CW1" s="157"/>
      <c r="CX1" s="157"/>
      <c r="CY1" s="157"/>
      <c r="CZ1" s="195" t="s">
        <v>282</v>
      </c>
      <c r="DA1" s="195"/>
      <c r="DB1" s="157"/>
      <c r="DC1" s="157"/>
      <c r="DD1" s="157"/>
      <c r="DE1" s="158"/>
      <c r="DF1" s="157"/>
      <c r="DG1" s="157"/>
      <c r="DH1" s="195" t="s">
        <v>286</v>
      </c>
      <c r="DI1" s="195"/>
      <c r="DJ1" s="157"/>
      <c r="DK1" s="157"/>
      <c r="DL1" s="157"/>
      <c r="DM1" s="158"/>
      <c r="DN1" s="157"/>
      <c r="DO1" s="157"/>
      <c r="DP1" s="195" t="s">
        <v>288</v>
      </c>
      <c r="DQ1" s="195"/>
      <c r="DR1" s="156"/>
      <c r="DS1" s="156"/>
      <c r="DT1" s="156"/>
      <c r="DV1" s="156"/>
      <c r="DW1" s="156"/>
      <c r="DX1" s="195" t="s">
        <v>288</v>
      </c>
      <c r="DY1" s="195"/>
      <c r="DZ1" s="156"/>
      <c r="EA1" s="156"/>
      <c r="EB1" s="156"/>
      <c r="EC1" s="162"/>
      <c r="ED1" s="156"/>
      <c r="EE1" s="156"/>
      <c r="EF1" s="199" t="s">
        <v>314</v>
      </c>
      <c r="EG1" s="199"/>
      <c r="EH1" s="156"/>
      <c r="EI1" s="156"/>
      <c r="EJ1" s="156"/>
      <c r="EK1" s="162"/>
      <c r="EL1" s="156"/>
      <c r="EM1" s="156"/>
      <c r="EN1" s="199" t="s">
        <v>316</v>
      </c>
      <c r="EO1" s="199"/>
      <c r="EP1" s="156"/>
      <c r="EQ1" s="156"/>
      <c r="ER1" s="156"/>
      <c r="ES1" s="162"/>
      <c r="ET1" s="156"/>
      <c r="EU1" s="156"/>
      <c r="EV1" s="199"/>
      <c r="EW1" s="199"/>
      <c r="EX1" s="199" t="s">
        <v>308</v>
      </c>
      <c r="EY1" s="199"/>
      <c r="EZ1" s="156"/>
      <c r="FA1" s="156"/>
      <c r="FB1" s="156"/>
      <c r="FC1" s="162"/>
      <c r="FD1" s="156"/>
      <c r="FE1" s="199" t="s">
        <v>313</v>
      </c>
      <c r="FF1" s="199"/>
      <c r="FG1" s="156"/>
      <c r="FH1" s="156"/>
      <c r="FI1" s="156"/>
      <c r="FJ1" s="162"/>
      <c r="FK1" s="156"/>
      <c r="FL1" s="199" t="s">
        <v>318</v>
      </c>
      <c r="FM1" s="199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 t="shared" ref="EC11:EC12" si="64"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 t="shared" ref="ES11:ES12" si="65"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 t="shared" si="64"/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 t="shared" si="65"/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6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6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6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6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6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6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6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6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6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6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6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6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6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6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6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6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6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6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6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6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6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6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6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6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6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6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6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6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6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6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6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6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6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6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6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6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6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6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6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6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6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6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6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6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6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6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6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6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6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6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6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6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7">J68/I68</f>
        <v>1</v>
      </c>
      <c r="N68" s="108">
        <f t="shared" ref="N68:N73" si="68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9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0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1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2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3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4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5">BN68/BM68</f>
        <v>1</v>
      </c>
      <c r="BR68" s="108">
        <f t="shared" ref="BR68:BR73" si="76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7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8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9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0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1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2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3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4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5">FV68/FU68</f>
        <v>1</v>
      </c>
      <c r="FZ68" s="162">
        <f t="shared" ref="FZ68:FZ70" si="86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7">GD68/GC68</f>
        <v>1</v>
      </c>
      <c r="GH68" s="162">
        <f t="shared" ref="GH68:GH71" si="88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9">GL68/GK68</f>
        <v>1</v>
      </c>
      <c r="GP68" s="162">
        <f t="shared" ref="GP68:GP73" si="90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2" si="91">GT68/GS68</f>
        <v>1</v>
      </c>
      <c r="GX68" s="162">
        <f t="shared" ref="GX68:GX73" si="92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3">HB68/HA68</f>
        <v>1</v>
      </c>
      <c r="HF68" s="162">
        <f t="shared" ref="HF68:HF73" si="94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5">HJ68/HI68</f>
        <v>1</v>
      </c>
      <c r="HN68" s="162">
        <f t="shared" ref="HN68:HN73" si="96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7">HR68/HQ68</f>
        <v>1</v>
      </c>
      <c r="HV68" s="162">
        <f t="shared" ref="HV68:HV73" si="98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9">HZ68/HY68</f>
        <v>1</v>
      </c>
      <c r="ID68" s="162">
        <f t="shared" ref="ID68:ID73" si="100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1">IH68/IG68</f>
        <v>1</v>
      </c>
      <c r="IL68" s="162">
        <f t="shared" ref="IL68:IL73" si="102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3">IP68/IO68</f>
        <v>1</v>
      </c>
      <c r="IT68" s="162">
        <f t="shared" ref="IT68:IT73" si="104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5">IX68/IW68</f>
        <v>1</v>
      </c>
      <c r="JB68" s="162">
        <f t="shared" ref="JB68:JB73" si="106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7">JF68/JE68</f>
        <v>1</v>
      </c>
      <c r="JJ68" s="162">
        <f t="shared" ref="JJ68:JJ73" si="108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9">JN68/JM68</f>
        <v>1</v>
      </c>
      <c r="JR68" s="162">
        <f t="shared" ref="JR68:JR73" si="110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1">JV68/JU68</f>
        <v>1</v>
      </c>
      <c r="JZ68" s="162">
        <f t="shared" ref="JZ68:JZ73" si="112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3">KD68/KC68</f>
        <v>1</v>
      </c>
      <c r="KH68" s="162">
        <f t="shared" ref="KH68:KH73" si="114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5">KL68/KK68</f>
        <v>1</v>
      </c>
      <c r="KP68" s="162">
        <f t="shared" ref="KP68:KP73" si="116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7">KT68/KS68</f>
        <v>1</v>
      </c>
      <c r="KX68" s="162">
        <f t="shared" ref="KX68:KX73" si="118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9">LB68/LA68</f>
        <v>1</v>
      </c>
      <c r="LF68" s="162">
        <f t="shared" ref="LF68:LF73" si="120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1">LJ68/LI68</f>
        <v>1</v>
      </c>
      <c r="LN68" s="162">
        <f t="shared" ref="LN68:LN73" si="122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3">LR68/LQ68</f>
        <v>1</v>
      </c>
      <c r="LV68" s="162">
        <f t="shared" ref="LV68:LV73" si="124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5">LZ68/LY68</f>
        <v>1</v>
      </c>
      <c r="MD68" s="162">
        <f t="shared" ref="MD68:MD73" si="126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7">MP68/MO68</f>
        <v>1</v>
      </c>
      <c r="MT68" s="162">
        <f t="shared" ref="MT68:MT73" si="128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9">MX68/MW68</f>
        <v>1</v>
      </c>
      <c r="NB68" s="162">
        <f t="shared" ref="NB68:NB73" si="130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6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7"/>
        <v>0.82608695652173914</v>
      </c>
      <c r="N69" s="108">
        <f t="shared" si="68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9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0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1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2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3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4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5"/>
        <v>0.82608695652173914</v>
      </c>
      <c r="BR69" s="108">
        <f t="shared" si="76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7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8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9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0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1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2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3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4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5"/>
        <v>0.82608695652173914</v>
      </c>
      <c r="FZ69" s="162">
        <f t="shared" si="86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7"/>
        <v>0.82608695652173914</v>
      </c>
      <c r="GH69" s="162">
        <f t="shared" si="88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9"/>
        <v>0.82608695652173914</v>
      </c>
      <c r="GP69" s="162">
        <f t="shared" si="90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1"/>
        <v>0.82608695652173914</v>
      </c>
      <c r="GX69" s="162">
        <f t="shared" si="92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3"/>
        <v>0.82608695652173914</v>
      </c>
      <c r="HF69" s="162">
        <f t="shared" si="94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5"/>
        <v>0.82608695652173914</v>
      </c>
      <c r="HN69" s="162">
        <f t="shared" si="96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7"/>
        <v>0.82608695652173914</v>
      </c>
      <c r="HV69" s="162">
        <f t="shared" si="98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9"/>
        <v>0.82608695652173914</v>
      </c>
      <c r="ID69" s="162">
        <f t="shared" si="100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1"/>
        <v>0.82608695652173914</v>
      </c>
      <c r="IL69" s="162">
        <f t="shared" si="102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3"/>
        <v>0.82608695652173914</v>
      </c>
      <c r="IT69" s="162">
        <f t="shared" si="104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5"/>
        <v>0.82608695652173914</v>
      </c>
      <c r="JB69" s="162">
        <f t="shared" si="106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7"/>
        <v>0.82608695652173914</v>
      </c>
      <c r="JJ69" s="162">
        <f t="shared" si="108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9"/>
        <v>0.82608695652173914</v>
      </c>
      <c r="JR69" s="162">
        <f t="shared" si="110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1"/>
        <v>0.82608695652173914</v>
      </c>
      <c r="JZ69" s="162">
        <f t="shared" si="112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3"/>
        <v>0.82608695652173914</v>
      </c>
      <c r="KH69" s="162">
        <f t="shared" si="114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5"/>
        <v>0.82608695652173914</v>
      </c>
      <c r="KP69" s="162">
        <f t="shared" si="116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7"/>
        <v>0.82608695652173914</v>
      </c>
      <c r="KX69" s="162">
        <f t="shared" si="118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9"/>
        <v>0.82608695652173914</v>
      </c>
      <c r="LF69" s="162">
        <f t="shared" si="120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1"/>
        <v>0.82608695652173914</v>
      </c>
      <c r="LN69" s="162">
        <f t="shared" si="122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3"/>
        <v>0.82608695652173914</v>
      </c>
      <c r="LV69" s="162">
        <f t="shared" si="12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5"/>
        <v>0.82608695652173914</v>
      </c>
      <c r="MD69" s="162">
        <f t="shared" si="126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7"/>
        <v>0.82608695652173914</v>
      </c>
      <c r="MT69" s="162">
        <f t="shared" si="128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9"/>
        <v>0.83695652173913049</v>
      </c>
      <c r="NB69" s="162">
        <f t="shared" si="130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6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7"/>
        <v>0.46478873239436619</v>
      </c>
      <c r="N70" s="108">
        <f t="shared" si="68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9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0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1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2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3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4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5"/>
        <v>0.47887323943661969</v>
      </c>
      <c r="BR70" s="108">
        <f t="shared" si="76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7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8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9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0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1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2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3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4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5"/>
        <v>0.647887323943662</v>
      </c>
      <c r="FZ70" s="162">
        <f t="shared" si="86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7"/>
        <v>0.63380281690140849</v>
      </c>
      <c r="GH70" s="162">
        <f t="shared" si="88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9"/>
        <v>0.63380281690140849</v>
      </c>
      <c r="GP70" s="162">
        <f t="shared" si="90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1"/>
        <v>0.647887323943662</v>
      </c>
      <c r="GX70" s="162">
        <f t="shared" si="92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3"/>
        <v>0.647887323943662</v>
      </c>
      <c r="HF70" s="162">
        <f t="shared" si="94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5"/>
        <v>0.647887323943662</v>
      </c>
      <c r="HN70" s="162">
        <f t="shared" si="96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7"/>
        <v>0.647887323943662</v>
      </c>
      <c r="HV70" s="162">
        <f t="shared" si="98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9"/>
        <v>0.647887323943662</v>
      </c>
      <c r="ID70" s="162">
        <f t="shared" si="100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1"/>
        <v>0.647887323943662</v>
      </c>
      <c r="IL70" s="162">
        <f t="shared" si="102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3"/>
        <v>0.647887323943662</v>
      </c>
      <c r="IT70" s="162">
        <f t="shared" si="104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5"/>
        <v>0.647887323943662</v>
      </c>
      <c r="JB70" s="162">
        <f t="shared" si="106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7"/>
        <v>0.647887323943662</v>
      </c>
      <c r="JJ70" s="162">
        <f t="shared" si="108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9"/>
        <v>0.647887323943662</v>
      </c>
      <c r="JR70" s="162">
        <f t="shared" si="110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1"/>
        <v>0.647887323943662</v>
      </c>
      <c r="JZ70" s="162">
        <f t="shared" si="112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3"/>
        <v>0.647887323943662</v>
      </c>
      <c r="KH70" s="162">
        <f t="shared" si="114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5"/>
        <v>0.647887323943662</v>
      </c>
      <c r="KP70" s="162">
        <f t="shared" si="116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7"/>
        <v>0.647887323943662</v>
      </c>
      <c r="KX70" s="162">
        <f t="shared" si="118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9"/>
        <v>0.647887323943662</v>
      </c>
      <c r="LF70" s="162">
        <f t="shared" si="120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1"/>
        <v>0.647887323943662</v>
      </c>
      <c r="LN70" s="162">
        <f t="shared" si="122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3"/>
        <v>0.647887323943662</v>
      </c>
      <c r="LV70" s="162">
        <f t="shared" si="124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5"/>
        <v>0.647887323943662</v>
      </c>
      <c r="MD70" s="162">
        <f t="shared" si="126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7"/>
        <v>0.647887323943662</v>
      </c>
      <c r="MT70" s="162">
        <f t="shared" si="128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9"/>
        <v>0.647887323943662</v>
      </c>
      <c r="NB70" s="162">
        <f t="shared" si="130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6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7"/>
        <v>0.99639639639639643</v>
      </c>
      <c r="N71" s="108">
        <f t="shared" si="68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9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0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1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2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3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4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5"/>
        <v>0.99639639639639643</v>
      </c>
      <c r="BR71" s="108">
        <f t="shared" si="76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7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8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9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0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1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2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3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4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5"/>
        <v>2.2014309301045681E-2</v>
      </c>
      <c r="FZ71" s="162">
        <f>FY71-ES71</f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7"/>
        <v>2.6720106880427523E-2</v>
      </c>
      <c r="GH71" s="162">
        <f t="shared" si="88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9"/>
        <v>2.2014309301045681E-2</v>
      </c>
      <c r="GP71" s="162">
        <f t="shared" si="90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1"/>
        <v>0.91449565798263188</v>
      </c>
      <c r="GX71" s="162">
        <f t="shared" si="92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3"/>
        <v>0.91449565798263188</v>
      </c>
      <c r="HF71" s="162">
        <f t="shared" si="94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5"/>
        <v>0.91449565798263188</v>
      </c>
      <c r="HN71" s="162">
        <f t="shared" si="96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7"/>
        <v>0.91449565798263188</v>
      </c>
      <c r="HV71" s="162">
        <f t="shared" si="98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9"/>
        <v>0.91449565798263188</v>
      </c>
      <c r="ID71" s="162">
        <f t="shared" si="100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1"/>
        <v>0.91449565798263188</v>
      </c>
      <c r="IL71" s="162">
        <f t="shared" si="102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3"/>
        <v>0.91449565798263188</v>
      </c>
      <c r="IT71" s="162">
        <f t="shared" si="104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5"/>
        <v>0.91449565798263188</v>
      </c>
      <c r="JB71" s="162">
        <f t="shared" si="106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7"/>
        <v>0.91449565798263188</v>
      </c>
      <c r="JJ71" s="162">
        <f t="shared" si="108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9"/>
        <v>0.91449565798263188</v>
      </c>
      <c r="JR71" s="162">
        <f t="shared" si="110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1"/>
        <v>0.91449565798263188</v>
      </c>
      <c r="JZ71" s="162">
        <f t="shared" si="112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3"/>
        <v>0.91449565798263188</v>
      </c>
      <c r="KH71" s="162">
        <f t="shared" si="114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5"/>
        <v>0.91449565798263188</v>
      </c>
      <c r="KP71" s="162">
        <f t="shared" si="116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7"/>
        <v>0.91449565798263188</v>
      </c>
      <c r="KX71" s="162">
        <f t="shared" si="118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9"/>
        <v>0.91449565798263188</v>
      </c>
      <c r="LF71" s="162">
        <f t="shared" si="120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1"/>
        <v>0.82534869617950268</v>
      </c>
      <c r="LN71" s="162">
        <f t="shared" si="122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3"/>
        <v>0.82534869617950268</v>
      </c>
      <c r="LV71" s="162">
        <f t="shared" si="124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5"/>
        <v>0.82534869617950268</v>
      </c>
      <c r="MD71" s="162">
        <f t="shared" si="126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7"/>
        <v>0.82534869617950268</v>
      </c>
      <c r="MT71" s="162">
        <f t="shared" si="128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9"/>
        <v>0.90054578532443907</v>
      </c>
      <c r="NB71" s="162">
        <f t="shared" si="130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6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7"/>
        <v>0.95454545454545459</v>
      </c>
      <c r="N72" s="108">
        <f t="shared" si="68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9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0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1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2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3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4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5"/>
        <v>0.95454545454545459</v>
      </c>
      <c r="BR72" s="108">
        <f t="shared" si="76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7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8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9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0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1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2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3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4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5"/>
        <v>0.95454545454545459</v>
      </c>
      <c r="FZ72" s="162">
        <f t="shared" ref="FZ72:FZ73" si="131">FY72-ES72</f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7"/>
        <v>0.95454545454545459</v>
      </c>
      <c r="GH72" s="162">
        <f>GG72-FY72</f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9"/>
        <v>0.95454545454545459</v>
      </c>
      <c r="GP72" s="162">
        <f t="shared" si="90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1"/>
        <v>0.95454545454545459</v>
      </c>
      <c r="GX72" s="162">
        <f t="shared" si="92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3"/>
        <v>0.95454545454545459</v>
      </c>
      <c r="HF72" s="162">
        <f t="shared" si="94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5"/>
        <v>0.95454545454545459</v>
      </c>
      <c r="HN72" s="162">
        <f t="shared" si="96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7"/>
        <v>0.95454545454545459</v>
      </c>
      <c r="HV72" s="162">
        <f t="shared" si="98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9"/>
        <v>0.95454545454545459</v>
      </c>
      <c r="ID72" s="162">
        <f t="shared" si="100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1"/>
        <v>0.95454545454545459</v>
      </c>
      <c r="IL72" s="162">
        <f t="shared" si="102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3"/>
        <v>0.95454545454545459</v>
      </c>
      <c r="IT72" s="162">
        <f t="shared" si="104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5"/>
        <v>0.95454545454545459</v>
      </c>
      <c r="JB72" s="162">
        <f t="shared" si="106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7"/>
        <v>0.95454545454545459</v>
      </c>
      <c r="JJ72" s="162">
        <f t="shared" si="108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9"/>
        <v>0.95454545454545459</v>
      </c>
      <c r="JR72" s="162">
        <f t="shared" si="110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1"/>
        <v>0.95454545454545459</v>
      </c>
      <c r="JZ72" s="162">
        <f t="shared" si="112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3"/>
        <v>0.95454545454545459</v>
      </c>
      <c r="KH72" s="162">
        <f t="shared" si="114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5"/>
        <v>0.95454545454545459</v>
      </c>
      <c r="KP72" s="162">
        <f t="shared" si="116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7"/>
        <v>0.95454545454545459</v>
      </c>
      <c r="KX72" s="162">
        <f t="shared" si="118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9"/>
        <v>0.95454545454545459</v>
      </c>
      <c r="LF72" s="162">
        <f t="shared" si="120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1"/>
        <v>0.95454545454545459</v>
      </c>
      <c r="LN72" s="162">
        <f t="shared" si="122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3"/>
        <v>0.95454545454545459</v>
      </c>
      <c r="LV72" s="162">
        <f t="shared" si="12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5"/>
        <v>0.95454545454545459</v>
      </c>
      <c r="MD72" s="162">
        <f t="shared" si="126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7"/>
        <v>0.95454545454545459</v>
      </c>
      <c r="MT72" s="162">
        <f t="shared" si="128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9"/>
        <v>0.95454545454545459</v>
      </c>
      <c r="NB72" s="162">
        <f t="shared" si="130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6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7"/>
        <v>0.82222222222222219</v>
      </c>
      <c r="N73" s="108">
        <f t="shared" si="68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9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0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1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2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3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4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5"/>
        <v>0.81481481481481477</v>
      </c>
      <c r="BR73" s="108">
        <f t="shared" si="76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7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8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9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0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1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2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3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4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5"/>
        <v>0.79850746268656714</v>
      </c>
      <c r="FZ73" s="162">
        <f t="shared" si="13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7"/>
        <v>0.79850746268656714</v>
      </c>
      <c r="GH73" s="162">
        <f t="shared" ref="GH73" si="132">GG73-FY73</f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9"/>
        <v>0.79850746268656714</v>
      </c>
      <c r="GP73" s="162">
        <f t="shared" si="90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>GT73/GS73</f>
        <v>0.81343283582089554</v>
      </c>
      <c r="GX73" s="162">
        <f t="shared" si="92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3"/>
        <v>0.81343283582089554</v>
      </c>
      <c r="HF73" s="162">
        <f t="shared" si="94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5"/>
        <v>0.83582089552238803</v>
      </c>
      <c r="HN73" s="162">
        <f t="shared" si="96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7"/>
        <v>0.83582089552238803</v>
      </c>
      <c r="HV73" s="162">
        <f t="shared" si="98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9"/>
        <v>0.83582089552238803</v>
      </c>
      <c r="ID73" s="162">
        <f t="shared" si="100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1"/>
        <v>0.83582089552238803</v>
      </c>
      <c r="IL73" s="162">
        <f t="shared" si="102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3"/>
        <v>0.83582089552238803</v>
      </c>
      <c r="IT73" s="162">
        <f t="shared" si="104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5"/>
        <v>0.83582089552238803</v>
      </c>
      <c r="JB73" s="162">
        <f t="shared" si="106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7"/>
        <v>0.83582089552238803</v>
      </c>
      <c r="JJ73" s="162">
        <f t="shared" si="108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9"/>
        <v>0.83582089552238803</v>
      </c>
      <c r="JR73" s="162">
        <f t="shared" si="110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1"/>
        <v>0.83582089552238803</v>
      </c>
      <c r="JZ73" s="162">
        <f t="shared" si="112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3"/>
        <v>0.83582089552238803</v>
      </c>
      <c r="KH73" s="162">
        <f t="shared" si="114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5"/>
        <v>0.83582089552238803</v>
      </c>
      <c r="KP73" s="162">
        <f t="shared" si="116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7"/>
        <v>0.83582089552238803</v>
      </c>
      <c r="KX73" s="162">
        <f t="shared" si="118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9"/>
        <v>0.83582089552238803</v>
      </c>
      <c r="LF73" s="162">
        <f t="shared" si="120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1"/>
        <v>0.83582089552238803</v>
      </c>
      <c r="LN73" s="162">
        <f t="shared" si="122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3"/>
        <v>0.83582089552238803</v>
      </c>
      <c r="LV73" s="162">
        <f t="shared" si="124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5"/>
        <v>0.83582089552238803</v>
      </c>
      <c r="MD73" s="162">
        <f t="shared" si="126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7"/>
        <v>0.83582089552238803</v>
      </c>
      <c r="MT73" s="162">
        <f t="shared" si="128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9"/>
        <v>0.83582089552238803</v>
      </c>
      <c r="NB73" s="162">
        <f t="shared" si="130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7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5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3"/>
        <v>0.8614425162689805</v>
      </c>
      <c r="HI74" s="156">
        <f>SUM(HI3:HI73)</f>
        <v>11064</v>
      </c>
      <c r="HJ74" s="156">
        <f>SUM(HJ3:HJ73)</f>
        <v>9537</v>
      </c>
      <c r="HM74" s="158">
        <f t="shared" ref="HM74" si="133"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7"/>
        <v>0.86198481561822127</v>
      </c>
      <c r="HY74" s="156">
        <f>SUM(HY3:HY73)</f>
        <v>11064</v>
      </c>
      <c r="HZ74" s="156">
        <f>SUM(HZ3:HZ73)</f>
        <v>9538</v>
      </c>
      <c r="IC74" s="158">
        <f t="shared" ref="IC74" si="134">HZ74/HY74</f>
        <v>0.86207519884309469</v>
      </c>
      <c r="IG74" s="156">
        <f>SUM(IG3:IG73)</f>
        <v>11064</v>
      </c>
      <c r="IH74" s="156">
        <f>SUM(IH3:IH73)</f>
        <v>9932</v>
      </c>
      <c r="IK74" s="158">
        <f t="shared" ref="IK74" si="135">IH74/IG74</f>
        <v>0.8976861894432393</v>
      </c>
      <c r="IO74" s="156">
        <f>SUM(IO3:IO73)</f>
        <v>11064</v>
      </c>
      <c r="IP74" s="156">
        <f>SUM(IP3:IP73)</f>
        <v>9933</v>
      </c>
      <c r="IS74" s="158">
        <f t="shared" ref="IS74" si="136">IP74/IO74</f>
        <v>0.89777657266811284</v>
      </c>
      <c r="IW74" s="156">
        <f>SUM(IW3:IW73)</f>
        <v>11064</v>
      </c>
      <c r="IX74" s="156">
        <f>SUM(IX3:IX73)</f>
        <v>9932</v>
      </c>
      <c r="JA74" s="158">
        <f t="shared" ref="JA74" si="137">IX74/IW74</f>
        <v>0.8976861894432393</v>
      </c>
      <c r="JE74" s="156">
        <f>SUM(JE3:JE73)</f>
        <v>11064</v>
      </c>
      <c r="JF74" s="156">
        <f>SUM(JF3:JF73)</f>
        <v>9932</v>
      </c>
      <c r="JI74" s="158">
        <f t="shared" ref="JI74" si="138">JF74/JE74</f>
        <v>0.8976861894432393</v>
      </c>
      <c r="JM74" s="156">
        <f>SUM(JM3:JM73)</f>
        <v>11064</v>
      </c>
      <c r="JN74" s="156">
        <f>SUM(JN3:JN73)</f>
        <v>9932</v>
      </c>
      <c r="JQ74" s="158">
        <f t="shared" ref="JQ74" si="139">JN74/JM74</f>
        <v>0.8976861894432393</v>
      </c>
      <c r="JU74" s="156">
        <f>SUM(JU3:JU73)</f>
        <v>11064</v>
      </c>
      <c r="JV74" s="156">
        <f>SUM(JV3:JV73)</f>
        <v>10041</v>
      </c>
      <c r="JY74" s="158">
        <f t="shared" ref="JY74" si="140">JV74/JU74</f>
        <v>0.90753796095444683</v>
      </c>
      <c r="KC74" s="156">
        <f>SUM(KC3:KC73)</f>
        <v>11087</v>
      </c>
      <c r="KD74" s="156">
        <f>SUM(KD3:KD73)</f>
        <v>10051</v>
      </c>
      <c r="KG74" s="158">
        <f t="shared" ref="KG74" si="141">KD74/KC74</f>
        <v>0.9065572291873365</v>
      </c>
      <c r="KK74" s="156">
        <f>SUM(KK3:KK73)</f>
        <v>11087</v>
      </c>
      <c r="KL74" s="156">
        <f>SUM(KL3:KL73)</f>
        <v>10050</v>
      </c>
      <c r="KO74" s="158">
        <f t="shared" ref="KO74" si="142">KL74/KK74</f>
        <v>0.90646703346261392</v>
      </c>
      <c r="KS74" s="156">
        <f>SUM(KS3:KS73)</f>
        <v>11087</v>
      </c>
      <c r="KT74" s="156">
        <f>SUM(KT3:KT73)</f>
        <v>10051</v>
      </c>
      <c r="KW74" s="158">
        <f t="shared" ref="KW74" si="143">KT74/KS74</f>
        <v>0.9065572291873365</v>
      </c>
      <c r="LA74" s="156">
        <f>SUM(LA3:LA73)</f>
        <v>11087</v>
      </c>
      <c r="LB74" s="156">
        <f>SUM(LB3:LB73)</f>
        <v>10051</v>
      </c>
      <c r="LE74" s="158">
        <f t="shared" ref="LE74" si="144">LB74/LA74</f>
        <v>0.9065572291873365</v>
      </c>
      <c r="LI74" s="156">
        <f>SUM(LI3:LI73)</f>
        <v>11280</v>
      </c>
      <c r="LJ74" s="156">
        <f>SUM(LJ3:LJ73)</f>
        <v>10083</v>
      </c>
      <c r="LM74" s="158">
        <f t="shared" ref="LM74" si="145"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3"/>
        <v>0.8939716312056738</v>
      </c>
      <c r="LY74" s="156">
        <f>SUM(LY3:LY73)</f>
        <v>11280</v>
      </c>
      <c r="LZ74" s="156">
        <f>SUM(LZ3:LZ73)</f>
        <v>9994</v>
      </c>
      <c r="MC74" s="158">
        <f t="shared" si="125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7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9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199"/>
      <c r="DY79" s="199"/>
      <c r="DZ79" s="199"/>
      <c r="EA79" s="199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CB1:CC1"/>
    <mergeCell ref="BT1:BU1"/>
    <mergeCell ref="BD1:BE1"/>
    <mergeCell ref="P1:Q1"/>
    <mergeCell ref="X1:Y1"/>
    <mergeCell ref="AF1:AG1"/>
    <mergeCell ref="AN1:AO1"/>
    <mergeCell ref="AV1:AW1"/>
    <mergeCell ref="DP1:DQ1"/>
    <mergeCell ref="CZ1:DA1"/>
    <mergeCell ref="DH1:DI1"/>
    <mergeCell ref="CJ1:CK1"/>
    <mergeCell ref="CR1:CS1"/>
    <mergeCell ref="FE1:FF1"/>
    <mergeCell ref="FL1:FM1"/>
    <mergeCell ref="DX79:EA79"/>
    <mergeCell ref="DX1:DY1"/>
    <mergeCell ref="EF1:EG1"/>
    <mergeCell ref="EN1:EO1"/>
    <mergeCell ref="EV1:EW1"/>
    <mergeCell ref="EX1:EY1"/>
  </mergeCells>
  <phoneticPr fontId="11" type="noConversion"/>
  <conditionalFormatting sqref="CK4">
    <cfRule type="cellIs" dxfId="351" priority="727" operator="equal">
      <formula>799</formula>
    </cfRule>
    <cfRule type="uniqueValues" priority="728"/>
  </conditionalFormatting>
  <conditionalFormatting sqref="CK9">
    <cfRule type="cellIs" dxfId="350" priority="725" operator="equal">
      <formula>799</formula>
    </cfRule>
    <cfRule type="uniqueValues" priority="726"/>
  </conditionalFormatting>
  <conditionalFormatting sqref="CK11">
    <cfRule type="cellIs" dxfId="349" priority="723" operator="equal">
      <formula>799</formula>
    </cfRule>
    <cfRule type="uniqueValues" priority="724"/>
  </conditionalFormatting>
  <conditionalFormatting sqref="CK12">
    <cfRule type="cellIs" dxfId="348" priority="721" operator="equal">
      <formula>799</formula>
    </cfRule>
    <cfRule type="uniqueValues" priority="722"/>
  </conditionalFormatting>
  <conditionalFormatting sqref="CK14">
    <cfRule type="cellIs" dxfId="347" priority="719" operator="equal">
      <formula>799</formula>
    </cfRule>
    <cfRule type="uniqueValues" priority="720"/>
  </conditionalFormatting>
  <conditionalFormatting sqref="CK17">
    <cfRule type="cellIs" dxfId="346" priority="717" operator="equal">
      <formula>799</formula>
    </cfRule>
    <cfRule type="uniqueValues" priority="718"/>
  </conditionalFormatting>
  <conditionalFormatting sqref="CK22">
    <cfRule type="cellIs" dxfId="345" priority="715" operator="equal">
      <formula>799</formula>
    </cfRule>
    <cfRule type="uniqueValues" priority="716"/>
  </conditionalFormatting>
  <conditionalFormatting sqref="CK31">
    <cfRule type="cellIs" dxfId="344" priority="713" operator="equal">
      <formula>799</formula>
    </cfRule>
    <cfRule type="uniqueValues" priority="714"/>
  </conditionalFormatting>
  <conditionalFormatting sqref="CK42">
    <cfRule type="cellIs" dxfId="343" priority="711" operator="equal">
      <formula>799</formula>
    </cfRule>
    <cfRule type="uniqueValues" priority="712"/>
  </conditionalFormatting>
  <conditionalFormatting sqref="CK43">
    <cfRule type="cellIs" dxfId="342" priority="709" operator="equal">
      <formula>799</formula>
    </cfRule>
    <cfRule type="uniqueValues" priority="710"/>
  </conditionalFormatting>
  <conditionalFormatting sqref="CS4">
    <cfRule type="cellIs" dxfId="341" priority="707" operator="equal">
      <formula>799</formula>
    </cfRule>
    <cfRule type="uniqueValues" priority="708"/>
  </conditionalFormatting>
  <conditionalFormatting sqref="CS9">
    <cfRule type="cellIs" dxfId="340" priority="705" operator="equal">
      <formula>799</formula>
    </cfRule>
    <cfRule type="uniqueValues" priority="706"/>
  </conditionalFormatting>
  <conditionalFormatting sqref="CS11">
    <cfRule type="cellIs" dxfId="339" priority="703" operator="equal">
      <formula>799</formula>
    </cfRule>
    <cfRule type="uniqueValues" priority="704"/>
  </conditionalFormatting>
  <conditionalFormatting sqref="CS12">
    <cfRule type="cellIs" dxfId="338" priority="701" operator="equal">
      <formula>799</formula>
    </cfRule>
    <cfRule type="uniqueValues" priority="702"/>
  </conditionalFormatting>
  <conditionalFormatting sqref="CS17">
    <cfRule type="cellIs" dxfId="337" priority="699" operator="equal">
      <formula>799</formula>
    </cfRule>
    <cfRule type="uniqueValues" priority="700"/>
  </conditionalFormatting>
  <conditionalFormatting sqref="CS31">
    <cfRule type="cellIs" dxfId="336" priority="697" operator="equal">
      <formula>799</formula>
    </cfRule>
    <cfRule type="uniqueValues" priority="698"/>
  </conditionalFormatting>
  <conditionalFormatting sqref="CS42">
    <cfRule type="cellIs" dxfId="335" priority="695" operator="equal">
      <formula>799</formula>
    </cfRule>
    <cfRule type="uniqueValues" priority="696"/>
  </conditionalFormatting>
  <conditionalFormatting sqref="CS22:CV22">
    <cfRule type="cellIs" dxfId="334" priority="693" operator="equal">
      <formula>799</formula>
    </cfRule>
    <cfRule type="uniqueValues" priority="694"/>
  </conditionalFormatting>
  <conditionalFormatting sqref="DA4">
    <cfRule type="cellIs" dxfId="333" priority="691" operator="equal">
      <formula>799</formula>
    </cfRule>
    <cfRule type="uniqueValues" priority="692"/>
  </conditionalFormatting>
  <conditionalFormatting sqref="DA9">
    <cfRule type="cellIs" dxfId="332" priority="689" operator="equal">
      <formula>799</formula>
    </cfRule>
    <cfRule type="uniqueValues" priority="690"/>
  </conditionalFormatting>
  <conditionalFormatting sqref="DA11">
    <cfRule type="cellIs" dxfId="331" priority="687" operator="equal">
      <formula>799</formula>
    </cfRule>
    <cfRule type="uniqueValues" priority="688"/>
  </conditionalFormatting>
  <conditionalFormatting sqref="DA12">
    <cfRule type="cellIs" dxfId="330" priority="685" operator="equal">
      <formula>799</formula>
    </cfRule>
    <cfRule type="uniqueValues" priority="686"/>
  </conditionalFormatting>
  <conditionalFormatting sqref="DA17">
    <cfRule type="cellIs" dxfId="329" priority="683" operator="equal">
      <formula>799</formula>
    </cfRule>
    <cfRule type="uniqueValues" priority="684"/>
  </conditionalFormatting>
  <conditionalFormatting sqref="DA22">
    <cfRule type="cellIs" dxfId="328" priority="681" operator="equal">
      <formula>799</formula>
    </cfRule>
    <cfRule type="uniqueValues" priority="682"/>
  </conditionalFormatting>
  <conditionalFormatting sqref="DA31">
    <cfRule type="cellIs" dxfId="327" priority="679" operator="equal">
      <formula>799</formula>
    </cfRule>
    <cfRule type="uniqueValues" priority="680"/>
  </conditionalFormatting>
  <conditionalFormatting sqref="DA42">
    <cfRule type="cellIs" dxfId="326" priority="677" operator="equal">
      <formula>799</formula>
    </cfRule>
    <cfRule type="uniqueValues" priority="678"/>
  </conditionalFormatting>
  <conditionalFormatting sqref="DI4">
    <cfRule type="cellIs" dxfId="325" priority="675" operator="equal">
      <formula>799</formula>
    </cfRule>
    <cfRule type="uniqueValues" priority="676"/>
  </conditionalFormatting>
  <conditionalFormatting sqref="DI9">
    <cfRule type="cellIs" dxfId="324" priority="673" operator="equal">
      <formula>799</formula>
    </cfRule>
    <cfRule type="uniqueValues" priority="674"/>
  </conditionalFormatting>
  <conditionalFormatting sqref="DI11">
    <cfRule type="cellIs" dxfId="323" priority="671" operator="equal">
      <formula>799</formula>
    </cfRule>
    <cfRule type="uniqueValues" priority="672"/>
  </conditionalFormatting>
  <conditionalFormatting sqref="DI12">
    <cfRule type="cellIs" dxfId="322" priority="669" operator="equal">
      <formula>799</formula>
    </cfRule>
    <cfRule type="uniqueValues" priority="670"/>
  </conditionalFormatting>
  <conditionalFormatting sqref="DI17">
    <cfRule type="cellIs" dxfId="321" priority="667" operator="equal">
      <formula>799</formula>
    </cfRule>
    <cfRule type="uniqueValues" priority="668"/>
  </conditionalFormatting>
  <conditionalFormatting sqref="DI31">
    <cfRule type="cellIs" dxfId="320" priority="665" operator="equal">
      <formula>799</formula>
    </cfRule>
    <cfRule type="uniqueValues" priority="666"/>
  </conditionalFormatting>
  <conditionalFormatting sqref="DI42">
    <cfRule type="cellIs" dxfId="319" priority="663" operator="equal">
      <formula>799</formula>
    </cfRule>
    <cfRule type="uniqueValues" priority="664"/>
  </conditionalFormatting>
  <conditionalFormatting sqref="DQ4">
    <cfRule type="cellIs" dxfId="318" priority="661" operator="equal">
      <formula>799</formula>
    </cfRule>
    <cfRule type="uniqueValues" priority="662"/>
  </conditionalFormatting>
  <conditionalFormatting sqref="DQ9">
    <cfRule type="cellIs" dxfId="317" priority="659" operator="equal">
      <formula>799</formula>
    </cfRule>
    <cfRule type="uniqueValues" priority="660"/>
  </conditionalFormatting>
  <conditionalFormatting sqref="DQ11">
    <cfRule type="cellIs" dxfId="316" priority="657" operator="equal">
      <formula>799</formula>
    </cfRule>
    <cfRule type="uniqueValues" priority="658"/>
  </conditionalFormatting>
  <conditionalFormatting sqref="DQ12">
    <cfRule type="cellIs" dxfId="315" priority="655" operator="equal">
      <formula>799</formula>
    </cfRule>
    <cfRule type="uniqueValues" priority="656"/>
  </conditionalFormatting>
  <conditionalFormatting sqref="DQ17">
    <cfRule type="cellIs" dxfId="314" priority="653" operator="equal">
      <formula>799</formula>
    </cfRule>
    <cfRule type="uniqueValues" priority="654"/>
  </conditionalFormatting>
  <conditionalFormatting sqref="DQ31">
    <cfRule type="cellIs" dxfId="313" priority="651" operator="equal">
      <formula>799</formula>
    </cfRule>
    <cfRule type="uniqueValues" priority="652"/>
  </conditionalFormatting>
  <conditionalFormatting sqref="DQ42">
    <cfRule type="cellIs" dxfId="312" priority="649" operator="equal">
      <formula>799</formula>
    </cfRule>
    <cfRule type="uniqueValues" priority="650"/>
  </conditionalFormatting>
  <conditionalFormatting sqref="DY4">
    <cfRule type="cellIs" dxfId="311" priority="647" operator="equal">
      <formula>799</formula>
    </cfRule>
    <cfRule type="uniqueValues" priority="648"/>
  </conditionalFormatting>
  <conditionalFormatting sqref="DY9">
    <cfRule type="cellIs" dxfId="310" priority="645" operator="equal">
      <formula>799</formula>
    </cfRule>
    <cfRule type="uniqueValues" priority="646"/>
  </conditionalFormatting>
  <conditionalFormatting sqref="DY11">
    <cfRule type="cellIs" dxfId="309" priority="643" operator="equal">
      <formula>799</formula>
    </cfRule>
    <cfRule type="uniqueValues" priority="644"/>
  </conditionalFormatting>
  <conditionalFormatting sqref="DY12">
    <cfRule type="cellIs" dxfId="308" priority="641" operator="equal">
      <formula>799</formula>
    </cfRule>
    <cfRule type="uniqueValues" priority="642"/>
  </conditionalFormatting>
  <conditionalFormatting sqref="DY17">
    <cfRule type="cellIs" dxfId="307" priority="639" operator="equal">
      <formula>799</formula>
    </cfRule>
    <cfRule type="uniqueValues" priority="640"/>
  </conditionalFormatting>
  <conditionalFormatting sqref="DY31">
    <cfRule type="cellIs" dxfId="306" priority="637" operator="equal">
      <formula>799</formula>
    </cfRule>
    <cfRule type="uniqueValues" priority="638"/>
  </conditionalFormatting>
  <conditionalFormatting sqref="DY42">
    <cfRule type="cellIs" dxfId="305" priority="635" operator="equal">
      <formula>799</formula>
    </cfRule>
    <cfRule type="uniqueValues" priority="636"/>
  </conditionalFormatting>
  <conditionalFormatting sqref="EO4">
    <cfRule type="cellIs" dxfId="304" priority="633" operator="equal">
      <formula>799</formula>
    </cfRule>
    <cfRule type="uniqueValues" priority="634"/>
  </conditionalFormatting>
  <conditionalFormatting sqref="EO9">
    <cfRule type="cellIs" dxfId="303" priority="631" operator="equal">
      <formula>799</formula>
    </cfRule>
    <cfRule type="uniqueValues" priority="632"/>
  </conditionalFormatting>
  <conditionalFormatting sqref="EO11">
    <cfRule type="cellIs" dxfId="302" priority="629" operator="equal">
      <formula>799</formula>
    </cfRule>
    <cfRule type="uniqueValues" priority="630"/>
  </conditionalFormatting>
  <conditionalFormatting sqref="EO12">
    <cfRule type="cellIs" dxfId="301" priority="627" operator="equal">
      <formula>799</formula>
    </cfRule>
    <cfRule type="uniqueValues" priority="628"/>
  </conditionalFormatting>
  <conditionalFormatting sqref="EO17">
    <cfRule type="cellIs" dxfId="300" priority="625" operator="equal">
      <formula>799</formula>
    </cfRule>
    <cfRule type="uniqueValues" priority="626"/>
  </conditionalFormatting>
  <conditionalFormatting sqref="EO31">
    <cfRule type="cellIs" dxfId="299" priority="623" operator="equal">
      <formula>799</formula>
    </cfRule>
    <cfRule type="uniqueValues" priority="624"/>
  </conditionalFormatting>
  <conditionalFormatting sqref="EO42">
    <cfRule type="cellIs" dxfId="298" priority="621" operator="equal">
      <formula>799</formula>
    </cfRule>
    <cfRule type="uniqueValues" priority="622"/>
  </conditionalFormatting>
  <conditionalFormatting sqref="FU4">
    <cfRule type="cellIs" dxfId="297" priority="619" operator="equal">
      <formula>799</formula>
    </cfRule>
    <cfRule type="uniqueValues" priority="620"/>
  </conditionalFormatting>
  <conditionalFormatting sqref="FU9">
    <cfRule type="cellIs" dxfId="296" priority="617" operator="equal">
      <formula>799</formula>
    </cfRule>
    <cfRule type="uniqueValues" priority="618"/>
  </conditionalFormatting>
  <conditionalFormatting sqref="FU11">
    <cfRule type="cellIs" dxfId="295" priority="615" operator="equal">
      <formula>799</formula>
    </cfRule>
    <cfRule type="uniqueValues" priority="616"/>
  </conditionalFormatting>
  <conditionalFormatting sqref="FU12">
    <cfRule type="cellIs" dxfId="294" priority="613" operator="equal">
      <formula>799</formula>
    </cfRule>
    <cfRule type="uniqueValues" priority="614"/>
  </conditionalFormatting>
  <conditionalFormatting sqref="FU17">
    <cfRule type="cellIs" dxfId="293" priority="611" operator="equal">
      <formula>799</formula>
    </cfRule>
    <cfRule type="uniqueValues" priority="612"/>
  </conditionalFormatting>
  <conditionalFormatting sqref="FU31">
    <cfRule type="cellIs" dxfId="292" priority="609" operator="equal">
      <formula>799</formula>
    </cfRule>
    <cfRule type="uniqueValues" priority="610"/>
  </conditionalFormatting>
  <conditionalFormatting sqref="FU42">
    <cfRule type="cellIs" dxfId="291" priority="607" operator="equal">
      <formula>799</formula>
    </cfRule>
    <cfRule type="uniqueValues" priority="608"/>
  </conditionalFormatting>
  <conditionalFormatting sqref="GC4">
    <cfRule type="cellIs" dxfId="290" priority="605" operator="equal">
      <formula>799</formula>
    </cfRule>
    <cfRule type="uniqueValues" priority="606"/>
  </conditionalFormatting>
  <conditionalFormatting sqref="GC9">
    <cfRule type="cellIs" dxfId="289" priority="603" operator="equal">
      <formula>799</formula>
    </cfRule>
    <cfRule type="uniqueValues" priority="604"/>
  </conditionalFormatting>
  <conditionalFormatting sqref="GC11">
    <cfRule type="cellIs" dxfId="288" priority="601" operator="equal">
      <formula>799</formula>
    </cfRule>
    <cfRule type="uniqueValues" priority="602"/>
  </conditionalFormatting>
  <conditionalFormatting sqref="GC12">
    <cfRule type="cellIs" dxfId="287" priority="599" operator="equal">
      <formula>799</formula>
    </cfRule>
    <cfRule type="uniqueValues" priority="600"/>
  </conditionalFormatting>
  <conditionalFormatting sqref="GC17">
    <cfRule type="cellIs" dxfId="286" priority="597" operator="equal">
      <formula>799</formula>
    </cfRule>
    <cfRule type="uniqueValues" priority="598"/>
  </conditionalFormatting>
  <conditionalFormatting sqref="GC31">
    <cfRule type="cellIs" dxfId="285" priority="595" operator="equal">
      <formula>799</formula>
    </cfRule>
    <cfRule type="uniqueValues" priority="596"/>
  </conditionalFormatting>
  <conditionalFormatting sqref="GC42">
    <cfRule type="cellIs" dxfId="284" priority="593" operator="equal">
      <formula>799</formula>
    </cfRule>
    <cfRule type="uniqueValues" priority="594"/>
  </conditionalFormatting>
  <conditionalFormatting sqref="GK4">
    <cfRule type="cellIs" dxfId="283" priority="591" operator="equal">
      <formula>799</formula>
    </cfRule>
    <cfRule type="uniqueValues" priority="592"/>
  </conditionalFormatting>
  <conditionalFormatting sqref="GK9">
    <cfRule type="cellIs" dxfId="282" priority="589" operator="equal">
      <formula>799</formula>
    </cfRule>
    <cfRule type="uniqueValues" priority="590"/>
  </conditionalFormatting>
  <conditionalFormatting sqref="GK11">
    <cfRule type="cellIs" dxfId="281" priority="587" operator="equal">
      <formula>799</formula>
    </cfRule>
    <cfRule type="uniqueValues" priority="588"/>
  </conditionalFormatting>
  <conditionalFormatting sqref="GK12">
    <cfRule type="cellIs" dxfId="280" priority="585" operator="equal">
      <formula>799</formula>
    </cfRule>
    <cfRule type="uniqueValues" priority="586"/>
  </conditionalFormatting>
  <conditionalFormatting sqref="GK17">
    <cfRule type="cellIs" dxfId="279" priority="583" operator="equal">
      <formula>799</formula>
    </cfRule>
    <cfRule type="uniqueValues" priority="584"/>
  </conditionalFormatting>
  <conditionalFormatting sqref="GK31">
    <cfRule type="cellIs" dxfId="278" priority="581" operator="equal">
      <formula>799</formula>
    </cfRule>
    <cfRule type="uniqueValues" priority="582"/>
  </conditionalFormatting>
  <conditionalFormatting sqref="GK42">
    <cfRule type="cellIs" dxfId="277" priority="579" operator="equal">
      <formula>799</formula>
    </cfRule>
    <cfRule type="uniqueValues" priority="580"/>
  </conditionalFormatting>
  <conditionalFormatting sqref="GS4">
    <cfRule type="cellIs" dxfId="276" priority="577" operator="equal">
      <formula>799</formula>
    </cfRule>
    <cfRule type="uniqueValues" priority="578"/>
  </conditionalFormatting>
  <conditionalFormatting sqref="GS9">
    <cfRule type="cellIs" dxfId="275" priority="575" operator="equal">
      <formula>799</formula>
    </cfRule>
    <cfRule type="uniqueValues" priority="576"/>
  </conditionalFormatting>
  <conditionalFormatting sqref="GS11">
    <cfRule type="cellIs" dxfId="274" priority="573" operator="equal">
      <formula>799</formula>
    </cfRule>
    <cfRule type="uniqueValues" priority="574"/>
  </conditionalFormatting>
  <conditionalFormatting sqref="GS12">
    <cfRule type="cellIs" dxfId="273" priority="571" operator="equal">
      <formula>799</formula>
    </cfRule>
    <cfRule type="uniqueValues" priority="572"/>
  </conditionalFormatting>
  <conditionalFormatting sqref="GS17">
    <cfRule type="cellIs" dxfId="272" priority="569" operator="equal">
      <formula>799</formula>
    </cfRule>
    <cfRule type="uniqueValues" priority="570"/>
  </conditionalFormatting>
  <conditionalFormatting sqref="GS31">
    <cfRule type="cellIs" dxfId="271" priority="567" operator="equal">
      <formula>799</formula>
    </cfRule>
    <cfRule type="uniqueValues" priority="568"/>
  </conditionalFormatting>
  <conditionalFormatting sqref="GS42">
    <cfRule type="cellIs" dxfId="270" priority="565" operator="equal">
      <formula>799</formula>
    </cfRule>
    <cfRule type="uniqueValues" priority="566"/>
  </conditionalFormatting>
  <conditionalFormatting sqref="HA4">
    <cfRule type="cellIs" dxfId="269" priority="563" operator="equal">
      <formula>799</formula>
    </cfRule>
    <cfRule type="uniqueValues" priority="564"/>
  </conditionalFormatting>
  <conditionalFormatting sqref="HA9">
    <cfRule type="cellIs" dxfId="268" priority="561" operator="equal">
      <formula>799</formula>
    </cfRule>
    <cfRule type="uniqueValues" priority="562"/>
  </conditionalFormatting>
  <conditionalFormatting sqref="HA11">
    <cfRule type="cellIs" dxfId="267" priority="559" operator="equal">
      <formula>799</formula>
    </cfRule>
    <cfRule type="uniqueValues" priority="560"/>
  </conditionalFormatting>
  <conditionalFormatting sqref="HA12">
    <cfRule type="cellIs" dxfId="266" priority="557" operator="equal">
      <formula>799</formula>
    </cfRule>
    <cfRule type="uniqueValues" priority="558"/>
  </conditionalFormatting>
  <conditionalFormatting sqref="HA17">
    <cfRule type="cellIs" dxfId="265" priority="555" operator="equal">
      <formula>799</formula>
    </cfRule>
    <cfRule type="uniqueValues" priority="556"/>
  </conditionalFormatting>
  <conditionalFormatting sqref="HA31">
    <cfRule type="cellIs" dxfId="264" priority="553" operator="equal">
      <formula>799</formula>
    </cfRule>
    <cfRule type="uniqueValues" priority="554"/>
  </conditionalFormatting>
  <conditionalFormatting sqref="HA42">
    <cfRule type="cellIs" dxfId="263" priority="551" operator="equal">
      <formula>799</formula>
    </cfRule>
    <cfRule type="uniqueValues" priority="552"/>
  </conditionalFormatting>
  <conditionalFormatting sqref="HI4">
    <cfRule type="cellIs" dxfId="262" priority="529" operator="equal">
      <formula>799</formula>
    </cfRule>
    <cfRule type="uniqueValues" priority="530"/>
  </conditionalFormatting>
  <conditionalFormatting sqref="HI9">
    <cfRule type="cellIs" dxfId="261" priority="527" operator="equal">
      <formula>799</formula>
    </cfRule>
    <cfRule type="uniqueValues" priority="528"/>
  </conditionalFormatting>
  <conditionalFormatting sqref="HI11">
    <cfRule type="cellIs" dxfId="260" priority="525" operator="equal">
      <formula>799</formula>
    </cfRule>
    <cfRule type="uniqueValues" priority="526"/>
  </conditionalFormatting>
  <conditionalFormatting sqref="HI12">
    <cfRule type="cellIs" dxfId="259" priority="523" operator="equal">
      <formula>799</formula>
    </cfRule>
    <cfRule type="uniqueValues" priority="524"/>
  </conditionalFormatting>
  <conditionalFormatting sqref="HI17">
    <cfRule type="cellIs" dxfId="258" priority="521" operator="equal">
      <formula>799</formula>
    </cfRule>
    <cfRule type="uniqueValues" priority="522"/>
  </conditionalFormatting>
  <conditionalFormatting sqref="HI31">
    <cfRule type="cellIs" dxfId="257" priority="519" operator="equal">
      <formula>799</formula>
    </cfRule>
    <cfRule type="uniqueValues" priority="520"/>
  </conditionalFormatting>
  <conditionalFormatting sqref="HI42">
    <cfRule type="cellIs" dxfId="256" priority="517" operator="equal">
      <formula>799</formula>
    </cfRule>
    <cfRule type="uniqueValues" priority="518"/>
  </conditionalFormatting>
  <conditionalFormatting sqref="HQ4">
    <cfRule type="cellIs" dxfId="255" priority="501" operator="equal">
      <formula>799</formula>
    </cfRule>
    <cfRule type="uniqueValues" priority="502"/>
  </conditionalFormatting>
  <conditionalFormatting sqref="HQ9">
    <cfRule type="cellIs" dxfId="254" priority="499" operator="equal">
      <formula>799</formula>
    </cfRule>
    <cfRule type="uniqueValues" priority="500"/>
  </conditionalFormatting>
  <conditionalFormatting sqref="HQ11">
    <cfRule type="cellIs" dxfId="253" priority="497" operator="equal">
      <formula>799</formula>
    </cfRule>
    <cfRule type="uniqueValues" priority="498"/>
  </conditionalFormatting>
  <conditionalFormatting sqref="HQ12">
    <cfRule type="cellIs" dxfId="252" priority="495" operator="equal">
      <formula>799</formula>
    </cfRule>
    <cfRule type="uniqueValues" priority="496"/>
  </conditionalFormatting>
  <conditionalFormatting sqref="HQ17">
    <cfRule type="cellIs" dxfId="251" priority="493" operator="equal">
      <formula>799</formula>
    </cfRule>
    <cfRule type="uniqueValues" priority="494"/>
  </conditionalFormatting>
  <conditionalFormatting sqref="HQ31">
    <cfRule type="cellIs" dxfId="250" priority="491" operator="equal">
      <formula>799</formula>
    </cfRule>
    <cfRule type="uniqueValues" priority="492"/>
  </conditionalFormatting>
  <conditionalFormatting sqref="HQ42">
    <cfRule type="cellIs" dxfId="249" priority="489" operator="equal">
      <formula>799</formula>
    </cfRule>
    <cfRule type="uniqueValues" priority="490"/>
  </conditionalFormatting>
  <conditionalFormatting sqref="HY4">
    <cfRule type="cellIs" dxfId="248" priority="473" operator="equal">
      <formula>799</formula>
    </cfRule>
    <cfRule type="uniqueValues" priority="474"/>
  </conditionalFormatting>
  <conditionalFormatting sqref="HY9">
    <cfRule type="cellIs" dxfId="247" priority="471" operator="equal">
      <formula>799</formula>
    </cfRule>
    <cfRule type="uniqueValues" priority="472"/>
  </conditionalFormatting>
  <conditionalFormatting sqref="HY11">
    <cfRule type="cellIs" dxfId="246" priority="469" operator="equal">
      <formula>799</formula>
    </cfRule>
    <cfRule type="uniqueValues" priority="470"/>
  </conditionalFormatting>
  <conditionalFormatting sqref="HY12">
    <cfRule type="cellIs" dxfId="245" priority="467" operator="equal">
      <formula>799</formula>
    </cfRule>
    <cfRule type="uniqueValues" priority="468"/>
  </conditionalFormatting>
  <conditionalFormatting sqref="HY17">
    <cfRule type="cellIs" dxfId="244" priority="465" operator="equal">
      <formula>799</formula>
    </cfRule>
    <cfRule type="uniqueValues" priority="466"/>
  </conditionalFormatting>
  <conditionalFormatting sqref="HY31">
    <cfRule type="cellIs" dxfId="243" priority="463" operator="equal">
      <formula>799</formula>
    </cfRule>
    <cfRule type="uniqueValues" priority="464"/>
  </conditionalFormatting>
  <conditionalFormatting sqref="HY42">
    <cfRule type="cellIs" dxfId="242" priority="461" operator="equal">
      <formula>799</formula>
    </cfRule>
    <cfRule type="uniqueValues" priority="462"/>
  </conditionalFormatting>
  <conditionalFormatting sqref="IG4">
    <cfRule type="cellIs" dxfId="241" priority="445" operator="equal">
      <formula>799</formula>
    </cfRule>
    <cfRule type="uniqueValues" priority="446"/>
  </conditionalFormatting>
  <conditionalFormatting sqref="IG9">
    <cfRule type="cellIs" dxfId="240" priority="443" operator="equal">
      <formula>799</formula>
    </cfRule>
    <cfRule type="uniqueValues" priority="444"/>
  </conditionalFormatting>
  <conditionalFormatting sqref="IG11">
    <cfRule type="cellIs" dxfId="239" priority="441" operator="equal">
      <formula>799</formula>
    </cfRule>
    <cfRule type="uniqueValues" priority="442"/>
  </conditionalFormatting>
  <conditionalFormatting sqref="IG12">
    <cfRule type="cellIs" dxfId="238" priority="439" operator="equal">
      <formula>799</formula>
    </cfRule>
    <cfRule type="uniqueValues" priority="440"/>
  </conditionalFormatting>
  <conditionalFormatting sqref="IG17">
    <cfRule type="cellIs" dxfId="237" priority="437" operator="equal">
      <formula>799</formula>
    </cfRule>
    <cfRule type="uniqueValues" priority="438"/>
  </conditionalFormatting>
  <conditionalFormatting sqref="IG31">
    <cfRule type="cellIs" dxfId="236" priority="435" operator="equal">
      <formula>799</formula>
    </cfRule>
    <cfRule type="uniqueValues" priority="436"/>
  </conditionalFormatting>
  <conditionalFormatting sqref="IG42">
    <cfRule type="cellIs" dxfId="235" priority="433" operator="equal">
      <formula>799</formula>
    </cfRule>
    <cfRule type="uniqueValues" priority="434"/>
  </conditionalFormatting>
  <conditionalFormatting sqref="IO4">
    <cfRule type="cellIs" dxfId="234" priority="417" operator="equal">
      <formula>799</formula>
    </cfRule>
    <cfRule type="uniqueValues" priority="418"/>
  </conditionalFormatting>
  <conditionalFormatting sqref="IO9">
    <cfRule type="cellIs" dxfId="233" priority="415" operator="equal">
      <formula>799</formula>
    </cfRule>
    <cfRule type="uniqueValues" priority="416"/>
  </conditionalFormatting>
  <conditionalFormatting sqref="IO11">
    <cfRule type="cellIs" dxfId="232" priority="413" operator="equal">
      <formula>799</formula>
    </cfRule>
    <cfRule type="uniqueValues" priority="414"/>
  </conditionalFormatting>
  <conditionalFormatting sqref="IO12">
    <cfRule type="cellIs" dxfId="231" priority="411" operator="equal">
      <formula>799</formula>
    </cfRule>
    <cfRule type="uniqueValues" priority="412"/>
  </conditionalFormatting>
  <conditionalFormatting sqref="IO17">
    <cfRule type="cellIs" dxfId="230" priority="409" operator="equal">
      <formula>799</formula>
    </cfRule>
    <cfRule type="uniqueValues" priority="410"/>
  </conditionalFormatting>
  <conditionalFormatting sqref="IO31">
    <cfRule type="cellIs" dxfId="229" priority="407" operator="equal">
      <formula>799</formula>
    </cfRule>
    <cfRule type="uniqueValues" priority="408"/>
  </conditionalFormatting>
  <conditionalFormatting sqref="IO42">
    <cfRule type="cellIs" dxfId="228" priority="405" operator="equal">
      <formula>799</formula>
    </cfRule>
    <cfRule type="uniqueValues" priority="406"/>
  </conditionalFormatting>
  <conditionalFormatting sqref="IW4">
    <cfRule type="cellIs" dxfId="227" priority="389" operator="equal">
      <formula>799</formula>
    </cfRule>
    <cfRule type="uniqueValues" priority="390"/>
  </conditionalFormatting>
  <conditionalFormatting sqref="IW9">
    <cfRule type="cellIs" dxfId="226" priority="387" operator="equal">
      <formula>799</formula>
    </cfRule>
    <cfRule type="uniqueValues" priority="388"/>
  </conditionalFormatting>
  <conditionalFormatting sqref="IW11">
    <cfRule type="cellIs" dxfId="225" priority="385" operator="equal">
      <formula>799</formula>
    </cfRule>
    <cfRule type="uniqueValues" priority="386"/>
  </conditionalFormatting>
  <conditionalFormatting sqref="IW12">
    <cfRule type="cellIs" dxfId="224" priority="383" operator="equal">
      <formula>799</formula>
    </cfRule>
    <cfRule type="uniqueValues" priority="384"/>
  </conditionalFormatting>
  <conditionalFormatting sqref="IW17">
    <cfRule type="cellIs" dxfId="223" priority="381" operator="equal">
      <formula>799</formula>
    </cfRule>
    <cfRule type="uniqueValues" priority="382"/>
  </conditionalFormatting>
  <conditionalFormatting sqref="IW31">
    <cfRule type="cellIs" dxfId="222" priority="379" operator="equal">
      <formula>799</formula>
    </cfRule>
    <cfRule type="uniqueValues" priority="380"/>
  </conditionalFormatting>
  <conditionalFormatting sqref="IW42">
    <cfRule type="cellIs" dxfId="221" priority="377" operator="equal">
      <formula>799</formula>
    </cfRule>
    <cfRule type="uniqueValues" priority="378"/>
  </conditionalFormatting>
  <conditionalFormatting sqref="JE4">
    <cfRule type="cellIs" dxfId="220" priority="355" operator="equal">
      <formula>799</formula>
    </cfRule>
    <cfRule type="uniqueValues" priority="356"/>
  </conditionalFormatting>
  <conditionalFormatting sqref="JE9">
    <cfRule type="cellIs" dxfId="219" priority="353" operator="equal">
      <formula>799</formula>
    </cfRule>
    <cfRule type="uniqueValues" priority="354"/>
  </conditionalFormatting>
  <conditionalFormatting sqref="JE11">
    <cfRule type="cellIs" dxfId="218" priority="351" operator="equal">
      <formula>799</formula>
    </cfRule>
    <cfRule type="uniqueValues" priority="352"/>
  </conditionalFormatting>
  <conditionalFormatting sqref="JE12">
    <cfRule type="cellIs" dxfId="217" priority="349" operator="equal">
      <formula>799</formula>
    </cfRule>
    <cfRule type="uniqueValues" priority="350"/>
  </conditionalFormatting>
  <conditionalFormatting sqref="JE17">
    <cfRule type="cellIs" dxfId="216" priority="347" operator="equal">
      <formula>799</formula>
    </cfRule>
    <cfRule type="uniqueValues" priority="348"/>
  </conditionalFormatting>
  <conditionalFormatting sqref="JE31">
    <cfRule type="cellIs" dxfId="215" priority="345" operator="equal">
      <formula>799</formula>
    </cfRule>
    <cfRule type="uniqueValues" priority="346"/>
  </conditionalFormatting>
  <conditionalFormatting sqref="JE42">
    <cfRule type="cellIs" dxfId="214" priority="343" operator="equal">
      <formula>799</formula>
    </cfRule>
    <cfRule type="uniqueValues" priority="344"/>
  </conditionalFormatting>
  <conditionalFormatting sqref="JM4">
    <cfRule type="cellIs" dxfId="213" priority="327" operator="equal">
      <formula>799</formula>
    </cfRule>
    <cfRule type="uniqueValues" priority="328"/>
  </conditionalFormatting>
  <conditionalFormatting sqref="JM9">
    <cfRule type="cellIs" dxfId="212" priority="325" operator="equal">
      <formula>799</formula>
    </cfRule>
    <cfRule type="uniqueValues" priority="326"/>
  </conditionalFormatting>
  <conditionalFormatting sqref="JM11">
    <cfRule type="cellIs" dxfId="211" priority="323" operator="equal">
      <formula>799</formula>
    </cfRule>
    <cfRule type="uniqueValues" priority="324"/>
  </conditionalFormatting>
  <conditionalFormatting sqref="JM12">
    <cfRule type="cellIs" dxfId="210" priority="321" operator="equal">
      <formula>799</formula>
    </cfRule>
    <cfRule type="uniqueValues" priority="322"/>
  </conditionalFormatting>
  <conditionalFormatting sqref="JM17">
    <cfRule type="cellIs" dxfId="209" priority="319" operator="equal">
      <formula>799</formula>
    </cfRule>
    <cfRule type="uniqueValues" priority="320"/>
  </conditionalFormatting>
  <conditionalFormatting sqref="JM31">
    <cfRule type="cellIs" dxfId="208" priority="317" operator="equal">
      <formula>799</formula>
    </cfRule>
    <cfRule type="uniqueValues" priority="318"/>
  </conditionalFormatting>
  <conditionalFormatting sqref="JM42">
    <cfRule type="cellIs" dxfId="207" priority="315" operator="equal">
      <formula>799</formula>
    </cfRule>
    <cfRule type="uniqueValues" priority="316"/>
  </conditionalFormatting>
  <conditionalFormatting sqref="JU4">
    <cfRule type="cellIs" dxfId="206" priority="299" operator="equal">
      <formula>799</formula>
    </cfRule>
    <cfRule type="uniqueValues" priority="300"/>
  </conditionalFormatting>
  <conditionalFormatting sqref="JU9">
    <cfRule type="cellIs" dxfId="205" priority="297" operator="equal">
      <formula>799</formula>
    </cfRule>
    <cfRule type="uniqueValues" priority="298"/>
  </conditionalFormatting>
  <conditionalFormatting sqref="JU11">
    <cfRule type="cellIs" dxfId="204" priority="295" operator="equal">
      <formula>799</formula>
    </cfRule>
    <cfRule type="uniqueValues" priority="296"/>
  </conditionalFormatting>
  <conditionalFormatting sqref="JU12">
    <cfRule type="cellIs" dxfId="203" priority="293" operator="equal">
      <formula>799</formula>
    </cfRule>
    <cfRule type="uniqueValues" priority="294"/>
  </conditionalFormatting>
  <conditionalFormatting sqref="JU17">
    <cfRule type="cellIs" dxfId="202" priority="291" operator="equal">
      <formula>799</formula>
    </cfRule>
    <cfRule type="uniqueValues" priority="292"/>
  </conditionalFormatting>
  <conditionalFormatting sqref="JU31">
    <cfRule type="cellIs" dxfId="201" priority="289" operator="equal">
      <formula>799</formula>
    </cfRule>
    <cfRule type="uniqueValues" priority="290"/>
  </conditionalFormatting>
  <conditionalFormatting sqref="JU42">
    <cfRule type="cellIs" dxfId="200" priority="287" operator="equal">
      <formula>799</formula>
    </cfRule>
    <cfRule type="uniqueValues" priority="288"/>
  </conditionalFormatting>
  <conditionalFormatting sqref="KK4">
    <cfRule type="cellIs" dxfId="199" priority="229" operator="equal">
      <formula>799</formula>
    </cfRule>
    <cfRule type="uniqueValues" priority="230"/>
  </conditionalFormatting>
  <conditionalFormatting sqref="KK9">
    <cfRule type="cellIs" dxfId="198" priority="227" operator="equal">
      <formula>799</formula>
    </cfRule>
    <cfRule type="uniqueValues" priority="228"/>
  </conditionalFormatting>
  <conditionalFormatting sqref="KK12">
    <cfRule type="cellIs" dxfId="197" priority="223" operator="equal">
      <formula>799</formula>
    </cfRule>
    <cfRule type="uniqueValues" priority="224"/>
  </conditionalFormatting>
  <conditionalFormatting sqref="KK17">
    <cfRule type="cellIs" dxfId="196" priority="221" operator="equal">
      <formula>799</formula>
    </cfRule>
    <cfRule type="uniqueValues" priority="222"/>
  </conditionalFormatting>
  <conditionalFormatting sqref="KK31">
    <cfRule type="cellIs" dxfId="195" priority="219" operator="equal">
      <formula>799</formula>
    </cfRule>
    <cfRule type="uniqueValues" priority="220"/>
  </conditionalFormatting>
  <conditionalFormatting sqref="KK42">
    <cfRule type="cellIs" dxfId="194" priority="217" operator="equal">
      <formula>799</formula>
    </cfRule>
    <cfRule type="uniqueValues" priority="218"/>
  </conditionalFormatting>
  <conditionalFormatting sqref="KC4">
    <cfRule type="cellIs" dxfId="193" priority="203" operator="equal">
      <formula>799</formula>
    </cfRule>
    <cfRule type="uniqueValues" priority="204"/>
  </conditionalFormatting>
  <conditionalFormatting sqref="KC9">
    <cfRule type="cellIs" dxfId="192" priority="201" operator="equal">
      <formula>799</formula>
    </cfRule>
    <cfRule type="uniqueValues" priority="202"/>
  </conditionalFormatting>
  <conditionalFormatting sqref="KC12">
    <cfRule type="cellIs" dxfId="191" priority="199" operator="equal">
      <formula>799</formula>
    </cfRule>
    <cfRule type="uniqueValues" priority="200"/>
  </conditionalFormatting>
  <conditionalFormatting sqref="KC17">
    <cfRule type="cellIs" dxfId="190" priority="197" operator="equal">
      <formula>799</formula>
    </cfRule>
    <cfRule type="uniqueValues" priority="198"/>
  </conditionalFormatting>
  <conditionalFormatting sqref="KC31">
    <cfRule type="cellIs" dxfId="189" priority="195" operator="equal">
      <formula>799</formula>
    </cfRule>
    <cfRule type="uniqueValues" priority="196"/>
  </conditionalFormatting>
  <conditionalFormatting sqref="KC42">
    <cfRule type="cellIs" dxfId="188" priority="193" operator="equal">
      <formula>799</formula>
    </cfRule>
    <cfRule type="uniqueValues" priority="194"/>
  </conditionalFormatting>
  <conditionalFormatting sqref="KS4">
    <cfRule type="cellIs" dxfId="187" priority="179" operator="equal">
      <formula>799</formula>
    </cfRule>
    <cfRule type="uniqueValues" priority="180"/>
  </conditionalFormatting>
  <conditionalFormatting sqref="KS9">
    <cfRule type="cellIs" dxfId="186" priority="177" operator="equal">
      <formula>799</formula>
    </cfRule>
    <cfRule type="uniqueValues" priority="178"/>
  </conditionalFormatting>
  <conditionalFormatting sqref="KS12">
    <cfRule type="cellIs" dxfId="185" priority="175" operator="equal">
      <formula>799</formula>
    </cfRule>
    <cfRule type="uniqueValues" priority="176"/>
  </conditionalFormatting>
  <conditionalFormatting sqref="KS17">
    <cfRule type="cellIs" dxfId="184" priority="173" operator="equal">
      <formula>799</formula>
    </cfRule>
    <cfRule type="uniqueValues" priority="174"/>
  </conditionalFormatting>
  <conditionalFormatting sqref="KS31">
    <cfRule type="cellIs" dxfId="183" priority="171" operator="equal">
      <formula>799</formula>
    </cfRule>
    <cfRule type="uniqueValues" priority="172"/>
  </conditionalFormatting>
  <conditionalFormatting sqref="KS42">
    <cfRule type="cellIs" dxfId="182" priority="169" operator="equal">
      <formula>799</formula>
    </cfRule>
    <cfRule type="uniqueValues" priority="170"/>
  </conditionalFormatting>
  <conditionalFormatting sqref="LA4">
    <cfRule type="cellIs" dxfId="181" priority="155" operator="equal">
      <formula>799</formula>
    </cfRule>
    <cfRule type="uniqueValues" priority="156"/>
  </conditionalFormatting>
  <conditionalFormatting sqref="LA9">
    <cfRule type="cellIs" dxfId="180" priority="153" operator="equal">
      <formula>799</formula>
    </cfRule>
    <cfRule type="uniqueValues" priority="154"/>
  </conditionalFormatting>
  <conditionalFormatting sqref="LA12">
    <cfRule type="cellIs" dxfId="179" priority="151" operator="equal">
      <formula>799</formula>
    </cfRule>
    <cfRule type="uniqueValues" priority="152"/>
  </conditionalFormatting>
  <conditionalFormatting sqref="LA17">
    <cfRule type="cellIs" dxfId="178" priority="149" operator="equal">
      <formula>799</formula>
    </cfRule>
    <cfRule type="uniqueValues" priority="150"/>
  </conditionalFormatting>
  <conditionalFormatting sqref="LA31">
    <cfRule type="cellIs" dxfId="177" priority="147" operator="equal">
      <formula>799</formula>
    </cfRule>
    <cfRule type="uniqueValues" priority="148"/>
  </conditionalFormatting>
  <conditionalFormatting sqref="LA42">
    <cfRule type="cellIs" dxfId="176" priority="145" operator="equal">
      <formula>799</formula>
    </cfRule>
    <cfRule type="uniqueValues" priority="146"/>
  </conditionalFormatting>
  <conditionalFormatting sqref="LI4">
    <cfRule type="cellIs" dxfId="175" priority="131" operator="equal">
      <formula>799</formula>
    </cfRule>
    <cfRule type="uniqueValues" priority="132"/>
  </conditionalFormatting>
  <conditionalFormatting sqref="LI9">
    <cfRule type="cellIs" dxfId="174" priority="129" operator="equal">
      <formula>799</formula>
    </cfRule>
    <cfRule type="uniqueValues" priority="130"/>
  </conditionalFormatting>
  <conditionalFormatting sqref="LI12">
    <cfRule type="cellIs" dxfId="173" priority="127" operator="equal">
      <formula>799</formula>
    </cfRule>
    <cfRule type="uniqueValues" priority="128"/>
  </conditionalFormatting>
  <conditionalFormatting sqref="LI17">
    <cfRule type="cellIs" dxfId="172" priority="125" operator="equal">
      <formula>799</formula>
    </cfRule>
    <cfRule type="uniqueValues" priority="126"/>
  </conditionalFormatting>
  <conditionalFormatting sqref="LI31">
    <cfRule type="cellIs" dxfId="171" priority="123" operator="equal">
      <formula>799</formula>
    </cfRule>
    <cfRule type="uniqueValues" priority="124"/>
  </conditionalFormatting>
  <conditionalFormatting sqref="LI42">
    <cfRule type="cellIs" dxfId="170" priority="121" operator="equal">
      <formula>799</formula>
    </cfRule>
    <cfRule type="uniqueValues" priority="122"/>
  </conditionalFormatting>
  <conditionalFormatting sqref="LQ4">
    <cfRule type="cellIs" dxfId="169" priority="107" operator="equal">
      <formula>799</formula>
    </cfRule>
    <cfRule type="uniqueValues" priority="108"/>
  </conditionalFormatting>
  <conditionalFormatting sqref="LQ9">
    <cfRule type="cellIs" dxfId="168" priority="105" operator="equal">
      <formula>799</formula>
    </cfRule>
    <cfRule type="uniqueValues" priority="106"/>
  </conditionalFormatting>
  <conditionalFormatting sqref="LQ12">
    <cfRule type="cellIs" dxfId="167" priority="103" operator="equal">
      <formula>799</formula>
    </cfRule>
    <cfRule type="uniqueValues" priority="104"/>
  </conditionalFormatting>
  <conditionalFormatting sqref="LQ17">
    <cfRule type="cellIs" dxfId="166" priority="101" operator="equal">
      <formula>799</formula>
    </cfRule>
    <cfRule type="uniqueValues" priority="102"/>
  </conditionalFormatting>
  <conditionalFormatting sqref="LQ31">
    <cfRule type="cellIs" dxfId="165" priority="99" operator="equal">
      <formula>799</formula>
    </cfRule>
    <cfRule type="uniqueValues" priority="100"/>
  </conditionalFormatting>
  <conditionalFormatting sqref="LQ42">
    <cfRule type="cellIs" dxfId="164" priority="97" operator="equal">
      <formula>799</formula>
    </cfRule>
    <cfRule type="uniqueValues" priority="98"/>
  </conditionalFormatting>
  <conditionalFormatting sqref="LY4">
    <cfRule type="cellIs" dxfId="163" priority="83" operator="equal">
      <formula>799</formula>
    </cfRule>
    <cfRule type="uniqueValues" priority="84"/>
  </conditionalFormatting>
  <conditionalFormatting sqref="LY9">
    <cfRule type="cellIs" dxfId="162" priority="81" operator="equal">
      <formula>799</formula>
    </cfRule>
    <cfRule type="uniqueValues" priority="82"/>
  </conditionalFormatting>
  <conditionalFormatting sqref="LY12">
    <cfRule type="cellIs" dxfId="161" priority="79" operator="equal">
      <formula>799</formula>
    </cfRule>
    <cfRule type="uniqueValues" priority="80"/>
  </conditionalFormatting>
  <conditionalFormatting sqref="LY17">
    <cfRule type="cellIs" dxfId="160" priority="77" operator="equal">
      <formula>799</formula>
    </cfRule>
    <cfRule type="uniqueValues" priority="78"/>
  </conditionalFormatting>
  <conditionalFormatting sqref="LY31">
    <cfRule type="cellIs" dxfId="159" priority="75" operator="equal">
      <formula>799</formula>
    </cfRule>
    <cfRule type="uniqueValues" priority="76"/>
  </conditionalFormatting>
  <conditionalFormatting sqref="LY42">
    <cfRule type="cellIs" dxfId="158" priority="73" operator="equal">
      <formula>799</formula>
    </cfRule>
    <cfRule type="uniqueValues" priority="74"/>
  </conditionalFormatting>
  <conditionalFormatting sqref="MO4">
    <cfRule type="cellIs" dxfId="157" priority="59" operator="equal">
      <formula>799</formula>
    </cfRule>
    <cfRule type="uniqueValues" priority="60"/>
  </conditionalFormatting>
  <conditionalFormatting sqref="MO9">
    <cfRule type="cellIs" dxfId="156" priority="57" operator="equal">
      <formula>799</formula>
    </cfRule>
    <cfRule type="uniqueValues" priority="58"/>
  </conditionalFormatting>
  <conditionalFormatting sqref="MO12">
    <cfRule type="cellIs" dxfId="155" priority="55" operator="equal">
      <formula>799</formula>
    </cfRule>
    <cfRule type="uniqueValues" priority="56"/>
  </conditionalFormatting>
  <conditionalFormatting sqref="MO17">
    <cfRule type="cellIs" dxfId="154" priority="53" operator="equal">
      <formula>799</formula>
    </cfRule>
    <cfRule type="uniqueValues" priority="54"/>
  </conditionalFormatting>
  <conditionalFormatting sqref="MO31">
    <cfRule type="cellIs" dxfId="153" priority="51" operator="equal">
      <formula>799</formula>
    </cfRule>
    <cfRule type="uniqueValues" priority="52"/>
  </conditionalFormatting>
  <conditionalFormatting sqref="MO42">
    <cfRule type="cellIs" dxfId="152" priority="49" operator="equal">
      <formula>799</formula>
    </cfRule>
    <cfRule type="uniqueValues" priority="50"/>
  </conditionalFormatting>
  <conditionalFormatting sqref="MW4">
    <cfRule type="cellIs" dxfId="151" priority="35" operator="equal">
      <formula>799</formula>
    </cfRule>
    <cfRule type="uniqueValues" priority="36"/>
  </conditionalFormatting>
  <conditionalFormatting sqref="MW9">
    <cfRule type="cellIs" dxfId="150" priority="33" operator="equal">
      <formula>799</formula>
    </cfRule>
    <cfRule type="uniqueValues" priority="34"/>
  </conditionalFormatting>
  <conditionalFormatting sqref="MW12">
    <cfRule type="cellIs" dxfId="149" priority="31" operator="equal">
      <formula>799</formula>
    </cfRule>
    <cfRule type="uniqueValues" priority="32"/>
  </conditionalFormatting>
  <conditionalFormatting sqref="MW17">
    <cfRule type="cellIs" dxfId="148" priority="29" operator="equal">
      <formula>799</formula>
    </cfRule>
    <cfRule type="uniqueValues" priority="30"/>
  </conditionalFormatting>
  <conditionalFormatting sqref="MW31">
    <cfRule type="cellIs" dxfId="147" priority="27" operator="equal">
      <formula>799</formula>
    </cfRule>
    <cfRule type="uniqueValues" priority="28"/>
  </conditionalFormatting>
  <conditionalFormatting sqref="MW42">
    <cfRule type="cellIs" dxfId="146" priority="25" operator="equal">
      <formula>799</formula>
    </cfRule>
    <cfRule type="uniqueValues" priority="26"/>
  </conditionalFormatting>
  <conditionalFormatting sqref="NE4">
    <cfRule type="cellIs" dxfId="145" priority="11" operator="equal">
      <formula>799</formula>
    </cfRule>
    <cfRule type="uniqueValues" priority="12"/>
  </conditionalFormatting>
  <conditionalFormatting sqref="NE9">
    <cfRule type="cellIs" dxfId="144" priority="9" operator="equal">
      <formula>799</formula>
    </cfRule>
    <cfRule type="uniqueValues" priority="10"/>
  </conditionalFormatting>
  <conditionalFormatting sqref="NE12">
    <cfRule type="cellIs" dxfId="143" priority="7" operator="equal">
      <formula>799</formula>
    </cfRule>
    <cfRule type="uniqueValues" priority="8"/>
  </conditionalFormatting>
  <conditionalFormatting sqref="NE17">
    <cfRule type="cellIs" dxfId="142" priority="5" operator="equal">
      <formula>799</formula>
    </cfRule>
    <cfRule type="uniqueValues" priority="6"/>
  </conditionalFormatting>
  <conditionalFormatting sqref="NE31">
    <cfRule type="cellIs" dxfId="141" priority="3" operator="equal">
      <formula>799</formula>
    </cfRule>
    <cfRule type="uniqueValues" priority="4"/>
  </conditionalFormatting>
  <conditionalFormatting sqref="NE42">
    <cfRule type="cellIs" dxfId="140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 t="shared" ref="V4" si="2">S4/R4</f>
        <v>1</v>
      </c>
      <c r="W4" s="162">
        <f t="shared" ref="W4:W67" si="3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 t="shared" ref="AD4" si="4"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 t="shared" ref="AM4" si="6">AJ4/AI4</f>
        <v>1</v>
      </c>
      <c r="AN4" s="162">
        <f t="shared" ref="AN4:AN67" si="7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 t="shared" ref="AU4" si="8">AR4/AQ4</f>
        <v>1</v>
      </c>
      <c r="AV4" s="162">
        <f t="shared" ref="AV4:AV67" si="9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10">BD4/BC4</f>
        <v>1</v>
      </c>
      <c r="BH4" s="162">
        <f t="shared" ref="BH4:BH67" si="11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2">BL4/BK4</f>
        <v>1</v>
      </c>
      <c r="BP4" s="162">
        <f t="shared" ref="BP4:BP67" si="13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4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5">S5/R5</f>
        <v>1</v>
      </c>
      <c r="W5" s="162">
        <f t="shared" si="3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6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7">AJ5/AI5</f>
        <v>1</v>
      </c>
      <c r="AN5" s="162">
        <f t="shared" si="7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8">AR5/AQ5</f>
        <v>1</v>
      </c>
      <c r="AV5" s="162">
        <f t="shared" si="9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10"/>
        <v>1</v>
      </c>
      <c r="BH5" s="162">
        <f t="shared" si="11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2"/>
        <v>1</v>
      </c>
      <c r="BP5" s="162">
        <f t="shared" si="13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4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5"/>
        <v>1</v>
      </c>
      <c r="W6" s="162">
        <f t="shared" si="3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6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7"/>
        <v>1</v>
      </c>
      <c r="AN6" s="162">
        <f t="shared" si="7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8"/>
        <v>1</v>
      </c>
      <c r="AV6" s="162">
        <f t="shared" si="9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10"/>
        <v>1</v>
      </c>
      <c r="BH6" s="162">
        <f t="shared" si="11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2"/>
        <v>1</v>
      </c>
      <c r="BP6" s="162">
        <f t="shared" si="13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4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5"/>
        <v>1</v>
      </c>
      <c r="W7" s="162">
        <f t="shared" si="3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6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7"/>
        <v>1</v>
      </c>
      <c r="AN7" s="162">
        <f t="shared" si="7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8"/>
        <v>1</v>
      </c>
      <c r="AV7" s="162">
        <f t="shared" si="9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10"/>
        <v>1</v>
      </c>
      <c r="BH7" s="162">
        <f t="shared" si="11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2"/>
        <v>1</v>
      </c>
      <c r="BP7" s="162">
        <f t="shared" si="13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4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5"/>
        <v>0.7385057471264368</v>
      </c>
      <c r="W8" s="162">
        <f t="shared" si="3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6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7"/>
        <v>0.7385057471264368</v>
      </c>
      <c r="AN8" s="162">
        <f t="shared" si="7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8"/>
        <v>0.7385057471264368</v>
      </c>
      <c r="AV8" s="162">
        <f t="shared" si="9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10"/>
        <v>0.7385057471264368</v>
      </c>
      <c r="BH8" s="162">
        <f t="shared" si="11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2"/>
        <v>0.74855491329479773</v>
      </c>
      <c r="BP8" s="162">
        <f t="shared" si="13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 t="shared" ref="BV8:BV55" si="19"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5"/>
        <v>1</v>
      </c>
      <c r="W9" s="162">
        <f t="shared" si="3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6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7"/>
        <v>1</v>
      </c>
      <c r="AN9" s="162">
        <f t="shared" si="7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8"/>
        <v>1</v>
      </c>
      <c r="AV9" s="162">
        <f t="shared" si="9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10"/>
        <v>1</v>
      </c>
      <c r="BH9" s="162">
        <f t="shared" si="11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2"/>
        <v>1</v>
      </c>
      <c r="BP9" s="162">
        <f t="shared" si="13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 t="shared" si="19"/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4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5"/>
        <v>1</v>
      </c>
      <c r="W10" s="162">
        <f t="shared" si="3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6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7"/>
        <v>1</v>
      </c>
      <c r="AN10" s="162">
        <f t="shared" si="7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8"/>
        <v>1</v>
      </c>
      <c r="AV10" s="162">
        <f t="shared" si="9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10"/>
        <v>1</v>
      </c>
      <c r="BH10" s="162">
        <f t="shared" si="11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2"/>
        <v>1</v>
      </c>
      <c r="BP10" s="162">
        <f t="shared" si="13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5"/>
        <v>0.98701298701298701</v>
      </c>
      <c r="W11" s="162">
        <f t="shared" si="3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6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7"/>
        <v>0.98701298701298701</v>
      </c>
      <c r="AN11" s="162">
        <f t="shared" si="7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8"/>
        <v>0.98701298701298701</v>
      </c>
      <c r="AV11" s="162">
        <f t="shared" si="9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10"/>
        <v>0.98701298701298701</v>
      </c>
      <c r="BH11" s="162">
        <f t="shared" si="11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2"/>
        <v>0.98701298701298701</v>
      </c>
      <c r="BP11" s="162">
        <f t="shared" si="13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 t="shared" si="19"/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5"/>
        <v>1</v>
      </c>
      <c r="W12" s="162">
        <f t="shared" si="3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6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7"/>
        <v>1</v>
      </c>
      <c r="AN12" s="162">
        <f t="shared" si="7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8"/>
        <v>1</v>
      </c>
      <c r="AV12" s="162">
        <f t="shared" si="9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10"/>
        <v>1</v>
      </c>
      <c r="BH12" s="162">
        <f t="shared" si="11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2"/>
        <v>1</v>
      </c>
      <c r="BP12" s="162">
        <f t="shared" si="13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 t="shared" si="19"/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4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5"/>
        <v>1</v>
      </c>
      <c r="W13" s="162">
        <f t="shared" si="3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6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7"/>
        <v>1</v>
      </c>
      <c r="AN13" s="162">
        <f t="shared" si="7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8"/>
        <v>1</v>
      </c>
      <c r="AV13" s="162">
        <f t="shared" si="9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10"/>
        <v>1</v>
      </c>
      <c r="BH13" s="162">
        <f t="shared" si="11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2"/>
        <v>1</v>
      </c>
      <c r="BP13" s="162">
        <f t="shared" si="13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5"/>
        <v>1</v>
      </c>
      <c r="W14" s="162">
        <f t="shared" si="3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6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7"/>
        <v>1</v>
      </c>
      <c r="AN14" s="162">
        <f t="shared" si="7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8"/>
        <v>1</v>
      </c>
      <c r="AV14" s="162">
        <f t="shared" si="9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10"/>
        <v>1</v>
      </c>
      <c r="BH14" s="162">
        <f t="shared" si="11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2"/>
        <v>1</v>
      </c>
      <c r="BP14" s="162">
        <f t="shared" si="13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 t="shared" si="19"/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4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5"/>
        <v>0.83333333333333337</v>
      </c>
      <c r="W15" s="162">
        <f t="shared" si="3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6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7"/>
        <v>0.83333333333333337</v>
      </c>
      <c r="AN15" s="162">
        <f t="shared" si="7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8"/>
        <v>0.83333333333333337</v>
      </c>
      <c r="AV15" s="162">
        <f t="shared" si="9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10"/>
        <v>0.83333333333333337</v>
      </c>
      <c r="BH15" s="162">
        <f t="shared" si="11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2"/>
        <v>0.83333333333333337</v>
      </c>
      <c r="BP15" s="162">
        <f t="shared" si="13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4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5"/>
        <v>1</v>
      </c>
      <c r="W16" s="162">
        <f t="shared" si="3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6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7"/>
        <v>1</v>
      </c>
      <c r="AN16" s="162">
        <f t="shared" si="7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8"/>
        <v>1</v>
      </c>
      <c r="AV16" s="162">
        <f t="shared" si="9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10"/>
        <v>1</v>
      </c>
      <c r="BH16" s="162">
        <f t="shared" si="11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2"/>
        <v>1</v>
      </c>
      <c r="BP16" s="162">
        <f t="shared" si="13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3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7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9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10"/>
        <v>0.98407643312101911</v>
      </c>
      <c r="BH17" s="162">
        <f t="shared" si="11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2"/>
        <v>0.98407643312101911</v>
      </c>
      <c r="BP17" s="162">
        <f t="shared" si="13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 t="shared" si="19"/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4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5"/>
        <v>1</v>
      </c>
      <c r="W18" s="162">
        <f t="shared" si="3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6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7"/>
        <v>1</v>
      </c>
      <c r="AN18" s="162">
        <f t="shared" si="7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8"/>
        <v>1</v>
      </c>
      <c r="AV18" s="162">
        <f t="shared" si="9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10"/>
        <v>1</v>
      </c>
      <c r="BH18" s="162">
        <f t="shared" si="11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2"/>
        <v>1</v>
      </c>
      <c r="BP18" s="162">
        <f t="shared" si="13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4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5"/>
        <v>3.9408866995073892E-2</v>
      </c>
      <c r="W19" s="162">
        <f t="shared" si="3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6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7"/>
        <v>3.9408866995073892E-2</v>
      </c>
      <c r="AN19" s="162">
        <f t="shared" si="7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8"/>
        <v>3.9408866995073892E-2</v>
      </c>
      <c r="AV19" s="162">
        <f t="shared" si="9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10"/>
        <v>3.9408866995073892E-2</v>
      </c>
      <c r="BH19" s="162">
        <f t="shared" si="11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2"/>
        <v>3.9408866995073892E-2</v>
      </c>
      <c r="BP19" s="162">
        <f t="shared" si="13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4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5"/>
        <v>0.4375</v>
      </c>
      <c r="W20" s="178">
        <f t="shared" si="3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6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7"/>
        <v>0.4375</v>
      </c>
      <c r="AN20" s="178">
        <f t="shared" si="7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8"/>
        <v>0.4375</v>
      </c>
      <c r="AV20" s="178">
        <f t="shared" si="9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10"/>
        <v>0.4375</v>
      </c>
      <c r="BH20" s="162">
        <f t="shared" si="11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2"/>
        <v>0.4375</v>
      </c>
      <c r="BP20" s="162">
        <f t="shared" si="13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4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5"/>
        <v>0.92</v>
      </c>
      <c r="W21" s="162">
        <f t="shared" si="3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7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9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10"/>
        <v>0.88</v>
      </c>
      <c r="BH21" s="162">
        <f t="shared" si="11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2"/>
        <v>0.88</v>
      </c>
      <c r="BP21" s="162">
        <f t="shared" si="13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 t="shared" si="19"/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5"/>
        <v>1</v>
      </c>
      <c r="W22" s="162">
        <f t="shared" si="3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 t="shared" ref="AD22" si="20"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 t="shared" ref="AM22" si="21">AJ22/AI22</f>
        <v>1</v>
      </c>
      <c r="AN22" s="162">
        <f t="shared" si="7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 t="shared" ref="AU22" si="22">AR22/AQ22</f>
        <v>1</v>
      </c>
      <c r="AV22" s="162">
        <f t="shared" si="9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10"/>
        <v>1</v>
      </c>
      <c r="BH22" s="162">
        <f t="shared" si="11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2"/>
        <v>1</v>
      </c>
      <c r="BP22" s="162">
        <f t="shared" si="13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 t="shared" si="19"/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4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5"/>
        <v>0.99319727891156462</v>
      </c>
      <c r="W23" s="162">
        <f t="shared" si="3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6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7"/>
        <v>0.99319727891156462</v>
      </c>
      <c r="AN23" s="162">
        <f t="shared" si="7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8"/>
        <v>0.99319727891156462</v>
      </c>
      <c r="AV23" s="162">
        <f t="shared" si="9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10"/>
        <v>0.99319727891156462</v>
      </c>
      <c r="BH23" s="162">
        <f t="shared" si="11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2"/>
        <v>0.99319727891156462</v>
      </c>
      <c r="BP23" s="162">
        <f t="shared" si="13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4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5"/>
        <v>1</v>
      </c>
      <c r="W24" s="162">
        <f t="shared" si="3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6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7"/>
        <v>1</v>
      </c>
      <c r="AN24" s="162">
        <f t="shared" si="7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8"/>
        <v>1</v>
      </c>
      <c r="AV24" s="162">
        <f t="shared" si="9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10"/>
        <v>1</v>
      </c>
      <c r="BH24" s="162">
        <f t="shared" si="11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2"/>
        <v>1</v>
      </c>
      <c r="BP24" s="162">
        <f t="shared" si="13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4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5"/>
        <v>0.49289099526066349</v>
      </c>
      <c r="W25" s="162">
        <f t="shared" si="3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6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7"/>
        <v>0.49289099526066349</v>
      </c>
      <c r="AN25" s="162">
        <f t="shared" si="7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8"/>
        <v>0.49289099526066349</v>
      </c>
      <c r="AV25" s="162">
        <f t="shared" si="9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10"/>
        <v>0.49289099526066349</v>
      </c>
      <c r="BH25" s="162">
        <f t="shared" si="11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2"/>
        <v>0.49289099526066349</v>
      </c>
      <c r="BP25" s="162">
        <f t="shared" si="13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4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5"/>
        <v>0.66666666666666663</v>
      </c>
      <c r="W26" s="162">
        <f t="shared" si="3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6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7"/>
        <v>0.66666666666666663</v>
      </c>
      <c r="AN26" s="162">
        <f t="shared" si="7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8"/>
        <v>0.66666666666666663</v>
      </c>
      <c r="AV26" s="162">
        <f t="shared" si="9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10"/>
        <v>0.66666666666666663</v>
      </c>
      <c r="BH26" s="162">
        <f t="shared" si="11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2"/>
        <v>0.5</v>
      </c>
      <c r="BP26" s="162">
        <f t="shared" si="13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4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5"/>
        <v>0.99744897959183676</v>
      </c>
      <c r="W27" s="162">
        <f t="shared" si="3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6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7"/>
        <v>0.99744897959183676</v>
      </c>
      <c r="AN27" s="162">
        <f t="shared" si="7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8"/>
        <v>0.99744897959183676</v>
      </c>
      <c r="AV27" s="162">
        <f t="shared" si="9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10"/>
        <v>0.99744897959183676</v>
      </c>
      <c r="BH27" s="162">
        <f t="shared" si="11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2"/>
        <v>0.99744897959183676</v>
      </c>
      <c r="BP27" s="162">
        <f t="shared" si="13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4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5"/>
        <v>1</v>
      </c>
      <c r="W28" s="162">
        <f t="shared" si="3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6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7"/>
        <v>1</v>
      </c>
      <c r="AN28" s="162">
        <f t="shared" si="7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8"/>
        <v>1</v>
      </c>
      <c r="AV28" s="162">
        <f t="shared" si="9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10"/>
        <v>1</v>
      </c>
      <c r="BH28" s="162">
        <f t="shared" si="11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2"/>
        <v>1</v>
      </c>
      <c r="BP28" s="162">
        <f t="shared" si="13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4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5"/>
        <v>1</v>
      </c>
      <c r="W29" s="162">
        <f t="shared" si="3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6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7"/>
        <v>1</v>
      </c>
      <c r="AN29" s="162">
        <f t="shared" si="7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8"/>
        <v>1</v>
      </c>
      <c r="AV29" s="162">
        <f t="shared" si="9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10"/>
        <v>1</v>
      </c>
      <c r="BH29" s="162">
        <f t="shared" si="11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2"/>
        <v>1</v>
      </c>
      <c r="BP29" s="162">
        <f t="shared" si="13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4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5"/>
        <v>1</v>
      </c>
      <c r="W30" s="162">
        <f t="shared" si="3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6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7"/>
        <v>1</v>
      </c>
      <c r="AN30" s="162">
        <f t="shared" si="7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8"/>
        <v>1</v>
      </c>
      <c r="AV30" s="162">
        <f t="shared" si="9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10"/>
        <v>1</v>
      </c>
      <c r="BH30" s="162">
        <f t="shared" si="11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2"/>
        <v>1</v>
      </c>
      <c r="BP30" s="162">
        <f t="shared" si="13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5"/>
        <v>1</v>
      </c>
      <c r="W31" s="162">
        <f t="shared" si="3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6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7"/>
        <v>1</v>
      </c>
      <c r="AN31" s="162">
        <f t="shared" si="7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8"/>
        <v>1</v>
      </c>
      <c r="AV31" s="162">
        <f t="shared" si="9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10"/>
        <v>1</v>
      </c>
      <c r="BH31" s="162">
        <f t="shared" si="11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2"/>
        <v>1</v>
      </c>
      <c r="BP31" s="162">
        <f t="shared" si="13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 t="shared" si="19"/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4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5"/>
        <v>1</v>
      </c>
      <c r="W32" s="162">
        <f t="shared" si="3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6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7"/>
        <v>1</v>
      </c>
      <c r="AN32" s="162">
        <f t="shared" si="7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8"/>
        <v>1</v>
      </c>
      <c r="AV32" s="162">
        <f t="shared" si="9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10"/>
        <v>1</v>
      </c>
      <c r="BH32" s="162">
        <f t="shared" si="11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2"/>
        <v>1</v>
      </c>
      <c r="BP32" s="162">
        <f t="shared" si="13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4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5"/>
        <v>0.5</v>
      </c>
      <c r="W33" s="162">
        <f t="shared" si="3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6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7"/>
        <v>0.5</v>
      </c>
      <c r="AN33" s="162">
        <f t="shared" si="7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8"/>
        <v>0.5</v>
      </c>
      <c r="AV33" s="162">
        <f t="shared" si="9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10"/>
        <v>0.5</v>
      </c>
      <c r="BH33" s="162">
        <f t="shared" si="11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2"/>
        <v>0.5</v>
      </c>
      <c r="BP33" s="162">
        <f t="shared" si="13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4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5"/>
        <v>0.93333333333333335</v>
      </c>
      <c r="W34" s="162">
        <f t="shared" si="3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6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7"/>
        <v>0.8666666666666667</v>
      </c>
      <c r="AN34" s="162">
        <f t="shared" si="7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8"/>
        <v>0.8666666666666667</v>
      </c>
      <c r="AV34" s="162">
        <f t="shared" si="9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10"/>
        <v>1</v>
      </c>
      <c r="BH34" s="162">
        <f t="shared" si="11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2"/>
        <v>1</v>
      </c>
      <c r="BP34" s="162">
        <f t="shared" si="13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4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5"/>
        <v>1</v>
      </c>
      <c r="W35" s="162">
        <f t="shared" si="3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6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7"/>
        <v>1</v>
      </c>
      <c r="AN35" s="162">
        <f t="shared" si="7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8"/>
        <v>1</v>
      </c>
      <c r="AV35" s="162">
        <f t="shared" si="9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10"/>
        <v>1</v>
      </c>
      <c r="BH35" s="162">
        <f t="shared" si="11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2"/>
        <v>1</v>
      </c>
      <c r="BP35" s="162">
        <f t="shared" si="13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4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5"/>
        <v>1</v>
      </c>
      <c r="W36" s="162">
        <f t="shared" si="3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6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7"/>
        <v>1</v>
      </c>
      <c r="AN36" s="162">
        <f t="shared" si="7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8"/>
        <v>1</v>
      </c>
      <c r="AV36" s="162">
        <f t="shared" si="9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10"/>
        <v>1</v>
      </c>
      <c r="BH36" s="162">
        <f t="shared" si="11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2"/>
        <v>1</v>
      </c>
      <c r="BP36" s="162">
        <f t="shared" si="13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4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5"/>
        <v>0.8571428571428571</v>
      </c>
      <c r="W37" s="162">
        <f t="shared" si="3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6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7"/>
        <v>0.8571428571428571</v>
      </c>
      <c r="AN37" s="162">
        <f t="shared" si="7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8"/>
        <v>0.8571428571428571</v>
      </c>
      <c r="AV37" s="162">
        <f t="shared" si="9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10"/>
        <v>0.8571428571428571</v>
      </c>
      <c r="BH37" s="162">
        <f t="shared" si="11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2"/>
        <v>0.8571428571428571</v>
      </c>
      <c r="BP37" s="162">
        <f t="shared" si="13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4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5"/>
        <v>1</v>
      </c>
      <c r="W38" s="162">
        <f t="shared" si="3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6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7"/>
        <v>1</v>
      </c>
      <c r="AN38" s="162">
        <f t="shared" si="7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8"/>
        <v>1</v>
      </c>
      <c r="AV38" s="162">
        <f t="shared" si="9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10"/>
        <v>1</v>
      </c>
      <c r="BH38" s="162">
        <f t="shared" si="11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2"/>
        <v>1</v>
      </c>
      <c r="BP38" s="162">
        <f t="shared" si="13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4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5"/>
        <v>0.41176470588235292</v>
      </c>
      <c r="W39" s="162">
        <f t="shared" si="3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6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7"/>
        <v>0.41176470588235292</v>
      </c>
      <c r="AN39" s="162">
        <f t="shared" si="7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8"/>
        <v>0.41176470588235292</v>
      </c>
      <c r="AV39" s="162">
        <f t="shared" si="9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10"/>
        <v>0.41176470588235292</v>
      </c>
      <c r="BH39" s="162">
        <f t="shared" si="11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2"/>
        <v>0.41176470588235292</v>
      </c>
      <c r="BP39" s="162">
        <f t="shared" si="13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4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5"/>
        <v>0.99346405228758172</v>
      </c>
      <c r="W40" s="162">
        <f t="shared" si="3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6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7"/>
        <v>0.99346405228758172</v>
      </c>
      <c r="AN40" s="162">
        <f t="shared" si="7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8"/>
        <v>0.99346405228758172</v>
      </c>
      <c r="AV40" s="162">
        <f t="shared" si="9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10"/>
        <v>0.99346405228758172</v>
      </c>
      <c r="BH40" s="162">
        <f t="shared" si="11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2"/>
        <v>0.99346405228758172</v>
      </c>
      <c r="BP40" s="162">
        <f t="shared" si="13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4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5"/>
        <v>0.82089552238805974</v>
      </c>
      <c r="W41" s="162">
        <f t="shared" si="3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6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7"/>
        <v>0.82089552238805974</v>
      </c>
      <c r="AN41" s="162">
        <f t="shared" si="7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8"/>
        <v>0.82089552238805974</v>
      </c>
      <c r="AV41" s="162">
        <f t="shared" si="9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10"/>
        <v>0.82089552238805974</v>
      </c>
      <c r="BH41" s="162">
        <f t="shared" si="11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2"/>
        <v>0.82089552238805974</v>
      </c>
      <c r="BP41" s="162">
        <f t="shared" si="13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5"/>
        <v>1</v>
      </c>
      <c r="W42" s="162">
        <f t="shared" si="3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6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7"/>
        <v>1</v>
      </c>
      <c r="AN42" s="162">
        <f t="shared" si="7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8"/>
        <v>1</v>
      </c>
      <c r="AV42" s="162">
        <f t="shared" si="9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10"/>
        <v>1</v>
      </c>
      <c r="BH42" s="162">
        <f t="shared" si="11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2"/>
        <v>1</v>
      </c>
      <c r="BP42" s="162">
        <f t="shared" si="13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 t="shared" si="19"/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5"/>
        <v>0.96296296296296291</v>
      </c>
      <c r="W43" s="162">
        <f t="shared" si="3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6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7"/>
        <v>0.96296296296296291</v>
      </c>
      <c r="AN43" s="162">
        <f t="shared" si="7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8"/>
        <v>0.96296296296296291</v>
      </c>
      <c r="AV43" s="162">
        <f t="shared" si="9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10"/>
        <v>0.96296296296296291</v>
      </c>
      <c r="BH43" s="162">
        <f t="shared" si="11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2"/>
        <v>0.96296296296296291</v>
      </c>
      <c r="BP43" s="162">
        <f t="shared" si="13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 t="shared" si="19"/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4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5"/>
        <v>1</v>
      </c>
      <c r="W44" s="162">
        <f t="shared" si="3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6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7"/>
        <v>1</v>
      </c>
      <c r="AN44" s="162">
        <f t="shared" si="7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8"/>
        <v>1</v>
      </c>
      <c r="AV44" s="162">
        <f t="shared" si="9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10"/>
        <v>1</v>
      </c>
      <c r="BH44" s="162">
        <f t="shared" si="11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2"/>
        <v>1</v>
      </c>
      <c r="BP44" s="162">
        <f t="shared" si="13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4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5"/>
        <v>0.68</v>
      </c>
      <c r="W45" s="162">
        <f t="shared" si="3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6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7"/>
        <v>0.68</v>
      </c>
      <c r="AN45" s="162">
        <f t="shared" si="7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8"/>
        <v>0.68</v>
      </c>
      <c r="AV45" s="162">
        <f t="shared" si="9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10"/>
        <v>0.68</v>
      </c>
      <c r="BH45" s="162">
        <f t="shared" si="11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2"/>
        <v>0.68</v>
      </c>
      <c r="BP45" s="162">
        <f t="shared" si="13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4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5"/>
        <v>0.99105145413870244</v>
      </c>
      <c r="W46" s="162">
        <f t="shared" si="3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6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7"/>
        <v>0.99105145413870244</v>
      </c>
      <c r="AN46" s="162">
        <f t="shared" si="7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8"/>
        <v>0.99105145413870244</v>
      </c>
      <c r="AV46" s="162">
        <f t="shared" si="9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10"/>
        <v>0.99105145413870244</v>
      </c>
      <c r="BH46" s="162">
        <f t="shared" si="11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2"/>
        <v>0.99105145413870244</v>
      </c>
      <c r="BP46" s="162">
        <f t="shared" si="13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4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5"/>
        <v>1</v>
      </c>
      <c r="W47" s="162">
        <f t="shared" si="3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6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7"/>
        <v>1</v>
      </c>
      <c r="AN47" s="162">
        <f t="shared" si="7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8"/>
        <v>1</v>
      </c>
      <c r="AV47" s="162">
        <f t="shared" si="9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10"/>
        <v>1</v>
      </c>
      <c r="BH47" s="162">
        <f t="shared" si="11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2"/>
        <v>1</v>
      </c>
      <c r="BP47" s="162">
        <f t="shared" si="13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4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5"/>
        <v>1</v>
      </c>
      <c r="W48" s="162">
        <f t="shared" si="3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6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7"/>
        <v>1</v>
      </c>
      <c r="AN48" s="162">
        <f t="shared" si="7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8"/>
        <v>1</v>
      </c>
      <c r="AV48" s="162">
        <f t="shared" si="9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10"/>
        <v>1</v>
      </c>
      <c r="BH48" s="162">
        <f t="shared" si="11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2"/>
        <v>1</v>
      </c>
      <c r="BP48" s="162">
        <f t="shared" si="13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4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5"/>
        <v>0.76902887139107612</v>
      </c>
      <c r="W49" s="162">
        <f t="shared" si="3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6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7"/>
        <v>0.76902887139107612</v>
      </c>
      <c r="AN49" s="162">
        <f t="shared" si="7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8"/>
        <v>0.76902887139107612</v>
      </c>
      <c r="AV49" s="162">
        <f t="shared" si="9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10"/>
        <v>0.76902887139107612</v>
      </c>
      <c r="BH49" s="162">
        <f t="shared" si="11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2"/>
        <v>0.77427821522309714</v>
      </c>
      <c r="BP49" s="162">
        <f t="shared" si="13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4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5"/>
        <v>0.87403598971722363</v>
      </c>
      <c r="W50" s="162">
        <f t="shared" si="3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6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7"/>
        <v>0.87146529562982</v>
      </c>
      <c r="AN50" s="162">
        <f t="shared" si="7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8"/>
        <v>0.87146529562982</v>
      </c>
      <c r="AV50" s="162">
        <f t="shared" si="9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10"/>
        <v>0.87146529562982</v>
      </c>
      <c r="BH50" s="162">
        <f t="shared" si="11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2"/>
        <v>0.87146529562982</v>
      </c>
      <c r="BP50" s="162">
        <f t="shared" si="13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4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5"/>
        <v>0.9555555555555556</v>
      </c>
      <c r="W51" s="162">
        <f t="shared" si="3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6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7"/>
        <v>0.9555555555555556</v>
      </c>
      <c r="AN51" s="162">
        <f t="shared" si="7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8"/>
        <v>0.9555555555555556</v>
      </c>
      <c r="AV51" s="162">
        <f t="shared" si="9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10"/>
        <v>0.9555555555555556</v>
      </c>
      <c r="BH51" s="162">
        <f t="shared" si="11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2"/>
        <v>0.9555555555555556</v>
      </c>
      <c r="BP51" s="162">
        <f t="shared" si="13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4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5"/>
        <v>0.99247648902821317</v>
      </c>
      <c r="W52" s="162">
        <f t="shared" si="3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6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7"/>
        <v>0.99247648902821317</v>
      </c>
      <c r="AN52" s="162">
        <f t="shared" si="7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8"/>
        <v>0.99247648902821317</v>
      </c>
      <c r="AV52" s="162">
        <f t="shared" si="9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10"/>
        <v>0.99247648902821317</v>
      </c>
      <c r="BH52" s="162">
        <f t="shared" si="11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2"/>
        <v>0.9924859110832811</v>
      </c>
      <c r="BP52" s="162">
        <f t="shared" si="13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4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5"/>
        <v>0.98295454545454541</v>
      </c>
      <c r="W53" s="162">
        <f t="shared" si="3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6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7"/>
        <v>0.98863636363636365</v>
      </c>
      <c r="AN53" s="162">
        <f t="shared" si="7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8"/>
        <v>0.98863636363636365</v>
      </c>
      <c r="AV53" s="162">
        <f t="shared" si="9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10"/>
        <v>0.98863636363636365</v>
      </c>
      <c r="BH53" s="162">
        <f t="shared" si="11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2"/>
        <v>0.98863636363636365</v>
      </c>
      <c r="BP53" s="162">
        <f t="shared" si="13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4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5"/>
        <v>0.96536796536796532</v>
      </c>
      <c r="W54" s="162">
        <f t="shared" si="3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6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7"/>
        <v>0.96536796536796532</v>
      </c>
      <c r="AN54" s="162">
        <f t="shared" si="7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8"/>
        <v>0.96536796536796532</v>
      </c>
      <c r="AV54" s="162">
        <f t="shared" si="9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10"/>
        <v>0.96536796536796532</v>
      </c>
      <c r="BH54" s="162">
        <f t="shared" si="11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2"/>
        <v>0.96536796536796532</v>
      </c>
      <c r="BP54" s="162">
        <f t="shared" si="13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5"/>
        <v>0.96354166666666663</v>
      </c>
      <c r="W55" s="162">
        <f t="shared" si="3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6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7"/>
        <v>0.96354166666666663</v>
      </c>
      <c r="AN55" s="162">
        <f t="shared" si="7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8"/>
        <v>0.96354166666666663</v>
      </c>
      <c r="AV55" s="162">
        <f t="shared" si="9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10"/>
        <v>0.96354166666666663</v>
      </c>
      <c r="BH55" s="162">
        <f t="shared" si="11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2"/>
        <v>0.96354166666666663</v>
      </c>
      <c r="BP55" s="162">
        <f t="shared" si="13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 t="shared" si="19"/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4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5"/>
        <v>0.63529411764705879</v>
      </c>
      <c r="W56" s="162">
        <f t="shared" si="3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6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7"/>
        <v>0.63529411764705879</v>
      </c>
      <c r="AN56" s="162">
        <f t="shared" si="7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8"/>
        <v>0.63529411764705879</v>
      </c>
      <c r="AV56" s="162">
        <f t="shared" si="9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10"/>
        <v>0.63529411764705879</v>
      </c>
      <c r="BH56" s="162">
        <f t="shared" si="11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2"/>
        <v>0.63529411764705879</v>
      </c>
      <c r="BP56" s="162">
        <f t="shared" si="13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4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5"/>
        <v>0.90378006872852235</v>
      </c>
      <c r="W57" s="162">
        <f t="shared" si="3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6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7"/>
        <v>0.90378006872852235</v>
      </c>
      <c r="AN57" s="162">
        <f t="shared" si="7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8"/>
        <v>0.90378006872852235</v>
      </c>
      <c r="AV57" s="162">
        <f t="shared" si="9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10"/>
        <v>0.90378006872852235</v>
      </c>
      <c r="BH57" s="162">
        <f t="shared" si="11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2"/>
        <v>0.90378006872852235</v>
      </c>
      <c r="BP57" s="162">
        <f t="shared" si="13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4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5"/>
        <v>0.8571428571428571</v>
      </c>
      <c r="W58" s="162">
        <f t="shared" si="3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6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7"/>
        <v>0.8571428571428571</v>
      </c>
      <c r="AN58" s="162">
        <f t="shared" si="7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8"/>
        <v>0.8571428571428571</v>
      </c>
      <c r="AV58" s="162">
        <f t="shared" si="9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10"/>
        <v>0.8571428571428571</v>
      </c>
      <c r="BH58" s="162">
        <f t="shared" si="11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2"/>
        <v>0.8571428571428571</v>
      </c>
      <c r="BP58" s="162">
        <f t="shared" si="13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4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5"/>
        <v>0.92361111111111116</v>
      </c>
      <c r="W59" s="162">
        <f t="shared" si="3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6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7"/>
        <v>0.93055555555555558</v>
      </c>
      <c r="AN59" s="162">
        <f t="shared" si="7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8"/>
        <v>0.93055555555555558</v>
      </c>
      <c r="AV59" s="162">
        <f t="shared" si="9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10"/>
        <v>0.93055555555555558</v>
      </c>
      <c r="BH59" s="162">
        <f t="shared" si="11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2"/>
        <v>0.93055555555555558</v>
      </c>
      <c r="BP59" s="162">
        <f t="shared" si="13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4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5"/>
        <v>1</v>
      </c>
      <c r="W60" s="162">
        <f t="shared" si="3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6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7"/>
        <v>1</v>
      </c>
      <c r="AN60" s="162">
        <f t="shared" si="7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8"/>
        <v>1</v>
      </c>
      <c r="AV60" s="162">
        <f t="shared" si="9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10"/>
        <v>1</v>
      </c>
      <c r="BH60" s="162">
        <f t="shared" si="11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2"/>
        <v>1</v>
      </c>
      <c r="BP60" s="162">
        <f t="shared" si="13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4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5"/>
        <v>1</v>
      </c>
      <c r="W61" s="162">
        <f t="shared" si="3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6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7"/>
        <v>1</v>
      </c>
      <c r="AN61" s="162">
        <f t="shared" si="7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8"/>
        <v>1</v>
      </c>
      <c r="AV61" s="162">
        <f t="shared" si="9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10"/>
        <v>1</v>
      </c>
      <c r="BH61" s="162">
        <f t="shared" si="11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2"/>
        <v>1</v>
      </c>
      <c r="BP61" s="162">
        <f t="shared" si="13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4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5"/>
        <v>0.8571428571428571</v>
      </c>
      <c r="W62" s="162">
        <f t="shared" si="3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6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7"/>
        <v>0.8571428571428571</v>
      </c>
      <c r="AN62" s="162">
        <f t="shared" si="7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8"/>
        <v>0.8571428571428571</v>
      </c>
      <c r="AV62" s="162">
        <f t="shared" si="9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10"/>
        <v>0.8571428571428571</v>
      </c>
      <c r="BH62" s="162">
        <f t="shared" si="11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2"/>
        <v>0.8571428571428571</v>
      </c>
      <c r="BP62" s="162">
        <f t="shared" si="13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4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5"/>
        <v>0.96875</v>
      </c>
      <c r="W63" s="162">
        <f t="shared" si="3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6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7"/>
        <v>0.96875</v>
      </c>
      <c r="AN63" s="162">
        <f t="shared" si="7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8"/>
        <v>0.96875</v>
      </c>
      <c r="AV63" s="162">
        <f t="shared" si="9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10"/>
        <v>0.96875</v>
      </c>
      <c r="BH63" s="162">
        <f t="shared" si="11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2"/>
        <v>0.96875</v>
      </c>
      <c r="BP63" s="162">
        <f t="shared" si="13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4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5"/>
        <v>0.2</v>
      </c>
      <c r="W64" s="162">
        <f t="shared" si="3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6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7"/>
        <v>0.2</v>
      </c>
      <c r="AN64" s="162">
        <f t="shared" si="7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8"/>
        <v>0.2</v>
      </c>
      <c r="AV64" s="162">
        <f t="shared" si="9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10"/>
        <v>0.2</v>
      </c>
      <c r="BH64" s="162">
        <f t="shared" si="11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2"/>
        <v>0.2</v>
      </c>
      <c r="BP64" s="162">
        <f t="shared" si="13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4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5"/>
        <v>1</v>
      </c>
      <c r="W65" s="162">
        <f t="shared" si="3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6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7"/>
        <v>1</v>
      </c>
      <c r="AN65" s="162">
        <f t="shared" si="7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8"/>
        <v>1</v>
      </c>
      <c r="AV65" s="162">
        <f t="shared" si="9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10"/>
        <v>1</v>
      </c>
      <c r="BH65" s="162">
        <f t="shared" si="11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2"/>
        <v>1</v>
      </c>
      <c r="BP65" s="162">
        <f t="shared" si="13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4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5"/>
        <v>1</v>
      </c>
      <c r="W66" s="162">
        <f t="shared" si="3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6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7"/>
        <v>1</v>
      </c>
      <c r="AN66" s="162">
        <f t="shared" si="7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8"/>
        <v>1</v>
      </c>
      <c r="AV66" s="162">
        <f t="shared" si="9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10"/>
        <v>1</v>
      </c>
      <c r="BH66" s="162">
        <f t="shared" si="11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2"/>
        <v>1</v>
      </c>
      <c r="BP66" s="162">
        <f t="shared" si="13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4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5"/>
        <v>1</v>
      </c>
      <c r="W67" s="162">
        <f t="shared" si="3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6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7"/>
        <v>1</v>
      </c>
      <c r="AN67" s="162">
        <f t="shared" si="7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8"/>
        <v>1</v>
      </c>
      <c r="AV67" s="162">
        <f t="shared" si="9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10"/>
        <v>1</v>
      </c>
      <c r="BH67" s="162">
        <f t="shared" si="11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2"/>
        <v>1</v>
      </c>
      <c r="BP67" s="162">
        <f t="shared" si="13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4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23">K68/J68</f>
        <v>1</v>
      </c>
      <c r="O68" s="162">
        <f t="shared" ref="O68:O73" si="24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25">S68/R68</f>
        <v>1</v>
      </c>
      <c r="W68" s="162">
        <f t="shared" ref="W68:W73" si="26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27">AA68/Z68</f>
        <v>1</v>
      </c>
      <c r="AE68" s="162">
        <f t="shared" ref="AE68:AE73" si="28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9">AJ68/AI68</f>
        <v>1</v>
      </c>
      <c r="AN68" s="162">
        <f t="shared" ref="AN68:AN74" si="30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31">AR68/AQ68</f>
        <v>1</v>
      </c>
      <c r="AV68" s="162">
        <f t="shared" ref="AV68:AV74" si="32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33">BD68/BC68</f>
        <v>1</v>
      </c>
      <c r="BH68" s="162">
        <f t="shared" ref="BH68:BH73" si="34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35">BL68/BK68</f>
        <v>1</v>
      </c>
      <c r="BP68" s="162">
        <f t="shared" ref="BP68:BP73" si="36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3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23"/>
        <v>0.82608695652173914</v>
      </c>
      <c r="O69" s="162">
        <f t="shared" si="24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25"/>
        <v>0.82608695652173914</v>
      </c>
      <c r="W69" s="162">
        <f t="shared" si="26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27"/>
        <v>0.82608695652173914</v>
      </c>
      <c r="AE69" s="162">
        <f t="shared" si="28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9"/>
        <v>0.82608695652173914</v>
      </c>
      <c r="AN69" s="162">
        <f t="shared" si="30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31"/>
        <v>0.82608695652173914</v>
      </c>
      <c r="AV69" s="162">
        <f t="shared" si="32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33"/>
        <v>0.82608695652173914</v>
      </c>
      <c r="BH69" s="162">
        <f t="shared" si="34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35"/>
        <v>0.82608695652173914</v>
      </c>
      <c r="BP69" s="162">
        <f t="shared" si="36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3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23"/>
        <v>0.46478873239436619</v>
      </c>
      <c r="O70" s="162">
        <f t="shared" si="24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25"/>
        <v>0.46478873239436619</v>
      </c>
      <c r="W70" s="162">
        <f t="shared" si="26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27"/>
        <v>0.63380281690140849</v>
      </c>
      <c r="AE70" s="162">
        <f t="shared" si="28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9"/>
        <v>0.63380281690140849</v>
      </c>
      <c r="AN70" s="162">
        <f t="shared" si="30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31"/>
        <v>0.647887323943662</v>
      </c>
      <c r="AV70" s="162">
        <f t="shared" si="32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33"/>
        <v>0.647887323943662</v>
      </c>
      <c r="BH70" s="162">
        <f t="shared" si="34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35"/>
        <v>0.647887323943662</v>
      </c>
      <c r="BP70" s="162">
        <f t="shared" si="36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3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23"/>
        <v>0</v>
      </c>
      <c r="O71" s="162">
        <f t="shared" si="24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25"/>
        <v>0</v>
      </c>
      <c r="W71" s="162">
        <f t="shared" si="26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27"/>
        <v>1.8717828731867104E-2</v>
      </c>
      <c r="AE71" s="162">
        <f t="shared" si="28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9"/>
        <v>2.6720106880427523E-2</v>
      </c>
      <c r="AN71" s="162">
        <f t="shared" si="30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31"/>
        <v>2.6720106880427523E-2</v>
      </c>
      <c r="AV71" s="162">
        <f t="shared" si="32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33"/>
        <v>2.6720106880427523E-2</v>
      </c>
      <c r="BH71" s="162">
        <f t="shared" si="34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35"/>
        <v>2.6720106880427523E-2</v>
      </c>
      <c r="BP71" s="162">
        <f t="shared" si="36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23"/>
        <v>0.95454545454545459</v>
      </c>
      <c r="O72" s="162">
        <f t="shared" si="24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25"/>
        <v>0.95454545454545459</v>
      </c>
      <c r="W72" s="162">
        <f t="shared" si="26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27"/>
        <v>0.95454545454545459</v>
      </c>
      <c r="AE72" s="162">
        <f t="shared" si="28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9"/>
        <v>0.95454545454545459</v>
      </c>
      <c r="AN72" s="162">
        <f t="shared" si="30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31"/>
        <v>0.95454545454545459</v>
      </c>
      <c r="AV72" s="162">
        <f t="shared" si="32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33"/>
        <v>0.95454545454545459</v>
      </c>
      <c r="BH72" s="162">
        <f t="shared" si="34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35"/>
        <v>0.95454545454545459</v>
      </c>
      <c r="BP72" s="162">
        <f t="shared" si="36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3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23"/>
        <v>0.84328358208955223</v>
      </c>
      <c r="O73" s="162">
        <f t="shared" si="24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25"/>
        <v>0.82089552238805974</v>
      </c>
      <c r="W73" s="162">
        <f t="shared" si="26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27"/>
        <v>0.82089552238805974</v>
      </c>
      <c r="AE73" s="178">
        <f t="shared" si="28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9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31"/>
        <v>0.82089552238805974</v>
      </c>
      <c r="AV73" s="162">
        <f t="shared" si="32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33"/>
        <v>0.82089552238805974</v>
      </c>
      <c r="BH73" s="162">
        <f t="shared" si="34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35"/>
        <v>0.83582089552238803</v>
      </c>
      <c r="BP73" s="162">
        <f t="shared" si="36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3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23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25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27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30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32"/>
        <v>9.0301607368670211E-5</v>
      </c>
      <c r="BC74">
        <f>SUM(BC3:BC73)</f>
        <v>11074</v>
      </c>
      <c r="BD74">
        <f>SUM(BD3:BD73)</f>
        <v>8642</v>
      </c>
      <c r="BG74" s="158">
        <f t="shared" si="33"/>
        <v>0.78038649087953771</v>
      </c>
      <c r="BK74">
        <f>SUM(BK3:BK73)</f>
        <v>11064</v>
      </c>
      <c r="BL74">
        <f>SUM(BL3:BL73)</f>
        <v>8638</v>
      </c>
      <c r="BO74" s="158">
        <f t="shared" si="35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 t="shared" ref="AM82" si="38"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 t="shared" ref="AU82:AU84" si="39"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 t="shared" si="39"/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 t="shared" si="39"/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 t="shared" ref="AU86:AU87" si="40"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 t="shared" si="40"/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 t="shared" ref="AD88" si="41"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 t="shared" ref="AM88" si="42"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39" priority="23" operator="equal">
      <formula>799</formula>
    </cfRule>
    <cfRule type="uniqueValues" priority="24"/>
  </conditionalFormatting>
  <conditionalFormatting sqref="J4">
    <cfRule type="cellIs" dxfId="138" priority="21" operator="equal">
      <formula>799</formula>
    </cfRule>
    <cfRule type="uniqueValues" priority="22"/>
  </conditionalFormatting>
  <conditionalFormatting sqref="R4">
    <cfRule type="cellIs" dxfId="137" priority="19" operator="equal">
      <formula>799</formula>
    </cfRule>
    <cfRule type="uniqueValues" priority="20"/>
  </conditionalFormatting>
  <conditionalFormatting sqref="Z4">
    <cfRule type="cellIs" dxfId="136" priority="15" operator="equal">
      <formula>799</formula>
    </cfRule>
    <cfRule type="uniqueValues" priority="16"/>
  </conditionalFormatting>
  <conditionalFormatting sqref="AI4">
    <cfRule type="cellIs" dxfId="135" priority="13" operator="equal">
      <formula>799</formula>
    </cfRule>
    <cfRule type="uniqueValues" priority="14"/>
  </conditionalFormatting>
  <conditionalFormatting sqref="AQ4">
    <cfRule type="cellIs" dxfId="134" priority="11" operator="equal">
      <formula>799</formula>
    </cfRule>
    <cfRule type="uniqueValues" priority="12"/>
  </conditionalFormatting>
  <conditionalFormatting sqref="AX4">
    <cfRule type="cellIs" dxfId="133" priority="9" operator="equal">
      <formula>799</formula>
    </cfRule>
    <cfRule type="uniqueValues" priority="10"/>
  </conditionalFormatting>
  <conditionalFormatting sqref="BC4">
    <cfRule type="cellIs" dxfId="132" priority="7" operator="equal">
      <formula>799</formula>
    </cfRule>
    <cfRule type="uniqueValues" priority="8"/>
  </conditionalFormatting>
  <conditionalFormatting sqref="BK4">
    <cfRule type="cellIs" dxfId="131" priority="5" operator="equal">
      <formula>799</formula>
    </cfRule>
    <cfRule type="uniqueValues" priority="6"/>
  </conditionalFormatting>
  <conditionalFormatting sqref="BR4">
    <cfRule type="cellIs" dxfId="130" priority="3" operator="equal">
      <formula>799</formula>
    </cfRule>
    <cfRule type="uniqueValues" priority="4"/>
  </conditionalFormatting>
  <conditionalFormatting sqref="BY4">
    <cfRule type="cellIs" dxfId="129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IVI</vt:lpstr>
      <vt:lpstr>Acer Aspire 5349 ZRL</vt:lpstr>
      <vt:lpstr>Intel NUC i5</vt:lpstr>
      <vt:lpstr>webdriver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2015-02-16T09:15:11Z</dcterms:modified>
</cp:coreProperties>
</file>