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8370" yWindow="270" windowWidth="7665" windowHeight="7890" activeTab="4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ZTE Geek V975" sheetId="13" r:id="rId6"/>
    <sheet name="Toshiba Excite Go AT7-C8" sheetId="20" r:id="rId7"/>
    <sheet name="Google Nexus 7" sheetId="21" r:id="rId8"/>
    <sheet name="Google Nexus 4" sheetId="23" r:id="rId9"/>
    <sheet name="beta Google Nexus 5" sheetId="22" r:id="rId10"/>
    <sheet name="beta ASUS MeMO Pad 8 K011 " sheetId="24" r:id="rId11"/>
    <sheet name="share mode ASUS MeMO Pad 8 K011" sheetId="25" r:id="rId12"/>
  </sheets>
  <externalReferences>
    <externalReference r:id="rId13"/>
  </externalReferences>
  <definedNames>
    <definedName name="_xlnm._FilterDatabase" localSheetId="1" hidden="1">'Acer Aspire 5349 ZRL'!#REF!</definedName>
    <definedName name="_xlnm._FilterDatabase" localSheetId="4" hidden="1">'ASUS MeMO Pad 8 K011'!$A$2:$XK$2</definedName>
    <definedName name="_xlnm._FilterDatabase" localSheetId="8" hidden="1">'Google Nexus 4'!$AL$1:$AL$85</definedName>
    <definedName name="_xlnm._FilterDatabase" localSheetId="7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6" hidden="1">'Toshiba Excite Go AT7-C8'!$A$2:$OG$74</definedName>
    <definedName name="_xlnm._FilterDatabase" localSheetId="5" hidden="1">'ZTE Geek V975'!$NG$1:$NG$96</definedName>
    <definedName name="OLE_LINK30" localSheetId="4">'ASUS MeMO Pad 8 K011'!$RV$100</definedName>
  </definedNames>
  <calcPr calcId="125725"/>
  <fileRecoveryPr repairLoad="1"/>
</workbook>
</file>

<file path=xl/calcChain.xml><?xml version="1.0" encoding="utf-8"?>
<calcChain xmlns="http://schemas.openxmlformats.org/spreadsheetml/2006/main">
  <c r="XZ4" i="19"/>
  <c r="XZ5"/>
  <c r="XZ6"/>
  <c r="XZ7"/>
  <c r="XZ8"/>
  <c r="XZ9"/>
  <c r="XZ10"/>
  <c r="XZ11"/>
  <c r="XZ12"/>
  <c r="XZ13"/>
  <c r="XZ14"/>
  <c r="XZ15"/>
  <c r="XZ16"/>
  <c r="XZ17"/>
  <c r="XZ18"/>
  <c r="XZ19"/>
  <c r="XZ20"/>
  <c r="XZ21"/>
  <c r="XZ22"/>
  <c r="XZ23"/>
  <c r="XZ24"/>
  <c r="XZ25"/>
  <c r="XZ26"/>
  <c r="XZ27"/>
  <c r="XZ28"/>
  <c r="XZ29"/>
  <c r="XZ30"/>
  <c r="XZ31"/>
  <c r="XZ32"/>
  <c r="XZ33"/>
  <c r="XZ34"/>
  <c r="XZ35"/>
  <c r="XZ36"/>
  <c r="XZ37"/>
  <c r="XZ38"/>
  <c r="XZ39"/>
  <c r="XZ40"/>
  <c r="XZ41"/>
  <c r="XZ42"/>
  <c r="XZ43"/>
  <c r="XZ44"/>
  <c r="XZ45"/>
  <c r="XZ46"/>
  <c r="XZ47"/>
  <c r="XZ48"/>
  <c r="XZ49"/>
  <c r="XZ50"/>
  <c r="XZ51"/>
  <c r="XZ52"/>
  <c r="XZ53"/>
  <c r="XZ54"/>
  <c r="XZ55"/>
  <c r="XZ56"/>
  <c r="XZ57"/>
  <c r="XZ58"/>
  <c r="XZ59"/>
  <c r="XZ60"/>
  <c r="XZ61"/>
  <c r="XZ62"/>
  <c r="XZ63"/>
  <c r="XZ64"/>
  <c r="XZ65"/>
  <c r="XZ66"/>
  <c r="XZ67"/>
  <c r="XZ68"/>
  <c r="XZ69"/>
  <c r="XZ70"/>
  <c r="XZ71"/>
  <c r="XZ72"/>
  <c r="XZ73"/>
  <c r="XZ3"/>
  <c r="XV74"/>
  <c r="XZ74" s="1"/>
  <c r="XW74"/>
  <c r="XX74"/>
  <c r="YE14"/>
  <c r="YH14" s="1"/>
  <c r="YH4"/>
  <c r="YH5"/>
  <c r="YH6"/>
  <c r="YH7"/>
  <c r="YH8"/>
  <c r="YH9"/>
  <c r="YH10"/>
  <c r="YH11"/>
  <c r="YH12"/>
  <c r="YH13"/>
  <c r="YH15"/>
  <c r="YH16"/>
  <c r="YH17"/>
  <c r="YH18"/>
  <c r="YH19"/>
  <c r="YH20"/>
  <c r="YH21"/>
  <c r="YH22"/>
  <c r="YH23"/>
  <c r="YH24"/>
  <c r="YH25"/>
  <c r="YH26"/>
  <c r="YH27"/>
  <c r="YH28"/>
  <c r="YH29"/>
  <c r="YH30"/>
  <c r="YH31"/>
  <c r="YH32"/>
  <c r="YH33"/>
  <c r="YH34"/>
  <c r="YH35"/>
  <c r="YH36"/>
  <c r="YH37"/>
  <c r="YH38"/>
  <c r="YH39"/>
  <c r="YH40"/>
  <c r="YH41"/>
  <c r="YH42"/>
  <c r="YH43"/>
  <c r="YH44"/>
  <c r="YH45"/>
  <c r="YH46"/>
  <c r="YH47"/>
  <c r="YH48"/>
  <c r="YH49"/>
  <c r="YH50"/>
  <c r="YH51"/>
  <c r="YH52"/>
  <c r="YH53"/>
  <c r="YH54"/>
  <c r="YH55"/>
  <c r="YH56"/>
  <c r="YH57"/>
  <c r="YH58"/>
  <c r="YH59"/>
  <c r="YH60"/>
  <c r="YH61"/>
  <c r="YH62"/>
  <c r="YH63"/>
  <c r="YH64"/>
  <c r="YH65"/>
  <c r="YH66"/>
  <c r="YH67"/>
  <c r="YH68"/>
  <c r="YH69"/>
  <c r="YH70"/>
  <c r="YH71"/>
  <c r="YH72"/>
  <c r="YH73"/>
  <c r="YH3"/>
  <c r="YD9"/>
  <c r="YE9"/>
  <c r="YA17"/>
  <c r="YI33" l="1"/>
  <c r="YI69"/>
  <c r="YA3" l="1"/>
  <c r="YA4"/>
  <c r="YA5"/>
  <c r="YA6"/>
  <c r="YA7"/>
  <c r="YA8"/>
  <c r="YA9"/>
  <c r="YA10"/>
  <c r="YA11"/>
  <c r="YA12"/>
  <c r="YA13"/>
  <c r="YA14"/>
  <c r="YA15"/>
  <c r="YA16"/>
  <c r="YA18"/>
  <c r="YA19"/>
  <c r="YA20"/>
  <c r="YA21"/>
  <c r="YA22"/>
  <c r="YA23"/>
  <c r="YA24"/>
  <c r="YA25"/>
  <c r="YA26"/>
  <c r="YA27"/>
  <c r="YA28"/>
  <c r="YA29"/>
  <c r="YA30"/>
  <c r="YA31"/>
  <c r="YA32"/>
  <c r="YA33"/>
  <c r="YA34"/>
  <c r="YA35"/>
  <c r="YA36"/>
  <c r="YA37"/>
  <c r="YA38"/>
  <c r="YA39"/>
  <c r="YA40"/>
  <c r="YA41"/>
  <c r="YA42"/>
  <c r="YA43"/>
  <c r="YA44"/>
  <c r="YA45"/>
  <c r="YA46"/>
  <c r="YA47"/>
  <c r="YA48"/>
  <c r="YA49"/>
  <c r="YA50"/>
  <c r="YA51"/>
  <c r="YA52"/>
  <c r="YA53"/>
  <c r="YA54"/>
  <c r="YA55"/>
  <c r="YA56"/>
  <c r="YA57"/>
  <c r="YA58"/>
  <c r="YA59"/>
  <c r="YA60"/>
  <c r="YA61"/>
  <c r="YA62"/>
  <c r="YA63"/>
  <c r="YA64"/>
  <c r="YA65"/>
  <c r="YA66"/>
  <c r="YA67"/>
  <c r="YA68"/>
  <c r="YA69"/>
  <c r="YA70"/>
  <c r="YA71"/>
  <c r="YA72"/>
  <c r="YA73"/>
  <c r="YI73"/>
  <c r="YI72"/>
  <c r="YI71"/>
  <c r="YI70"/>
  <c r="YI68"/>
  <c r="YI67"/>
  <c r="YI66"/>
  <c r="YI65"/>
  <c r="YI64"/>
  <c r="YI63"/>
  <c r="YI62"/>
  <c r="YI61"/>
  <c r="YI60"/>
  <c r="YI59"/>
  <c r="YI58"/>
  <c r="YI57"/>
  <c r="YI56"/>
  <c r="YI54"/>
  <c r="YI53"/>
  <c r="YI52"/>
  <c r="YI51"/>
  <c r="YI50"/>
  <c r="YI49"/>
  <c r="YI48"/>
  <c r="YI47"/>
  <c r="YI46"/>
  <c r="YI45"/>
  <c r="YI44"/>
  <c r="YI41"/>
  <c r="YI40"/>
  <c r="YI39"/>
  <c r="YI38"/>
  <c r="YI37"/>
  <c r="YI36"/>
  <c r="YI35"/>
  <c r="YI34"/>
  <c r="YI32"/>
  <c r="YI30"/>
  <c r="YI29"/>
  <c r="YI28"/>
  <c r="YI27"/>
  <c r="YI26"/>
  <c r="YI25"/>
  <c r="YI24"/>
  <c r="YI23"/>
  <c r="YI20"/>
  <c r="YI19"/>
  <c r="YI18"/>
  <c r="YI16"/>
  <c r="YI15"/>
  <c r="YI13"/>
  <c r="YI10"/>
  <c r="YI7"/>
  <c r="YI6"/>
  <c r="YI5"/>
  <c r="YI3"/>
  <c r="YE88"/>
  <c r="YD88"/>
  <c r="XW88"/>
  <c r="XV88"/>
  <c r="YE74" l="1"/>
  <c r="XZ88"/>
  <c r="YH88"/>
  <c r="YD74"/>
  <c r="YH74" l="1"/>
  <c r="XO55"/>
  <c r="XN55"/>
  <c r="YI55" s="1"/>
  <c r="XO43"/>
  <c r="XN43"/>
  <c r="XP42"/>
  <c r="XN42"/>
  <c r="XP31"/>
  <c r="XN31"/>
  <c r="XP22"/>
  <c r="XO22"/>
  <c r="XN22"/>
  <c r="XP21"/>
  <c r="XO21"/>
  <c r="XN21"/>
  <c r="XO17"/>
  <c r="XN17"/>
  <c r="XP14"/>
  <c r="XO14"/>
  <c r="XN14"/>
  <c r="XP12"/>
  <c r="XO12"/>
  <c r="XN12"/>
  <c r="XP11"/>
  <c r="XN11"/>
  <c r="YI11" s="1"/>
  <c r="XP9"/>
  <c r="XO9"/>
  <c r="XN9"/>
  <c r="XP8"/>
  <c r="XN8"/>
  <c r="XP4"/>
  <c r="XN4"/>
  <c r="XO88"/>
  <c r="XR88" s="1"/>
  <c r="XN88"/>
  <c r="XO74"/>
  <c r="XS73"/>
  <c r="XR73"/>
  <c r="XS72"/>
  <c r="XR72"/>
  <c r="XS71"/>
  <c r="XR71"/>
  <c r="XS70"/>
  <c r="XR70"/>
  <c r="XS69"/>
  <c r="XR69"/>
  <c r="XS68"/>
  <c r="XR68"/>
  <c r="XS67"/>
  <c r="XR67"/>
  <c r="XS66"/>
  <c r="XR66"/>
  <c r="XS65"/>
  <c r="XR65"/>
  <c r="XS64"/>
  <c r="XR64"/>
  <c r="XS63"/>
  <c r="XR63"/>
  <c r="XS62"/>
  <c r="XR62"/>
  <c r="XS61"/>
  <c r="XR61"/>
  <c r="XS60"/>
  <c r="XR60"/>
  <c r="XS59"/>
  <c r="XR59"/>
  <c r="XS58"/>
  <c r="XR58"/>
  <c r="XS57"/>
  <c r="XR57"/>
  <c r="XS56"/>
  <c r="XR56"/>
  <c r="XR55"/>
  <c r="XS54"/>
  <c r="XR54"/>
  <c r="XS53"/>
  <c r="XR53"/>
  <c r="XS52"/>
  <c r="XR52"/>
  <c r="XS51"/>
  <c r="XR51"/>
  <c r="XS50"/>
  <c r="XR50"/>
  <c r="XS49"/>
  <c r="XR49"/>
  <c r="XS48"/>
  <c r="XR48"/>
  <c r="XS47"/>
  <c r="XR47"/>
  <c r="XS46"/>
  <c r="XR46"/>
  <c r="XS45"/>
  <c r="XR45"/>
  <c r="XS44"/>
  <c r="XR44"/>
  <c r="XQ43"/>
  <c r="XQ42"/>
  <c r="XS41"/>
  <c r="XR41"/>
  <c r="XS40"/>
  <c r="XR40"/>
  <c r="XS39"/>
  <c r="XR39"/>
  <c r="XS38"/>
  <c r="XR38"/>
  <c r="XS37"/>
  <c r="XR37"/>
  <c r="XS36"/>
  <c r="XR36"/>
  <c r="XS35"/>
  <c r="XR35"/>
  <c r="XS34"/>
  <c r="XR34"/>
  <c r="XS33"/>
  <c r="XR33"/>
  <c r="XS32"/>
  <c r="XR32"/>
  <c r="XQ31"/>
  <c r="XS30"/>
  <c r="XR30"/>
  <c r="XS29"/>
  <c r="XR29"/>
  <c r="XS28"/>
  <c r="XR28"/>
  <c r="XS27"/>
  <c r="XR27"/>
  <c r="XS26"/>
  <c r="XR26"/>
  <c r="XS25"/>
  <c r="XR25"/>
  <c r="XS24"/>
  <c r="XR24"/>
  <c r="XS23"/>
  <c r="XR23"/>
  <c r="XQ22"/>
  <c r="XR22"/>
  <c r="XQ21"/>
  <c r="XR21"/>
  <c r="XS20"/>
  <c r="XR20"/>
  <c r="XS19"/>
  <c r="XR19"/>
  <c r="XS18"/>
  <c r="XR18"/>
  <c r="XQ17"/>
  <c r="XR17"/>
  <c r="XS16"/>
  <c r="XR16"/>
  <c r="XS15"/>
  <c r="XR15"/>
  <c r="XS13"/>
  <c r="XR13"/>
  <c r="XQ12"/>
  <c r="XR12"/>
  <c r="XR11"/>
  <c r="XS10"/>
  <c r="XR10"/>
  <c r="XR9"/>
  <c r="XN74"/>
  <c r="XR8"/>
  <c r="XS7"/>
  <c r="XR7"/>
  <c r="XS6"/>
  <c r="XR6"/>
  <c r="XS5"/>
  <c r="XR5"/>
  <c r="XR4"/>
  <c r="XS3"/>
  <c r="XR3"/>
  <c r="YI4" l="1"/>
  <c r="YI8"/>
  <c r="YI9"/>
  <c r="YI14"/>
  <c r="YI22"/>
  <c r="YI12"/>
  <c r="YI17"/>
  <c r="YI21"/>
  <c r="YI31"/>
  <c r="YI42"/>
  <c r="YI43"/>
  <c r="XR74"/>
  <c r="XR14"/>
  <c r="XR31"/>
  <c r="XR42"/>
  <c r="XR43"/>
  <c r="XF55" l="1"/>
  <c r="XF43"/>
  <c r="XS43" s="1"/>
  <c r="XI43"/>
  <c r="XF42"/>
  <c r="XI42"/>
  <c r="XF31"/>
  <c r="XI31"/>
  <c r="XF22"/>
  <c r="XI22"/>
  <c r="XI21"/>
  <c r="XF21"/>
  <c r="XF17"/>
  <c r="XI17"/>
  <c r="XF14"/>
  <c r="XS14" s="1"/>
  <c r="XF12"/>
  <c r="XI12"/>
  <c r="XK12"/>
  <c r="XK13"/>
  <c r="XK15"/>
  <c r="XK16"/>
  <c r="XK17"/>
  <c r="XK18"/>
  <c r="XK19"/>
  <c r="XK20"/>
  <c r="XK22"/>
  <c r="XK23"/>
  <c r="XK24"/>
  <c r="XK25"/>
  <c r="XK26"/>
  <c r="XK27"/>
  <c r="XK28"/>
  <c r="XK29"/>
  <c r="XK30"/>
  <c r="XK32"/>
  <c r="XK33"/>
  <c r="XK34"/>
  <c r="XK35"/>
  <c r="XK36"/>
  <c r="XK37"/>
  <c r="XK38"/>
  <c r="XK39"/>
  <c r="XK40"/>
  <c r="XK41"/>
  <c r="XK44"/>
  <c r="XK45"/>
  <c r="XK46"/>
  <c r="XK47"/>
  <c r="XK48"/>
  <c r="XK49"/>
  <c r="XK50"/>
  <c r="XK51"/>
  <c r="XK52"/>
  <c r="XK53"/>
  <c r="XK56"/>
  <c r="XK57"/>
  <c r="XK58"/>
  <c r="XK60"/>
  <c r="XK61"/>
  <c r="XK62"/>
  <c r="XK63"/>
  <c r="XK64"/>
  <c r="XK65"/>
  <c r="XK66"/>
  <c r="XK67"/>
  <c r="XK68"/>
  <c r="XK69"/>
  <c r="XK71"/>
  <c r="XK72"/>
  <c r="XK73"/>
  <c r="XK3"/>
  <c r="XK4"/>
  <c r="XK5"/>
  <c r="XK6"/>
  <c r="XK7"/>
  <c r="XK8"/>
  <c r="XK10"/>
  <c r="XJ4"/>
  <c r="XJ5"/>
  <c r="XJ6"/>
  <c r="XJ7"/>
  <c r="XJ8"/>
  <c r="XJ10"/>
  <c r="XJ11"/>
  <c r="XJ13"/>
  <c r="XJ14"/>
  <c r="XK14" s="1"/>
  <c r="XJ15"/>
  <c r="XJ16"/>
  <c r="XJ17"/>
  <c r="XJ18"/>
  <c r="XJ19"/>
  <c r="XJ20"/>
  <c r="XJ21"/>
  <c r="XJ22"/>
  <c r="XJ23"/>
  <c r="XJ24"/>
  <c r="XJ25"/>
  <c r="XJ26"/>
  <c r="XJ27"/>
  <c r="XJ28"/>
  <c r="XJ29"/>
  <c r="XJ30"/>
  <c r="XJ32"/>
  <c r="XJ33"/>
  <c r="XJ34"/>
  <c r="XJ35"/>
  <c r="XJ36"/>
  <c r="XJ37"/>
  <c r="XJ38"/>
  <c r="XJ39"/>
  <c r="XJ40"/>
  <c r="XJ41"/>
  <c r="XJ42"/>
  <c r="XJ43"/>
  <c r="XK43" s="1"/>
  <c r="XJ44"/>
  <c r="XJ45"/>
  <c r="XJ46"/>
  <c r="XJ47"/>
  <c r="XJ48"/>
  <c r="XJ49"/>
  <c r="XJ50"/>
  <c r="XJ51"/>
  <c r="XJ52"/>
  <c r="XJ53"/>
  <c r="XJ54"/>
  <c r="XJ55"/>
  <c r="XK55" s="1"/>
  <c r="XJ56"/>
  <c r="XJ57"/>
  <c r="XJ58"/>
  <c r="XJ59"/>
  <c r="XJ60"/>
  <c r="XJ61"/>
  <c r="XJ62"/>
  <c r="XJ63"/>
  <c r="XJ64"/>
  <c r="XJ65"/>
  <c r="XJ66"/>
  <c r="XJ67"/>
  <c r="XJ68"/>
  <c r="XJ69"/>
  <c r="XJ70"/>
  <c r="XJ71"/>
  <c r="XJ72"/>
  <c r="XJ73"/>
  <c r="XJ3"/>
  <c r="XF9"/>
  <c r="XG88"/>
  <c r="XF88"/>
  <c r="XJ88" s="1"/>
  <c r="XG74"/>
  <c r="XC4"/>
  <c r="XC5"/>
  <c r="XC6"/>
  <c r="XC7"/>
  <c r="XC8"/>
  <c r="XC9"/>
  <c r="XC10"/>
  <c r="XC12"/>
  <c r="XC13"/>
  <c r="XC14"/>
  <c r="XC15"/>
  <c r="XC16"/>
  <c r="XC18"/>
  <c r="XC19"/>
  <c r="XC21"/>
  <c r="XC22"/>
  <c r="XC23"/>
  <c r="XC24"/>
  <c r="XC25"/>
  <c r="XC26"/>
  <c r="XC27"/>
  <c r="XC28"/>
  <c r="XC29"/>
  <c r="XC30"/>
  <c r="XC31"/>
  <c r="XC32"/>
  <c r="XC33"/>
  <c r="XC34"/>
  <c r="XC35"/>
  <c r="XC36"/>
  <c r="XC37"/>
  <c r="XC38"/>
  <c r="XC39"/>
  <c r="XC40"/>
  <c r="XC41"/>
  <c r="XC42"/>
  <c r="XC43"/>
  <c r="XC44"/>
  <c r="XC45"/>
  <c r="XC46"/>
  <c r="XC47"/>
  <c r="XC48"/>
  <c r="XC49"/>
  <c r="XC50"/>
  <c r="XC51"/>
  <c r="XC52"/>
  <c r="XC53"/>
  <c r="XC57"/>
  <c r="XC58"/>
  <c r="XC60"/>
  <c r="XC61"/>
  <c r="XC62"/>
  <c r="XC63"/>
  <c r="XC64"/>
  <c r="XC65"/>
  <c r="XC66"/>
  <c r="XC67"/>
  <c r="XC68"/>
  <c r="XC69"/>
  <c r="XC71"/>
  <c r="XC72"/>
  <c r="XC73"/>
  <c r="XS11" l="1"/>
  <c r="XJ12"/>
  <c r="XS12"/>
  <c r="XS21"/>
  <c r="XS55"/>
  <c r="XJ9"/>
  <c r="XS9" s="1"/>
  <c r="XS8"/>
  <c r="XS4"/>
  <c r="XS17"/>
  <c r="XS22"/>
  <c r="XK31"/>
  <c r="XK42"/>
  <c r="XK9"/>
  <c r="XS42"/>
  <c r="XJ31"/>
  <c r="XK21"/>
  <c r="XF74"/>
  <c r="XJ74" s="1"/>
  <c r="XB4"/>
  <c r="XB5"/>
  <c r="XB6"/>
  <c r="XB7"/>
  <c r="XB8"/>
  <c r="XB9"/>
  <c r="XB10"/>
  <c r="XB11"/>
  <c r="XB12"/>
  <c r="XB13"/>
  <c r="XB14"/>
  <c r="XB15"/>
  <c r="XB16"/>
  <c r="XB17"/>
  <c r="XB18"/>
  <c r="XB19"/>
  <c r="XB20"/>
  <c r="XB21"/>
  <c r="XB22"/>
  <c r="XB23"/>
  <c r="XB24"/>
  <c r="XB25"/>
  <c r="XB26"/>
  <c r="XB27"/>
  <c r="XB28"/>
  <c r="XB29"/>
  <c r="XB30"/>
  <c r="XB31"/>
  <c r="XB32"/>
  <c r="XB33"/>
  <c r="XB34"/>
  <c r="XB35"/>
  <c r="XB36"/>
  <c r="XB37"/>
  <c r="XB38"/>
  <c r="XB39"/>
  <c r="XB40"/>
  <c r="XB41"/>
  <c r="XB42"/>
  <c r="XB43"/>
  <c r="XB44"/>
  <c r="XB45"/>
  <c r="XB46"/>
  <c r="XB47"/>
  <c r="XB48"/>
  <c r="XB49"/>
  <c r="XB50"/>
  <c r="XB51"/>
  <c r="XB52"/>
  <c r="XB53"/>
  <c r="XB54"/>
  <c r="XK54" s="1"/>
  <c r="XB55"/>
  <c r="XB56"/>
  <c r="XB57"/>
  <c r="XB58"/>
  <c r="XB59"/>
  <c r="XK59" s="1"/>
  <c r="XB60"/>
  <c r="XB61"/>
  <c r="XB62"/>
  <c r="XB63"/>
  <c r="XB64"/>
  <c r="XB65"/>
  <c r="XB66"/>
  <c r="XB67"/>
  <c r="XB68"/>
  <c r="XB69"/>
  <c r="XB70"/>
  <c r="XB71"/>
  <c r="XB72"/>
  <c r="XB73"/>
  <c r="XB3"/>
  <c r="WY88"/>
  <c r="WX88"/>
  <c r="WY74"/>
  <c r="WX74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Q74" i="19"/>
  <c r="WP74"/>
  <c r="WT4"/>
  <c r="WT5"/>
  <c r="WT6"/>
  <c r="WT7"/>
  <c r="WT8"/>
  <c r="WT9"/>
  <c r="WT10"/>
  <c r="WT11"/>
  <c r="WT12"/>
  <c r="WT13"/>
  <c r="WT14"/>
  <c r="WT15"/>
  <c r="WT16"/>
  <c r="WT17"/>
  <c r="WT18"/>
  <c r="WT19"/>
  <c r="WT20"/>
  <c r="WT21"/>
  <c r="WT22"/>
  <c r="WT23"/>
  <c r="WT24"/>
  <c r="WT25"/>
  <c r="WT26"/>
  <c r="WT27"/>
  <c r="WT28"/>
  <c r="WT29"/>
  <c r="WT30"/>
  <c r="WT31"/>
  <c r="WT32"/>
  <c r="WT33"/>
  <c r="WT34"/>
  <c r="WT35"/>
  <c r="WT36"/>
  <c r="WT37"/>
  <c r="WT38"/>
  <c r="WT39"/>
  <c r="WT40"/>
  <c r="WT41"/>
  <c r="WT42"/>
  <c r="WT43"/>
  <c r="WT44"/>
  <c r="WT45"/>
  <c r="WT46"/>
  <c r="WT47"/>
  <c r="WT48"/>
  <c r="WT49"/>
  <c r="WT50"/>
  <c r="WT51"/>
  <c r="WT52"/>
  <c r="WT53"/>
  <c r="WT54"/>
  <c r="WT55"/>
  <c r="WT56"/>
  <c r="WT57"/>
  <c r="WT58"/>
  <c r="WT59"/>
  <c r="WT60"/>
  <c r="WT61"/>
  <c r="WT62"/>
  <c r="WT63"/>
  <c r="WT64"/>
  <c r="WT65"/>
  <c r="WT66"/>
  <c r="WT67"/>
  <c r="WT68"/>
  <c r="WT69"/>
  <c r="WT70"/>
  <c r="WT71"/>
  <c r="WT72"/>
  <c r="WT73"/>
  <c r="WT3"/>
  <c r="WQ88"/>
  <c r="WP88"/>
  <c r="XS31" l="1"/>
  <c r="XC11"/>
  <c r="XK11"/>
  <c r="XK70"/>
  <c r="XC70"/>
  <c r="XC56"/>
  <c r="XC54"/>
  <c r="XC20"/>
  <c r="XC59"/>
  <c r="XC55"/>
  <c r="XC17"/>
  <c r="XC3"/>
  <c r="WT88"/>
  <c r="QA74" i="20"/>
  <c r="AAJ74" i="13"/>
  <c r="XB88" i="19"/>
  <c r="WT74"/>
  <c r="XB74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I88" i="19" l="1"/>
  <c r="WH88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L88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L4" i="19" l="1"/>
  <c r="WU4" s="1"/>
  <c r="WL5"/>
  <c r="WL6"/>
  <c r="WU6" s="1"/>
  <c r="WL7"/>
  <c r="WL8"/>
  <c r="WU8" s="1"/>
  <c r="WL9"/>
  <c r="WL10"/>
  <c r="WU10" s="1"/>
  <c r="WL11"/>
  <c r="WL12"/>
  <c r="WU12" s="1"/>
  <c r="WL13"/>
  <c r="WL14"/>
  <c r="WU14" s="1"/>
  <c r="WL15"/>
  <c r="WU15" s="1"/>
  <c r="WL16"/>
  <c r="WU16" s="1"/>
  <c r="WL17"/>
  <c r="WL18"/>
  <c r="WU18" s="1"/>
  <c r="WL19"/>
  <c r="WL20"/>
  <c r="WU20" s="1"/>
  <c r="WL21"/>
  <c r="WU21" s="1"/>
  <c r="WL22"/>
  <c r="WU22" s="1"/>
  <c r="WL23"/>
  <c r="WL24"/>
  <c r="WU24" s="1"/>
  <c r="WL25"/>
  <c r="WL26"/>
  <c r="WU26" s="1"/>
  <c r="WL27"/>
  <c r="WL28"/>
  <c r="WU28" s="1"/>
  <c r="WL29"/>
  <c r="WL30"/>
  <c r="WU30" s="1"/>
  <c r="WL31"/>
  <c r="WL32"/>
  <c r="WU32" s="1"/>
  <c r="WL33"/>
  <c r="WL34"/>
  <c r="WU34" s="1"/>
  <c r="WL35"/>
  <c r="WL36"/>
  <c r="WU36" s="1"/>
  <c r="WL37"/>
  <c r="WL38"/>
  <c r="WU38" s="1"/>
  <c r="WL39"/>
  <c r="WL40"/>
  <c r="WU40" s="1"/>
  <c r="WL41"/>
  <c r="WL42"/>
  <c r="WU42" s="1"/>
  <c r="WL43"/>
  <c r="WL44"/>
  <c r="WU44" s="1"/>
  <c r="WL45"/>
  <c r="WL46"/>
  <c r="WU46" s="1"/>
  <c r="WL47"/>
  <c r="WL48"/>
  <c r="WU48" s="1"/>
  <c r="WL49"/>
  <c r="WL50"/>
  <c r="WU50" s="1"/>
  <c r="WL51"/>
  <c r="WL52"/>
  <c r="WU52" s="1"/>
  <c r="WL53"/>
  <c r="WL54"/>
  <c r="WU54" s="1"/>
  <c r="WL55"/>
  <c r="WL56"/>
  <c r="WU56" s="1"/>
  <c r="WL57"/>
  <c r="WL58"/>
  <c r="WU58" s="1"/>
  <c r="WL59"/>
  <c r="WU59" s="1"/>
  <c r="WL60"/>
  <c r="WU60" s="1"/>
  <c r="WL61"/>
  <c r="WL62"/>
  <c r="WU62" s="1"/>
  <c r="WL63"/>
  <c r="WL64"/>
  <c r="WU64" s="1"/>
  <c r="WL65"/>
  <c r="WL66"/>
  <c r="WU66" s="1"/>
  <c r="WL67"/>
  <c r="WU67" s="1"/>
  <c r="WL68"/>
  <c r="WU68" s="1"/>
  <c r="WL69"/>
  <c r="WL70"/>
  <c r="WU70" s="1"/>
  <c r="WL71"/>
  <c r="WL72"/>
  <c r="WU72" s="1"/>
  <c r="WL73"/>
  <c r="WU73" s="1"/>
  <c r="WL3"/>
  <c r="WU3" s="1"/>
  <c r="WI74"/>
  <c r="WH74"/>
  <c r="WA88"/>
  <c r="VZ88"/>
  <c r="WA74"/>
  <c r="VZ74"/>
  <c r="WD4"/>
  <c r="WD5"/>
  <c r="WD6"/>
  <c r="WD7"/>
  <c r="WD8"/>
  <c r="WD9"/>
  <c r="WD10"/>
  <c r="WD11"/>
  <c r="WD12"/>
  <c r="WD13"/>
  <c r="WD14"/>
  <c r="WD15"/>
  <c r="WD16"/>
  <c r="WD17"/>
  <c r="WD18"/>
  <c r="WD19"/>
  <c r="WD20"/>
  <c r="WD21"/>
  <c r="WD22"/>
  <c r="WD23"/>
  <c r="WD24"/>
  <c r="WD25"/>
  <c r="WD26"/>
  <c r="WD27"/>
  <c r="WD28"/>
  <c r="WD29"/>
  <c r="WD30"/>
  <c r="WD31"/>
  <c r="WD32"/>
  <c r="WD33"/>
  <c r="WD34"/>
  <c r="WD35"/>
  <c r="WD36"/>
  <c r="WD37"/>
  <c r="WD38"/>
  <c r="WD39"/>
  <c r="WD40"/>
  <c r="WD41"/>
  <c r="WD42"/>
  <c r="WD43"/>
  <c r="WD44"/>
  <c r="WD45"/>
  <c r="WD46"/>
  <c r="WD47"/>
  <c r="WD48"/>
  <c r="WD49"/>
  <c r="WD50"/>
  <c r="WD51"/>
  <c r="WD52"/>
  <c r="WD53"/>
  <c r="WD54"/>
  <c r="WD55"/>
  <c r="WD56"/>
  <c r="WD57"/>
  <c r="WD58"/>
  <c r="WD59"/>
  <c r="WD60"/>
  <c r="WD61"/>
  <c r="WD62"/>
  <c r="WD63"/>
  <c r="WD64"/>
  <c r="WD65"/>
  <c r="WD66"/>
  <c r="WD67"/>
  <c r="WD68"/>
  <c r="WD69"/>
  <c r="WD70"/>
  <c r="WD71"/>
  <c r="WD72"/>
  <c r="WD73"/>
  <c r="WD3"/>
  <c r="WM67" l="1"/>
  <c r="WM59"/>
  <c r="WM15"/>
  <c r="WM71"/>
  <c r="WU71"/>
  <c r="WM69"/>
  <c r="WU69"/>
  <c r="WM65"/>
  <c r="WU65"/>
  <c r="WM63"/>
  <c r="WU63"/>
  <c r="WM61"/>
  <c r="WU61"/>
  <c r="WM57"/>
  <c r="WU57"/>
  <c r="WM55"/>
  <c r="WU55"/>
  <c r="WM53"/>
  <c r="WU53"/>
  <c r="WM51"/>
  <c r="WU51"/>
  <c r="WM49"/>
  <c r="WU49"/>
  <c r="WM47"/>
  <c r="WU47"/>
  <c r="WM45"/>
  <c r="WU45"/>
  <c r="WM43"/>
  <c r="WU43"/>
  <c r="WM41"/>
  <c r="WU41"/>
  <c r="WM39"/>
  <c r="WU39"/>
  <c r="WM37"/>
  <c r="WU37"/>
  <c r="WM35"/>
  <c r="WU35"/>
  <c r="WM33"/>
  <c r="WU33"/>
  <c r="WM31"/>
  <c r="WU31"/>
  <c r="WM29"/>
  <c r="WU29"/>
  <c r="WM27"/>
  <c r="WU27"/>
  <c r="WM25"/>
  <c r="WU25"/>
  <c r="WM23"/>
  <c r="WU23"/>
  <c r="WM19"/>
  <c r="WU19"/>
  <c r="WM17"/>
  <c r="WU17"/>
  <c r="WM13"/>
  <c r="WU13"/>
  <c r="WM11"/>
  <c r="WU11"/>
  <c r="WM9"/>
  <c r="WU9"/>
  <c r="WM7"/>
  <c r="WU7"/>
  <c r="WM5"/>
  <c r="WU5"/>
  <c r="WL74"/>
  <c r="WD88"/>
  <c r="WM73"/>
  <c r="WM70"/>
  <c r="WM62"/>
  <c r="WM54"/>
  <c r="WM46"/>
  <c r="WM38"/>
  <c r="WM30"/>
  <c r="WM22"/>
  <c r="WM14"/>
  <c r="WM6"/>
  <c r="WM72"/>
  <c r="WM64"/>
  <c r="WM56"/>
  <c r="WM48"/>
  <c r="WM40"/>
  <c r="WM32"/>
  <c r="WM24"/>
  <c r="WM21"/>
  <c r="WM16"/>
  <c r="WM8"/>
  <c r="WM3"/>
  <c r="WM66"/>
  <c r="WM58"/>
  <c r="WM50"/>
  <c r="WM42"/>
  <c r="WM34"/>
  <c r="WM26"/>
  <c r="WM18"/>
  <c r="WM10"/>
  <c r="WM68"/>
  <c r="WM60"/>
  <c r="WM52"/>
  <c r="WM44"/>
  <c r="WM36"/>
  <c r="WM28"/>
  <c r="WM20"/>
  <c r="WM12"/>
  <c r="WM4"/>
  <c r="WD74"/>
  <c r="VS88" l="1"/>
  <c r="VR88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V88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V4" i="19"/>
  <c r="WE4" s="1"/>
  <c r="VV5"/>
  <c r="WE5" s="1"/>
  <c r="VV6"/>
  <c r="WE6" s="1"/>
  <c r="VV7"/>
  <c r="WE7" s="1"/>
  <c r="VV8"/>
  <c r="WE8" s="1"/>
  <c r="VV9"/>
  <c r="WE9" s="1"/>
  <c r="VV10"/>
  <c r="WE10" s="1"/>
  <c r="VV11"/>
  <c r="VV12"/>
  <c r="WE12" s="1"/>
  <c r="VV13"/>
  <c r="WE13" s="1"/>
  <c r="VV14"/>
  <c r="WE14" s="1"/>
  <c r="VV15"/>
  <c r="WE15" s="1"/>
  <c r="VV16"/>
  <c r="WE16" s="1"/>
  <c r="VV17"/>
  <c r="WE17" s="1"/>
  <c r="VV18"/>
  <c r="WE18" s="1"/>
  <c r="VV19"/>
  <c r="WE19" s="1"/>
  <c r="VV20"/>
  <c r="WE20" s="1"/>
  <c r="VV21"/>
  <c r="WE21" s="1"/>
  <c r="VV22"/>
  <c r="WE22" s="1"/>
  <c r="VV23"/>
  <c r="WE23" s="1"/>
  <c r="VV24"/>
  <c r="WE24" s="1"/>
  <c r="VV25"/>
  <c r="WE25" s="1"/>
  <c r="VV26"/>
  <c r="WE26" s="1"/>
  <c r="VV27"/>
  <c r="WE27" s="1"/>
  <c r="VV28"/>
  <c r="WE28" s="1"/>
  <c r="VV29"/>
  <c r="WE29" s="1"/>
  <c r="VV30"/>
  <c r="WE30" s="1"/>
  <c r="VV31"/>
  <c r="WE31" s="1"/>
  <c r="VV32"/>
  <c r="WE32" s="1"/>
  <c r="VV33"/>
  <c r="WE33" s="1"/>
  <c r="VV34"/>
  <c r="WE34" s="1"/>
  <c r="VV35"/>
  <c r="WE35" s="1"/>
  <c r="VV36"/>
  <c r="WE36" s="1"/>
  <c r="VV37"/>
  <c r="WE37" s="1"/>
  <c r="VV38"/>
  <c r="WE38" s="1"/>
  <c r="VV39"/>
  <c r="WE39" s="1"/>
  <c r="VV40"/>
  <c r="WE40" s="1"/>
  <c r="VV41"/>
  <c r="WE41" s="1"/>
  <c r="VV42"/>
  <c r="WE42" s="1"/>
  <c r="VV43"/>
  <c r="WE43" s="1"/>
  <c r="VV44"/>
  <c r="WE44" s="1"/>
  <c r="VV45"/>
  <c r="WE45" s="1"/>
  <c r="VV46"/>
  <c r="WE46" s="1"/>
  <c r="VV47"/>
  <c r="WE47" s="1"/>
  <c r="VV48"/>
  <c r="WE48" s="1"/>
  <c r="VV49"/>
  <c r="WE49" s="1"/>
  <c r="VV50"/>
  <c r="WE50" s="1"/>
  <c r="VV51"/>
  <c r="WE51" s="1"/>
  <c r="VV52"/>
  <c r="WE52" s="1"/>
  <c r="VV53"/>
  <c r="WE53" s="1"/>
  <c r="VV54"/>
  <c r="WE54" s="1"/>
  <c r="VV55"/>
  <c r="WE55" s="1"/>
  <c r="VV56"/>
  <c r="WE56" s="1"/>
  <c r="VV57"/>
  <c r="WE57" s="1"/>
  <c r="VV58"/>
  <c r="WE58" s="1"/>
  <c r="VV59"/>
  <c r="WE59" s="1"/>
  <c r="VV60"/>
  <c r="WE60" s="1"/>
  <c r="VV61"/>
  <c r="WE61" s="1"/>
  <c r="VV62"/>
  <c r="WE62" s="1"/>
  <c r="VV63"/>
  <c r="WE63" s="1"/>
  <c r="VV64"/>
  <c r="WE64" s="1"/>
  <c r="VV65"/>
  <c r="WE65" s="1"/>
  <c r="VV66"/>
  <c r="WE66" s="1"/>
  <c r="VV67"/>
  <c r="WE67" s="1"/>
  <c r="VV68"/>
  <c r="WE68" s="1"/>
  <c r="VV69"/>
  <c r="WE69" s="1"/>
  <c r="VV70"/>
  <c r="WE70" s="1"/>
  <c r="VV71"/>
  <c r="WE71" s="1"/>
  <c r="VV72"/>
  <c r="WE72" s="1"/>
  <c r="VV73"/>
  <c r="WE73" s="1"/>
  <c r="VV3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ZM20" l="1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E3" i="19"/>
  <c r="WE11"/>
  <c r="MC74" i="23"/>
  <c r="OU74" i="21"/>
  <c r="OU74" i="20"/>
  <c r="ZD74" i="13"/>
  <c r="VK74" i="19" l="1"/>
  <c r="VJ74"/>
  <c r="VN4"/>
  <c r="VN5"/>
  <c r="VW5" s="1"/>
  <c r="VN6"/>
  <c r="VW6" s="1"/>
  <c r="VN7"/>
  <c r="VW7" s="1"/>
  <c r="VN8"/>
  <c r="VN9"/>
  <c r="VW9" s="1"/>
  <c r="VN10"/>
  <c r="VW10" s="1"/>
  <c r="VN11"/>
  <c r="VW11" s="1"/>
  <c r="VN12"/>
  <c r="VW12" s="1"/>
  <c r="VN13"/>
  <c r="VW13" s="1"/>
  <c r="VN14"/>
  <c r="VW14" s="1"/>
  <c r="VN15"/>
  <c r="VW15" s="1"/>
  <c r="VN16"/>
  <c r="VW16" s="1"/>
  <c r="VN17"/>
  <c r="VN18"/>
  <c r="VW18" s="1"/>
  <c r="VN19"/>
  <c r="VW19" s="1"/>
  <c r="VN20"/>
  <c r="VW20" s="1"/>
  <c r="VN21"/>
  <c r="VN22"/>
  <c r="VN23"/>
  <c r="VW23" s="1"/>
  <c r="VN24"/>
  <c r="VW24" s="1"/>
  <c r="VN25"/>
  <c r="VW25" s="1"/>
  <c r="VN26"/>
  <c r="VW26" s="1"/>
  <c r="VN27"/>
  <c r="VW27" s="1"/>
  <c r="VN28"/>
  <c r="VW28" s="1"/>
  <c r="VN29"/>
  <c r="VW29" s="1"/>
  <c r="VN30"/>
  <c r="VW30" s="1"/>
  <c r="VN31"/>
  <c r="VN32"/>
  <c r="VW32" s="1"/>
  <c r="VN33"/>
  <c r="VW33" s="1"/>
  <c r="VN34"/>
  <c r="VW34" s="1"/>
  <c r="VN35"/>
  <c r="VW35" s="1"/>
  <c r="VN36"/>
  <c r="VW36" s="1"/>
  <c r="VN37"/>
  <c r="VW37" s="1"/>
  <c r="VN38"/>
  <c r="VW38" s="1"/>
  <c r="VN39"/>
  <c r="VW39" s="1"/>
  <c r="VN40"/>
  <c r="VW40" s="1"/>
  <c r="VN41"/>
  <c r="VW41" s="1"/>
  <c r="VN42"/>
  <c r="VW42" s="1"/>
  <c r="VN43"/>
  <c r="VW43" s="1"/>
  <c r="VN44"/>
  <c r="VW44" s="1"/>
  <c r="VN45"/>
  <c r="VW45" s="1"/>
  <c r="VN46"/>
  <c r="VW46" s="1"/>
  <c r="VN47"/>
  <c r="VW47" s="1"/>
  <c r="VN48"/>
  <c r="VW48" s="1"/>
  <c r="VN49"/>
  <c r="VW49" s="1"/>
  <c r="VN50"/>
  <c r="VW50" s="1"/>
  <c r="VN51"/>
  <c r="VW51" s="1"/>
  <c r="VN52"/>
  <c r="VW52" s="1"/>
  <c r="VN53"/>
  <c r="VW53" s="1"/>
  <c r="VN54"/>
  <c r="VW54" s="1"/>
  <c r="VN55"/>
  <c r="VW55" s="1"/>
  <c r="VN56"/>
  <c r="VW56" s="1"/>
  <c r="VN57"/>
  <c r="VW57" s="1"/>
  <c r="VN58"/>
  <c r="VW58" s="1"/>
  <c r="VN59"/>
  <c r="VW59" s="1"/>
  <c r="VN60"/>
  <c r="VW60" s="1"/>
  <c r="VN61"/>
  <c r="VW61" s="1"/>
  <c r="VN62"/>
  <c r="VW62" s="1"/>
  <c r="VN63"/>
  <c r="VW63" s="1"/>
  <c r="VN64"/>
  <c r="VW64" s="1"/>
  <c r="VN65"/>
  <c r="VW65" s="1"/>
  <c r="VN66"/>
  <c r="VW66" s="1"/>
  <c r="VN67"/>
  <c r="VW67" s="1"/>
  <c r="VN68"/>
  <c r="VW68" s="1"/>
  <c r="VN69"/>
  <c r="VW69" s="1"/>
  <c r="VN70"/>
  <c r="VW70" s="1"/>
  <c r="VN71"/>
  <c r="VW71" s="1"/>
  <c r="VN72"/>
  <c r="VW72" s="1"/>
  <c r="VN73"/>
  <c r="VN3"/>
  <c r="VN74" l="1"/>
  <c r="VW73"/>
  <c r="VW31"/>
  <c r="VW3"/>
  <c r="VW22"/>
  <c r="VW17"/>
  <c r="VW4"/>
  <c r="VW21"/>
  <c r="VW8"/>
  <c r="VK88"/>
  <c r="VJ88"/>
  <c r="VN88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S74" i="19"/>
  <c r="VR74"/>
  <c r="VV74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F4" i="19"/>
  <c r="VF5"/>
  <c r="VO5" s="1"/>
  <c r="VF6"/>
  <c r="VF7"/>
  <c r="VO7" s="1"/>
  <c r="VF8"/>
  <c r="VF9"/>
  <c r="VO9" s="1"/>
  <c r="VF10"/>
  <c r="VF11"/>
  <c r="VO11" s="1"/>
  <c r="VF12"/>
  <c r="VF13"/>
  <c r="VO13" s="1"/>
  <c r="VF14"/>
  <c r="VF15"/>
  <c r="VO15" s="1"/>
  <c r="VF16"/>
  <c r="VF17"/>
  <c r="VO17" s="1"/>
  <c r="VF18"/>
  <c r="VF19"/>
  <c r="VO19" s="1"/>
  <c r="VF20"/>
  <c r="VF21"/>
  <c r="VO21" s="1"/>
  <c r="VF22"/>
  <c r="VF23"/>
  <c r="VO23" s="1"/>
  <c r="VF24"/>
  <c r="VF25"/>
  <c r="VO25" s="1"/>
  <c r="VF26"/>
  <c r="VF27"/>
  <c r="VO27" s="1"/>
  <c r="VF28"/>
  <c r="VF29"/>
  <c r="VO29" s="1"/>
  <c r="VF30"/>
  <c r="VF31"/>
  <c r="VO31" s="1"/>
  <c r="VF32"/>
  <c r="VF33"/>
  <c r="VO33" s="1"/>
  <c r="VF34"/>
  <c r="VF35"/>
  <c r="VO35" s="1"/>
  <c r="VF36"/>
  <c r="VF37"/>
  <c r="VO37" s="1"/>
  <c r="VF38"/>
  <c r="VF39"/>
  <c r="VO39" s="1"/>
  <c r="VF40"/>
  <c r="VF41"/>
  <c r="VO41" s="1"/>
  <c r="VF42"/>
  <c r="VF43"/>
  <c r="VO43" s="1"/>
  <c r="VF44"/>
  <c r="VF45"/>
  <c r="VO45" s="1"/>
  <c r="VF46"/>
  <c r="VF47"/>
  <c r="VO47" s="1"/>
  <c r="VF48"/>
  <c r="VF49"/>
  <c r="VO49" s="1"/>
  <c r="VF50"/>
  <c r="VF51"/>
  <c r="VO51" s="1"/>
  <c r="VF52"/>
  <c r="VF53"/>
  <c r="VO53" s="1"/>
  <c r="VF54"/>
  <c r="VF55"/>
  <c r="VO55" s="1"/>
  <c r="VF56"/>
  <c r="VF57"/>
  <c r="VO57" s="1"/>
  <c r="VF58"/>
  <c r="VF59"/>
  <c r="VF60"/>
  <c r="VF61"/>
  <c r="VO61" s="1"/>
  <c r="VF62"/>
  <c r="VF63"/>
  <c r="VO63" s="1"/>
  <c r="VF64"/>
  <c r="VF65"/>
  <c r="VO65" s="1"/>
  <c r="VF66"/>
  <c r="VF67"/>
  <c r="VO67" s="1"/>
  <c r="VF68"/>
  <c r="VF69"/>
  <c r="VO69" s="1"/>
  <c r="VF70"/>
  <c r="VF71"/>
  <c r="VO71" s="1"/>
  <c r="VF72"/>
  <c r="VF73"/>
  <c r="VO73" s="1"/>
  <c r="VC74"/>
  <c r="VB74"/>
  <c r="VF3"/>
  <c r="ZE3" i="13" l="1"/>
  <c r="OV3" i="20"/>
  <c r="OV42"/>
  <c r="OV21"/>
  <c r="OV12"/>
  <c r="OV55"/>
  <c r="OV52"/>
  <c r="OV22"/>
  <c r="OV17"/>
  <c r="OV14"/>
  <c r="OV9"/>
  <c r="VO3" i="19"/>
  <c r="VO70"/>
  <c r="VO62"/>
  <c r="VO59"/>
  <c r="VO56"/>
  <c r="VO48"/>
  <c r="VO40"/>
  <c r="VO32"/>
  <c r="VO24"/>
  <c r="VO16"/>
  <c r="VO8"/>
  <c r="VO64"/>
  <c r="VO58"/>
  <c r="VO50"/>
  <c r="VO42"/>
  <c r="VO34"/>
  <c r="VO26"/>
  <c r="VO18"/>
  <c r="VO10"/>
  <c r="VO66"/>
  <c r="VO52"/>
  <c r="VO44"/>
  <c r="VO36"/>
  <c r="VO28"/>
  <c r="VO20"/>
  <c r="VO12"/>
  <c r="VO4"/>
  <c r="VO72"/>
  <c r="VO68"/>
  <c r="VO60"/>
  <c r="VO46"/>
  <c r="VO38"/>
  <c r="VO30"/>
  <c r="VO22"/>
  <c r="VO14"/>
  <c r="VO6"/>
  <c r="VO54"/>
  <c r="VF74"/>
  <c r="OM74" i="20"/>
  <c r="YV74" i="13"/>
  <c r="VC88" i="19" l="1"/>
  <c r="VB88"/>
  <c r="VF88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UX4" i="19"/>
  <c r="VG4" s="1"/>
  <c r="UX5"/>
  <c r="VG5" s="1"/>
  <c r="UX6"/>
  <c r="VG6" s="1"/>
  <c r="UX7"/>
  <c r="VG7" s="1"/>
  <c r="UX8"/>
  <c r="VG8" s="1"/>
  <c r="UX9"/>
  <c r="VG9" s="1"/>
  <c r="UX10"/>
  <c r="VG10" s="1"/>
  <c r="UX11"/>
  <c r="VG11" s="1"/>
  <c r="UX12"/>
  <c r="VG12" s="1"/>
  <c r="UX13"/>
  <c r="VG13" s="1"/>
  <c r="UX14"/>
  <c r="VG14" s="1"/>
  <c r="UX15"/>
  <c r="VG15" s="1"/>
  <c r="UX16"/>
  <c r="VG16" s="1"/>
  <c r="UX17"/>
  <c r="VG17" s="1"/>
  <c r="UX18"/>
  <c r="VG18" s="1"/>
  <c r="UX19"/>
  <c r="VG19" s="1"/>
  <c r="UX20"/>
  <c r="VG20" s="1"/>
  <c r="UX21"/>
  <c r="VG21" s="1"/>
  <c r="UX22"/>
  <c r="VG22" s="1"/>
  <c r="UX23"/>
  <c r="VG23" s="1"/>
  <c r="UX24"/>
  <c r="VG24" s="1"/>
  <c r="UX25"/>
  <c r="VG25" s="1"/>
  <c r="UX26"/>
  <c r="VG26" s="1"/>
  <c r="UX27"/>
  <c r="VG27" s="1"/>
  <c r="UX28"/>
  <c r="VG28" s="1"/>
  <c r="UX29"/>
  <c r="VG29" s="1"/>
  <c r="UX30"/>
  <c r="VG30" s="1"/>
  <c r="UX31"/>
  <c r="VG31" s="1"/>
  <c r="UX32"/>
  <c r="VG32" s="1"/>
  <c r="UX33"/>
  <c r="VG33" s="1"/>
  <c r="UX34"/>
  <c r="VG34" s="1"/>
  <c r="UX35"/>
  <c r="VG35" s="1"/>
  <c r="UX36"/>
  <c r="VG36" s="1"/>
  <c r="UX37"/>
  <c r="VG37" s="1"/>
  <c r="UX38"/>
  <c r="VG38" s="1"/>
  <c r="UX39"/>
  <c r="VG39" s="1"/>
  <c r="UX40"/>
  <c r="VG40" s="1"/>
  <c r="UX41"/>
  <c r="VG41" s="1"/>
  <c r="UX42"/>
  <c r="VG42" s="1"/>
  <c r="UX43"/>
  <c r="VG43" s="1"/>
  <c r="UX44"/>
  <c r="VG44" s="1"/>
  <c r="UX45"/>
  <c r="VG45" s="1"/>
  <c r="UX46"/>
  <c r="VG46" s="1"/>
  <c r="UX47"/>
  <c r="VG47" s="1"/>
  <c r="UX48"/>
  <c r="VG48" s="1"/>
  <c r="UX49"/>
  <c r="VG49" s="1"/>
  <c r="UX50"/>
  <c r="VG50" s="1"/>
  <c r="UX51"/>
  <c r="VG51" s="1"/>
  <c r="UX52"/>
  <c r="VG52" s="1"/>
  <c r="UX53"/>
  <c r="VG53" s="1"/>
  <c r="UX54"/>
  <c r="VG54" s="1"/>
  <c r="UX55"/>
  <c r="VG55" s="1"/>
  <c r="UX56"/>
  <c r="VG56" s="1"/>
  <c r="UX57"/>
  <c r="VG57" s="1"/>
  <c r="UX58"/>
  <c r="VG58" s="1"/>
  <c r="UX59"/>
  <c r="VG59" s="1"/>
  <c r="UX60"/>
  <c r="VG60" s="1"/>
  <c r="UX61"/>
  <c r="VG61" s="1"/>
  <c r="UX62"/>
  <c r="VG62" s="1"/>
  <c r="UX63"/>
  <c r="VG63" s="1"/>
  <c r="UX64"/>
  <c r="VG64" s="1"/>
  <c r="UX65"/>
  <c r="VG65" s="1"/>
  <c r="UX66"/>
  <c r="VG66" s="1"/>
  <c r="UX67"/>
  <c r="VG67" s="1"/>
  <c r="UX68"/>
  <c r="VG68" s="1"/>
  <c r="UX69"/>
  <c r="VG69" s="1"/>
  <c r="UX70"/>
  <c r="VG70" s="1"/>
  <c r="UX71"/>
  <c r="VG71" s="1"/>
  <c r="UX72"/>
  <c r="VG72" s="1"/>
  <c r="UX73"/>
  <c r="VG73" s="1"/>
  <c r="UX3"/>
  <c r="VG3" s="1"/>
  <c r="UU74"/>
  <c r="UT74"/>
  <c r="YW72" i="13" l="1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UX74" i="19"/>
  <c r="LJ89" i="23" l="1"/>
  <c r="LI89"/>
  <c r="OB89" i="21"/>
  <c r="OA89"/>
  <c r="OB87" i="20"/>
  <c r="OA87"/>
  <c r="YK88" i="13"/>
  <c r="YJ88"/>
  <c r="UU88" i="19"/>
  <c r="UT88"/>
  <c r="LM89" i="23" l="1"/>
  <c r="OE89" i="21"/>
  <c r="YN88" i="13"/>
  <c r="OE87" i="20"/>
  <c r="UX88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P4" i="19"/>
  <c r="UY4" s="1"/>
  <c r="UP5"/>
  <c r="UY5" s="1"/>
  <c r="UP6"/>
  <c r="UY6" s="1"/>
  <c r="UP7"/>
  <c r="UY7" s="1"/>
  <c r="UP8"/>
  <c r="UY8" s="1"/>
  <c r="UP9"/>
  <c r="UY9" s="1"/>
  <c r="UP10"/>
  <c r="UY10" s="1"/>
  <c r="UP11"/>
  <c r="UY11" s="1"/>
  <c r="UP12"/>
  <c r="UY12" s="1"/>
  <c r="UP13"/>
  <c r="UY13" s="1"/>
  <c r="UP14"/>
  <c r="UY14" s="1"/>
  <c r="UP15"/>
  <c r="UY15" s="1"/>
  <c r="UP16"/>
  <c r="UY16" s="1"/>
  <c r="UP17"/>
  <c r="UY17" s="1"/>
  <c r="UP18"/>
  <c r="UY18" s="1"/>
  <c r="UP19"/>
  <c r="UY19" s="1"/>
  <c r="UP20"/>
  <c r="UY20" s="1"/>
  <c r="UP21"/>
  <c r="UY21" s="1"/>
  <c r="UP22"/>
  <c r="UY22" s="1"/>
  <c r="UP23"/>
  <c r="UY23" s="1"/>
  <c r="UP24"/>
  <c r="UY24" s="1"/>
  <c r="UP25"/>
  <c r="UY25" s="1"/>
  <c r="UP26"/>
  <c r="UY26" s="1"/>
  <c r="UP27"/>
  <c r="UY27" s="1"/>
  <c r="UP28"/>
  <c r="UY28" s="1"/>
  <c r="UP29"/>
  <c r="UY29" s="1"/>
  <c r="UP30"/>
  <c r="UY30" s="1"/>
  <c r="UP31"/>
  <c r="UY31" s="1"/>
  <c r="UP32"/>
  <c r="UY32" s="1"/>
  <c r="UP33"/>
  <c r="UY33" s="1"/>
  <c r="UP34"/>
  <c r="UY34" s="1"/>
  <c r="UP35"/>
  <c r="UY35" s="1"/>
  <c r="UP36"/>
  <c r="UY36" s="1"/>
  <c r="UP37"/>
  <c r="UY37" s="1"/>
  <c r="UP38"/>
  <c r="UY38" s="1"/>
  <c r="UP39"/>
  <c r="UY39" s="1"/>
  <c r="UP40"/>
  <c r="UY40" s="1"/>
  <c r="UP41"/>
  <c r="UY41" s="1"/>
  <c r="UP42"/>
  <c r="UY42" s="1"/>
  <c r="UP43"/>
  <c r="UY43" s="1"/>
  <c r="UP44"/>
  <c r="UY44" s="1"/>
  <c r="UP45"/>
  <c r="UY45" s="1"/>
  <c r="UP46"/>
  <c r="UY46" s="1"/>
  <c r="UP47"/>
  <c r="UY47" s="1"/>
  <c r="UP48"/>
  <c r="UY48" s="1"/>
  <c r="UP49"/>
  <c r="UY49" s="1"/>
  <c r="UP50"/>
  <c r="UY50" s="1"/>
  <c r="UP51"/>
  <c r="UY51" s="1"/>
  <c r="UP52"/>
  <c r="UY52" s="1"/>
  <c r="UP53"/>
  <c r="UY53" s="1"/>
  <c r="UP54"/>
  <c r="UY54" s="1"/>
  <c r="UP55"/>
  <c r="UY55" s="1"/>
  <c r="UP56"/>
  <c r="UY56" s="1"/>
  <c r="UP57"/>
  <c r="UY57" s="1"/>
  <c r="UP58"/>
  <c r="UY58" s="1"/>
  <c r="UP59"/>
  <c r="UY59" s="1"/>
  <c r="UP60"/>
  <c r="UY60" s="1"/>
  <c r="UP61"/>
  <c r="UY61" s="1"/>
  <c r="UP62"/>
  <c r="UY62" s="1"/>
  <c r="UP63"/>
  <c r="UY63" s="1"/>
  <c r="UP64"/>
  <c r="UY64" s="1"/>
  <c r="UP65"/>
  <c r="UY65" s="1"/>
  <c r="UP66"/>
  <c r="UY66" s="1"/>
  <c r="UP67"/>
  <c r="UY67" s="1"/>
  <c r="UP68"/>
  <c r="UY68" s="1"/>
  <c r="UP69"/>
  <c r="UY69" s="1"/>
  <c r="UP70"/>
  <c r="UP71"/>
  <c r="UY71" s="1"/>
  <c r="UP72"/>
  <c r="UY72" s="1"/>
  <c r="UP73"/>
  <c r="UY73" s="1"/>
  <c r="UM74"/>
  <c r="UL74"/>
  <c r="UP3"/>
  <c r="UM86"/>
  <c r="UL86"/>
  <c r="NW74" i="21" l="1"/>
  <c r="OF3"/>
  <c r="YO3" i="13"/>
  <c r="OF15" i="21"/>
  <c r="LN73" i="23"/>
  <c r="LN59"/>
  <c r="UP86" i="19"/>
  <c r="NW74" i="20"/>
  <c r="OF3"/>
  <c r="UP74" i="19"/>
  <c r="UY3"/>
  <c r="UY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H4" i="19"/>
  <c r="UQ4" s="1"/>
  <c r="UH5"/>
  <c r="UQ5" s="1"/>
  <c r="UH6"/>
  <c r="UQ6" s="1"/>
  <c r="UH7"/>
  <c r="UQ7" s="1"/>
  <c r="UH8"/>
  <c r="UQ8" s="1"/>
  <c r="UH9"/>
  <c r="UQ9" s="1"/>
  <c r="UH10"/>
  <c r="UQ10" s="1"/>
  <c r="UH11"/>
  <c r="UQ11" s="1"/>
  <c r="UH12"/>
  <c r="UQ12" s="1"/>
  <c r="UH13"/>
  <c r="UQ13" s="1"/>
  <c r="UH14"/>
  <c r="UQ14" s="1"/>
  <c r="UH15"/>
  <c r="UQ15" s="1"/>
  <c r="UH16"/>
  <c r="UQ16" s="1"/>
  <c r="UH17"/>
  <c r="UQ17" s="1"/>
  <c r="UH18"/>
  <c r="UQ18" s="1"/>
  <c r="UH19"/>
  <c r="UQ19" s="1"/>
  <c r="UH20"/>
  <c r="UQ20" s="1"/>
  <c r="UH21"/>
  <c r="UQ21" s="1"/>
  <c r="UH22"/>
  <c r="UQ22" s="1"/>
  <c r="UH23"/>
  <c r="UQ23" s="1"/>
  <c r="UH24"/>
  <c r="UQ24" s="1"/>
  <c r="UH25"/>
  <c r="UQ25" s="1"/>
  <c r="UH26"/>
  <c r="UQ26" s="1"/>
  <c r="UH27"/>
  <c r="UQ27" s="1"/>
  <c r="UH28"/>
  <c r="UQ28" s="1"/>
  <c r="UH29"/>
  <c r="UQ29" s="1"/>
  <c r="UH30"/>
  <c r="UQ30" s="1"/>
  <c r="UH31"/>
  <c r="UQ31" s="1"/>
  <c r="UH32"/>
  <c r="UQ32" s="1"/>
  <c r="UH33"/>
  <c r="UQ33" s="1"/>
  <c r="UH34"/>
  <c r="UQ34" s="1"/>
  <c r="UH35"/>
  <c r="UQ35" s="1"/>
  <c r="UH36"/>
  <c r="UQ36" s="1"/>
  <c r="UH37"/>
  <c r="UQ37" s="1"/>
  <c r="UH38"/>
  <c r="UQ38" s="1"/>
  <c r="UH39"/>
  <c r="UQ39" s="1"/>
  <c r="UH40"/>
  <c r="UQ40" s="1"/>
  <c r="UH41"/>
  <c r="UQ41" s="1"/>
  <c r="UH42"/>
  <c r="UQ42" s="1"/>
  <c r="UH43"/>
  <c r="UQ43" s="1"/>
  <c r="UH44"/>
  <c r="UQ44" s="1"/>
  <c r="UH45"/>
  <c r="UQ45" s="1"/>
  <c r="UH46"/>
  <c r="UQ46" s="1"/>
  <c r="UH47"/>
  <c r="UQ47" s="1"/>
  <c r="UH48"/>
  <c r="UQ48" s="1"/>
  <c r="UH49"/>
  <c r="UQ49" s="1"/>
  <c r="UH50"/>
  <c r="UQ50" s="1"/>
  <c r="UH51"/>
  <c r="UQ51" s="1"/>
  <c r="UH52"/>
  <c r="UQ52" s="1"/>
  <c r="UH53"/>
  <c r="UQ53" s="1"/>
  <c r="UH54"/>
  <c r="UQ54" s="1"/>
  <c r="UH55"/>
  <c r="UQ55" s="1"/>
  <c r="UH56"/>
  <c r="UQ56" s="1"/>
  <c r="UH57"/>
  <c r="UQ57" s="1"/>
  <c r="UH58"/>
  <c r="UQ58" s="1"/>
  <c r="UH59"/>
  <c r="UH60"/>
  <c r="UQ60" s="1"/>
  <c r="UH61"/>
  <c r="UQ61" s="1"/>
  <c r="UH62"/>
  <c r="UQ62" s="1"/>
  <c r="UH63"/>
  <c r="UQ63" s="1"/>
  <c r="UH64"/>
  <c r="UQ64" s="1"/>
  <c r="UH65"/>
  <c r="UQ65" s="1"/>
  <c r="UH66"/>
  <c r="UQ66" s="1"/>
  <c r="UH67"/>
  <c r="UQ67" s="1"/>
  <c r="UH68"/>
  <c r="UQ68" s="1"/>
  <c r="UH69"/>
  <c r="UQ69" s="1"/>
  <c r="UH70"/>
  <c r="UH71"/>
  <c r="UQ71" s="1"/>
  <c r="UH72"/>
  <c r="UQ72" s="1"/>
  <c r="UH73"/>
  <c r="UE74"/>
  <c r="UD74"/>
  <c r="UH3"/>
  <c r="UE86"/>
  <c r="UD86"/>
  <c r="NO74" i="21" l="1"/>
  <c r="YG3" i="13"/>
  <c r="NX3" i="21"/>
  <c r="LF73" i="23"/>
  <c r="LF56"/>
  <c r="LF3"/>
  <c r="LF55"/>
  <c r="LF59"/>
  <c r="UH86" i="19"/>
  <c r="NX55" i="20"/>
  <c r="NX14"/>
  <c r="NX59"/>
  <c r="NX52"/>
  <c r="NX3"/>
  <c r="UQ70" i="19"/>
  <c r="UQ59"/>
  <c r="UQ3"/>
  <c r="UQ73"/>
  <c r="UH74"/>
  <c r="KW74" i="23"/>
  <c r="NO74" i="20"/>
  <c r="XX74" i="13"/>
  <c r="TW86" i="19"/>
  <c r="TV86"/>
  <c r="TZ86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TZ4" i="19" l="1"/>
  <c r="UI4" s="1"/>
  <c r="TZ5"/>
  <c r="UI5" s="1"/>
  <c r="TZ6"/>
  <c r="UI6" s="1"/>
  <c r="TZ7"/>
  <c r="UI7" s="1"/>
  <c r="TZ8"/>
  <c r="UI8" s="1"/>
  <c r="TZ9"/>
  <c r="UI9" s="1"/>
  <c r="TZ10"/>
  <c r="UI10" s="1"/>
  <c r="TZ11"/>
  <c r="UI11" s="1"/>
  <c r="TZ12"/>
  <c r="UI12" s="1"/>
  <c r="TZ13"/>
  <c r="UI13" s="1"/>
  <c r="TZ14"/>
  <c r="UI14" s="1"/>
  <c r="TZ15"/>
  <c r="UI15" s="1"/>
  <c r="TZ16"/>
  <c r="UI16" s="1"/>
  <c r="TZ17"/>
  <c r="UI17" s="1"/>
  <c r="TZ18"/>
  <c r="UI18" s="1"/>
  <c r="TZ19"/>
  <c r="UI19" s="1"/>
  <c r="TZ20"/>
  <c r="UI20" s="1"/>
  <c r="TZ21"/>
  <c r="UI21" s="1"/>
  <c r="TZ22"/>
  <c r="UI22" s="1"/>
  <c r="TZ23"/>
  <c r="UI23" s="1"/>
  <c r="TZ24"/>
  <c r="UI24" s="1"/>
  <c r="TZ25"/>
  <c r="UI25" s="1"/>
  <c r="TZ26"/>
  <c r="UI26" s="1"/>
  <c r="TZ27"/>
  <c r="UI27" s="1"/>
  <c r="TZ28"/>
  <c r="UI28" s="1"/>
  <c r="TZ29"/>
  <c r="UI29" s="1"/>
  <c r="TZ30"/>
  <c r="UI30" s="1"/>
  <c r="TZ31"/>
  <c r="UI31" s="1"/>
  <c r="TZ32"/>
  <c r="UI32" s="1"/>
  <c r="TZ33"/>
  <c r="UI33" s="1"/>
  <c r="TZ34"/>
  <c r="UI34" s="1"/>
  <c r="TZ35"/>
  <c r="UI35" s="1"/>
  <c r="TZ36"/>
  <c r="UI36" s="1"/>
  <c r="TZ37"/>
  <c r="UI37" s="1"/>
  <c r="TZ38"/>
  <c r="UI38" s="1"/>
  <c r="TZ39"/>
  <c r="UI39" s="1"/>
  <c r="TZ40"/>
  <c r="UI40" s="1"/>
  <c r="TZ41"/>
  <c r="UI41" s="1"/>
  <c r="TZ42"/>
  <c r="UI42" s="1"/>
  <c r="TZ43"/>
  <c r="UI43" s="1"/>
  <c r="TZ44"/>
  <c r="UI44" s="1"/>
  <c r="TZ45"/>
  <c r="UI45" s="1"/>
  <c r="TZ46"/>
  <c r="UI46" s="1"/>
  <c r="TZ47"/>
  <c r="UI47" s="1"/>
  <c r="TZ48"/>
  <c r="UI48" s="1"/>
  <c r="TZ49"/>
  <c r="UI49" s="1"/>
  <c r="TZ50"/>
  <c r="UI50" s="1"/>
  <c r="TZ51"/>
  <c r="UI51" s="1"/>
  <c r="TZ52"/>
  <c r="UI52" s="1"/>
  <c r="TZ53"/>
  <c r="UI53" s="1"/>
  <c r="TZ54"/>
  <c r="UI54" s="1"/>
  <c r="TZ55"/>
  <c r="UI55" s="1"/>
  <c r="TZ56"/>
  <c r="TZ57"/>
  <c r="UI57" s="1"/>
  <c r="TZ58"/>
  <c r="UI58" s="1"/>
  <c r="TZ59"/>
  <c r="TZ60"/>
  <c r="UI60" s="1"/>
  <c r="TZ61"/>
  <c r="UI61" s="1"/>
  <c r="TZ62"/>
  <c r="UI62" s="1"/>
  <c r="TZ63"/>
  <c r="UI63" s="1"/>
  <c r="TZ64"/>
  <c r="UI64" s="1"/>
  <c r="TZ65"/>
  <c r="UI65" s="1"/>
  <c r="TZ66"/>
  <c r="UI66" s="1"/>
  <c r="TZ67"/>
  <c r="UI67" s="1"/>
  <c r="TZ68"/>
  <c r="UI68" s="1"/>
  <c r="TZ69"/>
  <c r="UI69" s="1"/>
  <c r="TZ70"/>
  <c r="TZ71"/>
  <c r="UI71" s="1"/>
  <c r="TZ72"/>
  <c r="UI72" s="1"/>
  <c r="TZ73"/>
  <c r="TW74"/>
  <c r="TV74"/>
  <c r="TZ3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NH24" i="21" l="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I56" i="19"/>
  <c r="UI73"/>
  <c r="UI3"/>
  <c r="UI70"/>
  <c r="UI59"/>
  <c r="TZ74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O86" i="19"/>
  <c r="TN86"/>
  <c r="TG86"/>
  <c r="TF86"/>
  <c r="TR86" l="1"/>
  <c r="TJ86"/>
  <c r="JY74" i="23"/>
  <c r="TR4" i="19"/>
  <c r="UA4" s="1"/>
  <c r="TR5"/>
  <c r="UA5" s="1"/>
  <c r="TR6"/>
  <c r="UA6" s="1"/>
  <c r="TR7"/>
  <c r="UA7" s="1"/>
  <c r="TR8"/>
  <c r="UA8" s="1"/>
  <c r="TR9"/>
  <c r="UA9" s="1"/>
  <c r="TR10"/>
  <c r="UA10" s="1"/>
  <c r="TR11"/>
  <c r="UA11" s="1"/>
  <c r="TR12"/>
  <c r="UA12" s="1"/>
  <c r="TR13"/>
  <c r="UA13" s="1"/>
  <c r="TR14"/>
  <c r="UA14" s="1"/>
  <c r="TR15"/>
  <c r="UA15" s="1"/>
  <c r="TR16"/>
  <c r="UA16" s="1"/>
  <c r="TR17"/>
  <c r="UA17" s="1"/>
  <c r="TR18"/>
  <c r="UA18" s="1"/>
  <c r="TR19"/>
  <c r="UA19" s="1"/>
  <c r="TR20"/>
  <c r="UA20" s="1"/>
  <c r="TR21"/>
  <c r="UA21" s="1"/>
  <c r="TR22"/>
  <c r="UA22" s="1"/>
  <c r="TR23"/>
  <c r="UA23" s="1"/>
  <c r="TR24"/>
  <c r="UA24" s="1"/>
  <c r="TR25"/>
  <c r="UA25" s="1"/>
  <c r="TR26"/>
  <c r="UA26" s="1"/>
  <c r="TR27"/>
  <c r="UA27" s="1"/>
  <c r="TR28"/>
  <c r="UA28" s="1"/>
  <c r="TR29"/>
  <c r="UA29" s="1"/>
  <c r="TR30"/>
  <c r="UA30" s="1"/>
  <c r="TR31"/>
  <c r="UA31" s="1"/>
  <c r="TR32"/>
  <c r="UA32" s="1"/>
  <c r="TR33"/>
  <c r="UA33" s="1"/>
  <c r="TR34"/>
  <c r="UA34" s="1"/>
  <c r="TR35"/>
  <c r="UA35" s="1"/>
  <c r="TR36"/>
  <c r="UA36" s="1"/>
  <c r="TR37"/>
  <c r="UA37" s="1"/>
  <c r="TR38"/>
  <c r="UA38" s="1"/>
  <c r="TR39"/>
  <c r="UA39" s="1"/>
  <c r="TR40"/>
  <c r="UA40" s="1"/>
  <c r="TR41"/>
  <c r="UA41" s="1"/>
  <c r="TR42"/>
  <c r="UA42" s="1"/>
  <c r="TR43"/>
  <c r="UA43" s="1"/>
  <c r="TR44"/>
  <c r="UA44" s="1"/>
  <c r="TR45"/>
  <c r="UA45" s="1"/>
  <c r="TR46"/>
  <c r="UA46" s="1"/>
  <c r="TR47"/>
  <c r="UA47" s="1"/>
  <c r="TR48"/>
  <c r="UA48" s="1"/>
  <c r="TR49"/>
  <c r="UA49" s="1"/>
  <c r="TR50"/>
  <c r="UA50" s="1"/>
  <c r="TR51"/>
  <c r="UA51" s="1"/>
  <c r="TR52"/>
  <c r="UA52" s="1"/>
  <c r="TR53"/>
  <c r="UA53" s="1"/>
  <c r="TR54"/>
  <c r="UA54" s="1"/>
  <c r="TR55"/>
  <c r="UA55" s="1"/>
  <c r="TR56"/>
  <c r="UA56" s="1"/>
  <c r="TR57"/>
  <c r="TR58"/>
  <c r="UA58" s="1"/>
  <c r="TR59"/>
  <c r="TR60"/>
  <c r="UA60" s="1"/>
  <c r="TR61"/>
  <c r="UA61" s="1"/>
  <c r="TR62"/>
  <c r="UA62" s="1"/>
  <c r="TR63"/>
  <c r="UA63" s="1"/>
  <c r="TR64"/>
  <c r="UA64" s="1"/>
  <c r="TR65"/>
  <c r="UA65" s="1"/>
  <c r="TR66"/>
  <c r="UA66" s="1"/>
  <c r="TR67"/>
  <c r="UA67" s="1"/>
  <c r="TR68"/>
  <c r="UA68" s="1"/>
  <c r="TR69"/>
  <c r="UA69" s="1"/>
  <c r="TR70"/>
  <c r="UA70" s="1"/>
  <c r="TR71"/>
  <c r="UA71" s="1"/>
  <c r="TR72"/>
  <c r="UA72" s="1"/>
  <c r="TR73"/>
  <c r="UA73" s="1"/>
  <c r="TO74"/>
  <c r="TN74"/>
  <c r="TR3"/>
  <c r="UA57" l="1"/>
  <c r="UA59"/>
  <c r="UA3"/>
  <c r="TR74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J4" i="19"/>
  <c r="TJ5"/>
  <c r="TS5" s="1"/>
  <c r="TJ6"/>
  <c r="TJ7"/>
  <c r="TS7" s="1"/>
  <c r="TJ8"/>
  <c r="TS8" s="1"/>
  <c r="TJ9"/>
  <c r="TS9" s="1"/>
  <c r="TJ10"/>
  <c r="TS10" s="1"/>
  <c r="TJ11"/>
  <c r="TS11" s="1"/>
  <c r="TJ12"/>
  <c r="TJ13"/>
  <c r="TS13" s="1"/>
  <c r="TJ14"/>
  <c r="TJ15"/>
  <c r="TS15" s="1"/>
  <c r="TJ16"/>
  <c r="TJ17"/>
  <c r="TS17" s="1"/>
  <c r="TJ18"/>
  <c r="TJ19"/>
  <c r="TS19" s="1"/>
  <c r="TJ20"/>
  <c r="TJ21"/>
  <c r="TJ22"/>
  <c r="TJ23"/>
  <c r="TS23" s="1"/>
  <c r="TJ24"/>
  <c r="TJ25"/>
  <c r="TJ26"/>
  <c r="TJ27"/>
  <c r="TS27" s="1"/>
  <c r="TJ28"/>
  <c r="TJ29"/>
  <c r="TJ30"/>
  <c r="TJ31"/>
  <c r="TS31" s="1"/>
  <c r="TJ32"/>
  <c r="TJ33"/>
  <c r="TJ34"/>
  <c r="TJ35"/>
  <c r="TS35" s="1"/>
  <c r="TJ36"/>
  <c r="TJ37"/>
  <c r="TJ38"/>
  <c r="TJ39"/>
  <c r="TS39" s="1"/>
  <c r="TJ40"/>
  <c r="TJ41"/>
  <c r="TJ42"/>
  <c r="TJ43"/>
  <c r="TS43" s="1"/>
  <c r="TJ44"/>
  <c r="TJ45"/>
  <c r="TJ46"/>
  <c r="TJ47"/>
  <c r="TS47" s="1"/>
  <c r="TJ48"/>
  <c r="TJ49"/>
  <c r="TJ50"/>
  <c r="TJ51"/>
  <c r="TS51" s="1"/>
  <c r="TJ52"/>
  <c r="TJ53"/>
  <c r="TJ54"/>
  <c r="TJ55"/>
  <c r="TS55" s="1"/>
  <c r="TJ56"/>
  <c r="TJ57"/>
  <c r="TJ58"/>
  <c r="TJ59"/>
  <c r="TS59" s="1"/>
  <c r="TJ60"/>
  <c r="TJ61"/>
  <c r="TJ62"/>
  <c r="TJ63"/>
  <c r="TS63" s="1"/>
  <c r="TJ64"/>
  <c r="TJ65"/>
  <c r="TJ66"/>
  <c r="TJ67"/>
  <c r="TS67" s="1"/>
  <c r="TJ68"/>
  <c r="TJ69"/>
  <c r="TJ70"/>
  <c r="TS70" s="1"/>
  <c r="TJ71"/>
  <c r="TS71" s="1"/>
  <c r="TJ72"/>
  <c r="TJ73"/>
  <c r="TG74"/>
  <c r="TF74"/>
  <c r="TJ3"/>
  <c r="XI59" i="13" l="1"/>
  <c r="XI73"/>
  <c r="XI53"/>
  <c r="MZ3" i="20"/>
  <c r="TS69" i="19"/>
  <c r="TS66"/>
  <c r="TS52"/>
  <c r="TS30"/>
  <c r="TS68"/>
  <c r="TS65"/>
  <c r="TS62"/>
  <c r="TS48"/>
  <c r="TS45"/>
  <c r="TS42"/>
  <c r="TS32"/>
  <c r="TS29"/>
  <c r="TS26"/>
  <c r="TS14"/>
  <c r="TS58"/>
  <c r="TS72"/>
  <c r="TS49"/>
  <c r="TS36"/>
  <c r="TS33"/>
  <c r="TS20"/>
  <c r="TS12"/>
  <c r="TJ74"/>
  <c r="TS64"/>
  <c r="TS61"/>
  <c r="TS54"/>
  <c r="TS44"/>
  <c r="TS41"/>
  <c r="TS38"/>
  <c r="TS28"/>
  <c r="TS25"/>
  <c r="TS22"/>
  <c r="TS16"/>
  <c r="TS4"/>
  <c r="TS46"/>
  <c r="TS73"/>
  <c r="TS60"/>
  <c r="TS56"/>
  <c r="TS53"/>
  <c r="TS50"/>
  <c r="TS40"/>
  <c r="TS37"/>
  <c r="TS34"/>
  <c r="TS24"/>
  <c r="TS21"/>
  <c r="TS18"/>
  <c r="TS3"/>
  <c r="TS6"/>
  <c r="TS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B4" i="19"/>
  <c r="TK4" s="1"/>
  <c r="TB5"/>
  <c r="TK5" s="1"/>
  <c r="TB6"/>
  <c r="TK6" s="1"/>
  <c r="TB7"/>
  <c r="TK7" s="1"/>
  <c r="TB8"/>
  <c r="TK8" s="1"/>
  <c r="TB9"/>
  <c r="TK9" s="1"/>
  <c r="TB10"/>
  <c r="TK10" s="1"/>
  <c r="TB11"/>
  <c r="TK11" s="1"/>
  <c r="TB12"/>
  <c r="TK12" s="1"/>
  <c r="TB13"/>
  <c r="TK13" s="1"/>
  <c r="TB14"/>
  <c r="TK14" s="1"/>
  <c r="TB15"/>
  <c r="TK15" s="1"/>
  <c r="TB16"/>
  <c r="TK16" s="1"/>
  <c r="TB17"/>
  <c r="TK17" s="1"/>
  <c r="TB18"/>
  <c r="TK18" s="1"/>
  <c r="TB19"/>
  <c r="TK19" s="1"/>
  <c r="TB20"/>
  <c r="TK20" s="1"/>
  <c r="TB21"/>
  <c r="TK21" s="1"/>
  <c r="TB22"/>
  <c r="TK22" s="1"/>
  <c r="TB23"/>
  <c r="TK23" s="1"/>
  <c r="TB24"/>
  <c r="TK24" s="1"/>
  <c r="TB25"/>
  <c r="TK25" s="1"/>
  <c r="TB26"/>
  <c r="TK26" s="1"/>
  <c r="TB27"/>
  <c r="TK27" s="1"/>
  <c r="TB28"/>
  <c r="TK28" s="1"/>
  <c r="TB29"/>
  <c r="TK29" s="1"/>
  <c r="TB30"/>
  <c r="TK30" s="1"/>
  <c r="TB31"/>
  <c r="TK31" s="1"/>
  <c r="TB32"/>
  <c r="TK32" s="1"/>
  <c r="TB33"/>
  <c r="TK33" s="1"/>
  <c r="TB34"/>
  <c r="TK34" s="1"/>
  <c r="TB35"/>
  <c r="TK35" s="1"/>
  <c r="TB36"/>
  <c r="TK36" s="1"/>
  <c r="TB37"/>
  <c r="TK37" s="1"/>
  <c r="TB38"/>
  <c r="TK38" s="1"/>
  <c r="TB39"/>
  <c r="TK39" s="1"/>
  <c r="TB40"/>
  <c r="TK40" s="1"/>
  <c r="TB41"/>
  <c r="TK41" s="1"/>
  <c r="TB42"/>
  <c r="TK42" s="1"/>
  <c r="TB43"/>
  <c r="TK43" s="1"/>
  <c r="TB44"/>
  <c r="TK44" s="1"/>
  <c r="TB45"/>
  <c r="TK45" s="1"/>
  <c r="TB46"/>
  <c r="TK46" s="1"/>
  <c r="TB47"/>
  <c r="TK47" s="1"/>
  <c r="TB48"/>
  <c r="TK48" s="1"/>
  <c r="TB49"/>
  <c r="TK49" s="1"/>
  <c r="TB50"/>
  <c r="TK50" s="1"/>
  <c r="TB51"/>
  <c r="TK51" s="1"/>
  <c r="TB52"/>
  <c r="TK52" s="1"/>
  <c r="TB53"/>
  <c r="TK53" s="1"/>
  <c r="TB54"/>
  <c r="TK54" s="1"/>
  <c r="TB55"/>
  <c r="TB56"/>
  <c r="TK56" s="1"/>
  <c r="TB57"/>
  <c r="TK57" s="1"/>
  <c r="TB58"/>
  <c r="TK58" s="1"/>
  <c r="TB59"/>
  <c r="TK59" s="1"/>
  <c r="TB60"/>
  <c r="TK60" s="1"/>
  <c r="TB61"/>
  <c r="TK61" s="1"/>
  <c r="TB62"/>
  <c r="TK62" s="1"/>
  <c r="TB63"/>
  <c r="TK63" s="1"/>
  <c r="TB64"/>
  <c r="TK64" s="1"/>
  <c r="TB65"/>
  <c r="TK65" s="1"/>
  <c r="TB66"/>
  <c r="TK66" s="1"/>
  <c r="TB67"/>
  <c r="TK67" s="1"/>
  <c r="TB68"/>
  <c r="TK68" s="1"/>
  <c r="TB69"/>
  <c r="TK69" s="1"/>
  <c r="TB70"/>
  <c r="TK70" s="1"/>
  <c r="TB71"/>
  <c r="TK71" s="1"/>
  <c r="TB72"/>
  <c r="TK72" s="1"/>
  <c r="TB73"/>
  <c r="SY74"/>
  <c r="SX74"/>
  <c r="TB3"/>
  <c r="MR73" i="21" l="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K55" i="19"/>
  <c r="TK3"/>
  <c r="TK73"/>
  <c r="MI74" i="20"/>
  <c r="MI74" i="21"/>
  <c r="JQ74" i="23"/>
  <c r="TB74" i="19"/>
  <c r="LC53" i="21" l="1"/>
  <c r="LS59" i="20"/>
  <c r="SY86" i="19" l="1"/>
  <c r="SX86"/>
  <c r="SQ86"/>
  <c r="SP86"/>
  <c r="ST86" l="1"/>
  <c r="TB86"/>
  <c r="ST4"/>
  <c r="TC4" s="1"/>
  <c r="ST5"/>
  <c r="TC5" s="1"/>
  <c r="ST6"/>
  <c r="TC6" s="1"/>
  <c r="ST7"/>
  <c r="TC7" s="1"/>
  <c r="ST8"/>
  <c r="TC8" s="1"/>
  <c r="ST9"/>
  <c r="TC9" s="1"/>
  <c r="ST10"/>
  <c r="TC10" s="1"/>
  <c r="ST11"/>
  <c r="TC11" s="1"/>
  <c r="ST12"/>
  <c r="TC12" s="1"/>
  <c r="ST13"/>
  <c r="TC13" s="1"/>
  <c r="ST14"/>
  <c r="TC14" s="1"/>
  <c r="ST15"/>
  <c r="TC15" s="1"/>
  <c r="ST16"/>
  <c r="TC16" s="1"/>
  <c r="ST17"/>
  <c r="TC17" s="1"/>
  <c r="ST18"/>
  <c r="TC18" s="1"/>
  <c r="ST19"/>
  <c r="TC19" s="1"/>
  <c r="ST20"/>
  <c r="TC20" s="1"/>
  <c r="ST21"/>
  <c r="TC21" s="1"/>
  <c r="ST22"/>
  <c r="TC22" s="1"/>
  <c r="ST23"/>
  <c r="TC23" s="1"/>
  <c r="ST24"/>
  <c r="TC24" s="1"/>
  <c r="ST25"/>
  <c r="TC25" s="1"/>
  <c r="ST26"/>
  <c r="TC26" s="1"/>
  <c r="ST27"/>
  <c r="TC27" s="1"/>
  <c r="ST28"/>
  <c r="TC28" s="1"/>
  <c r="ST29"/>
  <c r="TC29" s="1"/>
  <c r="ST30"/>
  <c r="TC30" s="1"/>
  <c r="ST31"/>
  <c r="TC31" s="1"/>
  <c r="ST32"/>
  <c r="TC32" s="1"/>
  <c r="ST33"/>
  <c r="TC33" s="1"/>
  <c r="ST34"/>
  <c r="TC34" s="1"/>
  <c r="ST35"/>
  <c r="TC35" s="1"/>
  <c r="ST36"/>
  <c r="TC36" s="1"/>
  <c r="ST37"/>
  <c r="TC37" s="1"/>
  <c r="ST38"/>
  <c r="TC38" s="1"/>
  <c r="ST39"/>
  <c r="TC39" s="1"/>
  <c r="ST40"/>
  <c r="TC40" s="1"/>
  <c r="ST41"/>
  <c r="TC41" s="1"/>
  <c r="ST42"/>
  <c r="TC42" s="1"/>
  <c r="ST43"/>
  <c r="TC43" s="1"/>
  <c r="ST44"/>
  <c r="TC44" s="1"/>
  <c r="ST45"/>
  <c r="TC45" s="1"/>
  <c r="ST46"/>
  <c r="TC46" s="1"/>
  <c r="ST47"/>
  <c r="TC47" s="1"/>
  <c r="ST48"/>
  <c r="TC48" s="1"/>
  <c r="ST49"/>
  <c r="TC49" s="1"/>
  <c r="ST50"/>
  <c r="TC50" s="1"/>
  <c r="ST51"/>
  <c r="TC51" s="1"/>
  <c r="ST52"/>
  <c r="TC52" s="1"/>
  <c r="ST53"/>
  <c r="TC53" s="1"/>
  <c r="ST54"/>
  <c r="TC54" s="1"/>
  <c r="ST55"/>
  <c r="TC55" s="1"/>
  <c r="ST56"/>
  <c r="TC56" s="1"/>
  <c r="ST57"/>
  <c r="TC57" s="1"/>
  <c r="ST58"/>
  <c r="TC58" s="1"/>
  <c r="ST59"/>
  <c r="TC59" s="1"/>
  <c r="ST60"/>
  <c r="TC60" s="1"/>
  <c r="ST61"/>
  <c r="TC61" s="1"/>
  <c r="ST62"/>
  <c r="TC62" s="1"/>
  <c r="ST63"/>
  <c r="TC63" s="1"/>
  <c r="ST64"/>
  <c r="TC64" s="1"/>
  <c r="ST65"/>
  <c r="TC65" s="1"/>
  <c r="ST66"/>
  <c r="TC66" s="1"/>
  <c r="ST67"/>
  <c r="TC67" s="1"/>
  <c r="ST68"/>
  <c r="TC68" s="1"/>
  <c r="ST69"/>
  <c r="TC69" s="1"/>
  <c r="ST70"/>
  <c r="TC70" s="1"/>
  <c r="ST71"/>
  <c r="TC71" s="1"/>
  <c r="ST72"/>
  <c r="TC72" s="1"/>
  <c r="ST73"/>
  <c r="TC73" s="1"/>
  <c r="SQ74"/>
  <c r="SP74"/>
  <c r="ST3"/>
  <c r="TC3" s="1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MJ72" i="21" l="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T74" i="19"/>
  <c r="JI74" i="23"/>
  <c r="MA74" i="21"/>
  <c r="MA74" i="20"/>
  <c r="WJ74" i="13"/>
  <c r="SI86" i="19" l="1"/>
  <c r="SH86"/>
  <c r="SL86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L4" i="19"/>
  <c r="SL5"/>
  <c r="SL6"/>
  <c r="SL7"/>
  <c r="SL8"/>
  <c r="SL9"/>
  <c r="SL10"/>
  <c r="SL11"/>
  <c r="SL12"/>
  <c r="SL13"/>
  <c r="SL14"/>
  <c r="SL15"/>
  <c r="SL16"/>
  <c r="SL17"/>
  <c r="SL18"/>
  <c r="SL19"/>
  <c r="SL20"/>
  <c r="SL21"/>
  <c r="SL22"/>
  <c r="SL23"/>
  <c r="SL24"/>
  <c r="SL25"/>
  <c r="SL26"/>
  <c r="SL27"/>
  <c r="SL28"/>
  <c r="SL29"/>
  <c r="SL30"/>
  <c r="SL31"/>
  <c r="SL32"/>
  <c r="SL33"/>
  <c r="SL34"/>
  <c r="SL35"/>
  <c r="SL36"/>
  <c r="SL37"/>
  <c r="SL38"/>
  <c r="SL39"/>
  <c r="SL40"/>
  <c r="SL41"/>
  <c r="SL42"/>
  <c r="SL43"/>
  <c r="SL44"/>
  <c r="SL45"/>
  <c r="SL46"/>
  <c r="SL47"/>
  <c r="SL48"/>
  <c r="SL49"/>
  <c r="SL50"/>
  <c r="SL51"/>
  <c r="SL52"/>
  <c r="SL53"/>
  <c r="SL54"/>
  <c r="SL55"/>
  <c r="SL56"/>
  <c r="SL57"/>
  <c r="SL58"/>
  <c r="SL59"/>
  <c r="SL60"/>
  <c r="SL61"/>
  <c r="SL62"/>
  <c r="SL63"/>
  <c r="SL64"/>
  <c r="SL65"/>
  <c r="SL66"/>
  <c r="SL67"/>
  <c r="SL68"/>
  <c r="SL69"/>
  <c r="SL70"/>
  <c r="SL71"/>
  <c r="SL72"/>
  <c r="SL73"/>
  <c r="SI74"/>
  <c r="SH74"/>
  <c r="SL3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U62" i="19"/>
  <c r="SU46"/>
  <c r="SU30"/>
  <c r="SU14"/>
  <c r="SU73"/>
  <c r="SU69"/>
  <c r="SU65"/>
  <c r="SU61"/>
  <c r="SU57"/>
  <c r="SU53"/>
  <c r="SU49"/>
  <c r="SU45"/>
  <c r="SU41"/>
  <c r="SU37"/>
  <c r="SU33"/>
  <c r="SU29"/>
  <c r="SU25"/>
  <c r="SU21"/>
  <c r="SU17"/>
  <c r="SU13"/>
  <c r="SU9"/>
  <c r="SU5"/>
  <c r="SU66"/>
  <c r="SU58"/>
  <c r="SU50"/>
  <c r="SU42"/>
  <c r="SU34"/>
  <c r="SU26"/>
  <c r="SU18"/>
  <c r="SU6"/>
  <c r="SU3"/>
  <c r="SU72"/>
  <c r="SU68"/>
  <c r="SU64"/>
  <c r="SU60"/>
  <c r="SU56"/>
  <c r="SU52"/>
  <c r="SU48"/>
  <c r="SU44"/>
  <c r="SU40"/>
  <c r="SU36"/>
  <c r="SU32"/>
  <c r="SU28"/>
  <c r="SU24"/>
  <c r="SU20"/>
  <c r="SU16"/>
  <c r="SU12"/>
  <c r="SU8"/>
  <c r="SU4"/>
  <c r="SU70"/>
  <c r="SU54"/>
  <c r="SU38"/>
  <c r="SU22"/>
  <c r="SU10"/>
  <c r="SU71"/>
  <c r="SU67"/>
  <c r="SU63"/>
  <c r="SU59"/>
  <c r="SU55"/>
  <c r="SU51"/>
  <c r="SU47"/>
  <c r="SU43"/>
  <c r="SU39"/>
  <c r="SU35"/>
  <c r="SU31"/>
  <c r="SU27"/>
  <c r="SU23"/>
  <c r="SU19"/>
  <c r="SU15"/>
  <c r="SU11"/>
  <c r="SU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L74" i="19"/>
  <c r="SA86"/>
  <c r="RZ86"/>
  <c r="SD86" l="1"/>
  <c r="SD4"/>
  <c r="SM4" s="1"/>
  <c r="SD5"/>
  <c r="SM5" s="1"/>
  <c r="SD6"/>
  <c r="SM6" s="1"/>
  <c r="SD7"/>
  <c r="SM7" s="1"/>
  <c r="SD8"/>
  <c r="SM8" s="1"/>
  <c r="SD9"/>
  <c r="SM9" s="1"/>
  <c r="SD10"/>
  <c r="SM10" s="1"/>
  <c r="SD11"/>
  <c r="SM11" s="1"/>
  <c r="SD12"/>
  <c r="SM12" s="1"/>
  <c r="SD13"/>
  <c r="SM13" s="1"/>
  <c r="SD14"/>
  <c r="SM14" s="1"/>
  <c r="SD15"/>
  <c r="SM15" s="1"/>
  <c r="SD16"/>
  <c r="SM16" s="1"/>
  <c r="SD17"/>
  <c r="SM17" s="1"/>
  <c r="SD18"/>
  <c r="SM18" s="1"/>
  <c r="SD19"/>
  <c r="SM19" s="1"/>
  <c r="SD20"/>
  <c r="SM20" s="1"/>
  <c r="SD21"/>
  <c r="SM21" s="1"/>
  <c r="SD22"/>
  <c r="SM22" s="1"/>
  <c r="SD23"/>
  <c r="SM23" s="1"/>
  <c r="SD24"/>
  <c r="SM24" s="1"/>
  <c r="SD25"/>
  <c r="SM25" s="1"/>
  <c r="SD26"/>
  <c r="SM26" s="1"/>
  <c r="SD27"/>
  <c r="SM27" s="1"/>
  <c r="SD28"/>
  <c r="SM28" s="1"/>
  <c r="SD29"/>
  <c r="SM29" s="1"/>
  <c r="SD30"/>
  <c r="SM30" s="1"/>
  <c r="SD31"/>
  <c r="SM31" s="1"/>
  <c r="SD32"/>
  <c r="SM32" s="1"/>
  <c r="SD33"/>
  <c r="SM33" s="1"/>
  <c r="SD34"/>
  <c r="SM34" s="1"/>
  <c r="SD35"/>
  <c r="SM35" s="1"/>
  <c r="SD36"/>
  <c r="SM36" s="1"/>
  <c r="SD37"/>
  <c r="SM37" s="1"/>
  <c r="SD38"/>
  <c r="SM38" s="1"/>
  <c r="SD39"/>
  <c r="SM39" s="1"/>
  <c r="SD40"/>
  <c r="SM40" s="1"/>
  <c r="SD41"/>
  <c r="SM41" s="1"/>
  <c r="SD42"/>
  <c r="SM42" s="1"/>
  <c r="SD43"/>
  <c r="SM43" s="1"/>
  <c r="SD44"/>
  <c r="SM44" s="1"/>
  <c r="SD45"/>
  <c r="SM45" s="1"/>
  <c r="SD46"/>
  <c r="SM46" s="1"/>
  <c r="SD47"/>
  <c r="SM47" s="1"/>
  <c r="SD48"/>
  <c r="SM48" s="1"/>
  <c r="SD49"/>
  <c r="SM49" s="1"/>
  <c r="SD50"/>
  <c r="SM50" s="1"/>
  <c r="SD51"/>
  <c r="SM51" s="1"/>
  <c r="SD52"/>
  <c r="SM52" s="1"/>
  <c r="SD53"/>
  <c r="SM53" s="1"/>
  <c r="SD54"/>
  <c r="SM54" s="1"/>
  <c r="SD55"/>
  <c r="SM55" s="1"/>
  <c r="SD56"/>
  <c r="SD57"/>
  <c r="SM57" s="1"/>
  <c r="SD58"/>
  <c r="SM58" s="1"/>
  <c r="SD59"/>
  <c r="SD60"/>
  <c r="SM60" s="1"/>
  <c r="SD61"/>
  <c r="SM61" s="1"/>
  <c r="SD62"/>
  <c r="SM62" s="1"/>
  <c r="SD63"/>
  <c r="SM63" s="1"/>
  <c r="SD64"/>
  <c r="SM64" s="1"/>
  <c r="SD65"/>
  <c r="SM65" s="1"/>
  <c r="SD66"/>
  <c r="SM66" s="1"/>
  <c r="SD67"/>
  <c r="SM67" s="1"/>
  <c r="SD68"/>
  <c r="SM68" s="1"/>
  <c r="SD69"/>
  <c r="SM69" s="1"/>
  <c r="SD70"/>
  <c r="SM70" s="1"/>
  <c r="SD71"/>
  <c r="SM71" s="1"/>
  <c r="SD72"/>
  <c r="SM72" s="1"/>
  <c r="SD73"/>
  <c r="SM73" s="1"/>
  <c r="SA74"/>
  <c r="RZ74"/>
  <c r="SD3"/>
  <c r="SM3" s="1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JB3" l="1"/>
  <c r="LT3" i="20"/>
  <c r="SM59" i="19"/>
  <c r="SM56"/>
  <c r="IS74" i="23"/>
  <c r="LK74" i="21"/>
  <c r="LK74" i="20"/>
  <c r="VT74" i="13"/>
  <c r="WC3"/>
  <c r="SD74" i="19"/>
  <c r="RS86"/>
  <c r="RR86"/>
  <c r="RV86" l="1"/>
  <c r="RV4"/>
  <c r="RV5"/>
  <c r="SE5" s="1"/>
  <c r="RV6"/>
  <c r="RV7"/>
  <c r="SE7" s="1"/>
  <c r="RV8"/>
  <c r="RV9"/>
  <c r="SE9" s="1"/>
  <c r="RV10"/>
  <c r="RV11"/>
  <c r="SE11" s="1"/>
  <c r="RV12"/>
  <c r="RV13"/>
  <c r="SE13" s="1"/>
  <c r="RV14"/>
  <c r="RV15"/>
  <c r="SE15" s="1"/>
  <c r="RV16"/>
  <c r="RV17"/>
  <c r="SE17" s="1"/>
  <c r="RV18"/>
  <c r="RV19"/>
  <c r="SE19" s="1"/>
  <c r="RV20"/>
  <c r="RV21"/>
  <c r="SE21" s="1"/>
  <c r="RV22"/>
  <c r="RV23"/>
  <c r="SE23" s="1"/>
  <c r="RV24"/>
  <c r="RV25"/>
  <c r="SE25" s="1"/>
  <c r="RV26"/>
  <c r="RV27"/>
  <c r="SE27" s="1"/>
  <c r="RV28"/>
  <c r="RV29"/>
  <c r="SE29" s="1"/>
  <c r="RV30"/>
  <c r="RV31"/>
  <c r="SE31" s="1"/>
  <c r="RV32"/>
  <c r="RV33"/>
  <c r="SE33" s="1"/>
  <c r="RV34"/>
  <c r="RV35"/>
  <c r="SE35" s="1"/>
  <c r="RV36"/>
  <c r="RV37"/>
  <c r="SE37" s="1"/>
  <c r="RV38"/>
  <c r="RV39"/>
  <c r="SE39" s="1"/>
  <c r="RV40"/>
  <c r="RV41"/>
  <c r="SE41" s="1"/>
  <c r="RV42"/>
  <c r="RV43"/>
  <c r="SE43" s="1"/>
  <c r="RV44"/>
  <c r="RV45"/>
  <c r="SE45" s="1"/>
  <c r="RV46"/>
  <c r="RV47"/>
  <c r="SE47" s="1"/>
  <c r="RV48"/>
  <c r="RV49"/>
  <c r="SE49" s="1"/>
  <c r="RV50"/>
  <c r="RV51"/>
  <c r="SE51" s="1"/>
  <c r="RV52"/>
  <c r="RV53"/>
  <c r="SE53" s="1"/>
  <c r="RV54"/>
  <c r="RV55"/>
  <c r="SE55" s="1"/>
  <c r="RV56"/>
  <c r="RV57"/>
  <c r="SE57" s="1"/>
  <c r="RV58"/>
  <c r="RV59"/>
  <c r="RV60"/>
  <c r="RV61"/>
  <c r="SE61" s="1"/>
  <c r="RV62"/>
  <c r="RV63"/>
  <c r="SE63" s="1"/>
  <c r="RV64"/>
  <c r="RV65"/>
  <c r="SE65" s="1"/>
  <c r="RV66"/>
  <c r="RV67"/>
  <c r="SE67" s="1"/>
  <c r="RV68"/>
  <c r="RV69"/>
  <c r="SE69" s="1"/>
  <c r="RV70"/>
  <c r="RV71"/>
  <c r="SE71" s="1"/>
  <c r="RV72"/>
  <c r="RV73"/>
  <c r="SE73" s="1"/>
  <c r="RS74"/>
  <c r="RR74"/>
  <c r="RV3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VL74" i="13" l="1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V74" i="19"/>
  <c r="SE68"/>
  <c r="SE54"/>
  <c r="SE38"/>
  <c r="SE22"/>
  <c r="SE14"/>
  <c r="SE6"/>
  <c r="SE3"/>
  <c r="SE70"/>
  <c r="SE62"/>
  <c r="SE56"/>
  <c r="SE48"/>
  <c r="SE40"/>
  <c r="SE32"/>
  <c r="SE24"/>
  <c r="SE72"/>
  <c r="SE64"/>
  <c r="SE58"/>
  <c r="SE50"/>
  <c r="SE42"/>
  <c r="SE34"/>
  <c r="SE26"/>
  <c r="SE18"/>
  <c r="SE10"/>
  <c r="SE60"/>
  <c r="SE46"/>
  <c r="SE30"/>
  <c r="SE59"/>
  <c r="SE16"/>
  <c r="SE8"/>
  <c r="SE66"/>
  <c r="SE52"/>
  <c r="SE44"/>
  <c r="SE36"/>
  <c r="SE28"/>
  <c r="SE20"/>
  <c r="SE12"/>
  <c r="SE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QX64" i="19"/>
  <c r="RN20"/>
  <c r="RW20" s="1"/>
  <c r="RF20"/>
  <c r="QX20"/>
  <c r="QP20"/>
  <c r="RG20" l="1"/>
  <c r="RO20"/>
  <c r="QY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N4" i="19"/>
  <c r="RW4" s="1"/>
  <c r="RN5"/>
  <c r="RW5" s="1"/>
  <c r="RN6"/>
  <c r="RW6" s="1"/>
  <c r="RN7"/>
  <c r="RW7" s="1"/>
  <c r="RN8"/>
  <c r="RW8" s="1"/>
  <c r="RN9"/>
  <c r="RW9" s="1"/>
  <c r="RN10"/>
  <c r="RW10" s="1"/>
  <c r="RN11"/>
  <c r="RW11" s="1"/>
  <c r="RN12"/>
  <c r="RW12" s="1"/>
  <c r="RN13"/>
  <c r="RW13" s="1"/>
  <c r="RN14"/>
  <c r="RW14" s="1"/>
  <c r="RN15"/>
  <c r="RW15" s="1"/>
  <c r="RN16"/>
  <c r="RW16" s="1"/>
  <c r="RN17"/>
  <c r="RW17" s="1"/>
  <c r="RN18"/>
  <c r="RW18" s="1"/>
  <c r="RN19"/>
  <c r="RW19" s="1"/>
  <c r="RN21"/>
  <c r="RW21" s="1"/>
  <c r="RN22"/>
  <c r="RW22" s="1"/>
  <c r="RN23"/>
  <c r="RW23" s="1"/>
  <c r="RN24"/>
  <c r="RW24" s="1"/>
  <c r="RN25"/>
  <c r="RW25" s="1"/>
  <c r="RN26"/>
  <c r="RW26" s="1"/>
  <c r="RN27"/>
  <c r="RW27" s="1"/>
  <c r="RN28"/>
  <c r="RW28" s="1"/>
  <c r="RN29"/>
  <c r="RW29" s="1"/>
  <c r="RN30"/>
  <c r="RW30" s="1"/>
  <c r="RN31"/>
  <c r="RW31" s="1"/>
  <c r="RN32"/>
  <c r="RW32" s="1"/>
  <c r="RN33"/>
  <c r="RW33" s="1"/>
  <c r="RN34"/>
  <c r="RW34" s="1"/>
  <c r="RN35"/>
  <c r="RW35" s="1"/>
  <c r="RN36"/>
  <c r="RW36" s="1"/>
  <c r="RN37"/>
  <c r="RW37" s="1"/>
  <c r="RN38"/>
  <c r="RW38" s="1"/>
  <c r="RN39"/>
  <c r="RW39" s="1"/>
  <c r="RN40"/>
  <c r="RW40" s="1"/>
  <c r="RN41"/>
  <c r="RW41" s="1"/>
  <c r="RN42"/>
  <c r="RW42" s="1"/>
  <c r="RN43"/>
  <c r="RW43" s="1"/>
  <c r="RN44"/>
  <c r="RW44" s="1"/>
  <c r="RN45"/>
  <c r="RW45" s="1"/>
  <c r="RN46"/>
  <c r="RW46" s="1"/>
  <c r="RN47"/>
  <c r="RW47" s="1"/>
  <c r="RN48"/>
  <c r="RW48" s="1"/>
  <c r="RN49"/>
  <c r="RW49" s="1"/>
  <c r="RN50"/>
  <c r="RW50" s="1"/>
  <c r="RN51"/>
  <c r="RW51" s="1"/>
  <c r="RN52"/>
  <c r="RW52" s="1"/>
  <c r="RN53"/>
  <c r="RW53" s="1"/>
  <c r="RN54"/>
  <c r="RW54" s="1"/>
  <c r="RN55"/>
  <c r="RW55" s="1"/>
  <c r="RN56"/>
  <c r="RW56" s="1"/>
  <c r="RN57"/>
  <c r="RW57" s="1"/>
  <c r="RN58"/>
  <c r="RW58" s="1"/>
  <c r="RN59"/>
  <c r="RW59" s="1"/>
  <c r="RN60"/>
  <c r="RW60" s="1"/>
  <c r="RN61"/>
  <c r="RW61" s="1"/>
  <c r="RN62"/>
  <c r="RW62" s="1"/>
  <c r="RN63"/>
  <c r="RW63" s="1"/>
  <c r="RN64"/>
  <c r="RW64" s="1"/>
  <c r="RN65"/>
  <c r="RW65" s="1"/>
  <c r="RN66"/>
  <c r="RW66" s="1"/>
  <c r="RN67"/>
  <c r="RW67" s="1"/>
  <c r="RN68"/>
  <c r="RW68" s="1"/>
  <c r="RN69"/>
  <c r="RW69" s="1"/>
  <c r="RN70"/>
  <c r="RW70" s="1"/>
  <c r="RN71"/>
  <c r="RW71" s="1"/>
  <c r="RN72"/>
  <c r="RW72" s="1"/>
  <c r="RN73"/>
  <c r="RW73" s="1"/>
  <c r="RK74"/>
  <c r="RJ74"/>
  <c r="RN3"/>
  <c r="RW3" s="1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KU74" i="20" l="1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N74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C74" i="19"/>
  <c r="RB74"/>
  <c r="RF4"/>
  <c r="RO4" s="1"/>
  <c r="RF5"/>
  <c r="RO5" s="1"/>
  <c r="RF6"/>
  <c r="RO6" s="1"/>
  <c r="RF7"/>
  <c r="RO7" s="1"/>
  <c r="RF8"/>
  <c r="RO8" s="1"/>
  <c r="RF9"/>
  <c r="RO9" s="1"/>
  <c r="RF10"/>
  <c r="RO10" s="1"/>
  <c r="RF11"/>
  <c r="RO11" s="1"/>
  <c r="RF12"/>
  <c r="RO12" s="1"/>
  <c r="RF13"/>
  <c r="RO13" s="1"/>
  <c r="RF14"/>
  <c r="RO14" s="1"/>
  <c r="RF15"/>
  <c r="RO15" s="1"/>
  <c r="RF16"/>
  <c r="RO16" s="1"/>
  <c r="RF17"/>
  <c r="RO17" s="1"/>
  <c r="RF18"/>
  <c r="RO18" s="1"/>
  <c r="RF19"/>
  <c r="RO19" s="1"/>
  <c r="RF21"/>
  <c r="RF22"/>
  <c r="RO22" s="1"/>
  <c r="RF23"/>
  <c r="RO23" s="1"/>
  <c r="RF24"/>
  <c r="RO24" s="1"/>
  <c r="RF25"/>
  <c r="RF26"/>
  <c r="RO26" s="1"/>
  <c r="RF27"/>
  <c r="RF28"/>
  <c r="RO28" s="1"/>
  <c r="RF29"/>
  <c r="RO29" s="1"/>
  <c r="RF30"/>
  <c r="RO30" s="1"/>
  <c r="RF31"/>
  <c r="RF32"/>
  <c r="RO32" s="1"/>
  <c r="RF33"/>
  <c r="RO33" s="1"/>
  <c r="RF34"/>
  <c r="RO34" s="1"/>
  <c r="RF35"/>
  <c r="RO35" s="1"/>
  <c r="RF36"/>
  <c r="RO36" s="1"/>
  <c r="RF37"/>
  <c r="RF38"/>
  <c r="RO38" s="1"/>
  <c r="RF39"/>
  <c r="RO39" s="1"/>
  <c r="RF40"/>
  <c r="RO40" s="1"/>
  <c r="RF41"/>
  <c r="RF42"/>
  <c r="RO42" s="1"/>
  <c r="RF43"/>
  <c r="RF44"/>
  <c r="RO44" s="1"/>
  <c r="RF45"/>
  <c r="RF46"/>
  <c r="RO46" s="1"/>
  <c r="RF47"/>
  <c r="RF48"/>
  <c r="RO48" s="1"/>
  <c r="RF49"/>
  <c r="RF50"/>
  <c r="RO50" s="1"/>
  <c r="RF51"/>
  <c r="RO51" s="1"/>
  <c r="RF52"/>
  <c r="RO52" s="1"/>
  <c r="RF53"/>
  <c r="RF54"/>
  <c r="RO54" s="1"/>
  <c r="RF55"/>
  <c r="RO55" s="1"/>
  <c r="RF56"/>
  <c r="RO56" s="1"/>
  <c r="RF57"/>
  <c r="RO57" s="1"/>
  <c r="RF58"/>
  <c r="RO58" s="1"/>
  <c r="RF59"/>
  <c r="RF60"/>
  <c r="RO60" s="1"/>
  <c r="RF61"/>
  <c r="RO61" s="1"/>
  <c r="RF62"/>
  <c r="RO62" s="1"/>
  <c r="RF63"/>
  <c r="RO63" s="1"/>
  <c r="RF64"/>
  <c r="RO64" s="1"/>
  <c r="RF65"/>
  <c r="RO65" s="1"/>
  <c r="RF66"/>
  <c r="RO66" s="1"/>
  <c r="RF67"/>
  <c r="RO67" s="1"/>
  <c r="RF68"/>
  <c r="RO68" s="1"/>
  <c r="RF69"/>
  <c r="RO69" s="1"/>
  <c r="RF70"/>
  <c r="RO70" s="1"/>
  <c r="RF71"/>
  <c r="RO71" s="1"/>
  <c r="RF72"/>
  <c r="RO72" s="1"/>
  <c r="RF73"/>
  <c r="RO73" s="1"/>
  <c r="RF3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HU74" l="1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G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O41" i="19"/>
  <c r="RO27"/>
  <c r="RO43"/>
  <c r="RO21"/>
  <c r="RO45"/>
  <c r="RO53"/>
  <c r="RO31"/>
  <c r="RO47"/>
  <c r="RO25"/>
  <c r="RO49"/>
  <c r="RO37"/>
  <c r="RO3"/>
  <c r="RO59"/>
  <c r="RF74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QX4" i="19"/>
  <c r="RG4" s="1"/>
  <c r="QX5"/>
  <c r="RG5" s="1"/>
  <c r="QX6"/>
  <c r="RG6" s="1"/>
  <c r="QX7"/>
  <c r="RG7" s="1"/>
  <c r="QX8"/>
  <c r="RG8" s="1"/>
  <c r="QX9"/>
  <c r="RG9" s="1"/>
  <c r="QX10"/>
  <c r="RG10" s="1"/>
  <c r="QX11"/>
  <c r="RG11" s="1"/>
  <c r="QX12"/>
  <c r="RG12" s="1"/>
  <c r="QX13"/>
  <c r="RG13" s="1"/>
  <c r="QX14"/>
  <c r="RG14" s="1"/>
  <c r="QX15"/>
  <c r="RG15" s="1"/>
  <c r="QX16"/>
  <c r="RG16" s="1"/>
  <c r="QX17"/>
  <c r="RG17" s="1"/>
  <c r="QX18"/>
  <c r="RG18" s="1"/>
  <c r="QX19"/>
  <c r="RG19" s="1"/>
  <c r="QX21"/>
  <c r="RG21" s="1"/>
  <c r="QX22"/>
  <c r="RG22" s="1"/>
  <c r="QX23"/>
  <c r="RG23" s="1"/>
  <c r="QX24"/>
  <c r="RG24" s="1"/>
  <c r="QX25"/>
  <c r="RG25" s="1"/>
  <c r="QX26"/>
  <c r="RG26" s="1"/>
  <c r="QX27"/>
  <c r="RG27" s="1"/>
  <c r="QX28"/>
  <c r="RG28" s="1"/>
  <c r="QX29"/>
  <c r="RG29" s="1"/>
  <c r="QX30"/>
  <c r="RG30" s="1"/>
  <c r="QX31"/>
  <c r="RG31" s="1"/>
  <c r="QX32"/>
  <c r="RG32" s="1"/>
  <c r="QX33"/>
  <c r="RG33" s="1"/>
  <c r="QX34"/>
  <c r="RG34" s="1"/>
  <c r="QX35"/>
  <c r="RG35" s="1"/>
  <c r="QX36"/>
  <c r="RG36" s="1"/>
  <c r="QX37"/>
  <c r="RG37" s="1"/>
  <c r="QX38"/>
  <c r="RG38" s="1"/>
  <c r="QX39"/>
  <c r="RG39" s="1"/>
  <c r="QX40"/>
  <c r="RG40" s="1"/>
  <c r="QX41"/>
  <c r="RG41" s="1"/>
  <c r="QX42"/>
  <c r="RG42" s="1"/>
  <c r="QX43"/>
  <c r="RG43" s="1"/>
  <c r="QX44"/>
  <c r="RG44" s="1"/>
  <c r="QX45"/>
  <c r="RG45" s="1"/>
  <c r="QX46"/>
  <c r="RG46" s="1"/>
  <c r="QX47"/>
  <c r="RG47" s="1"/>
  <c r="QX48"/>
  <c r="RG48" s="1"/>
  <c r="QX49"/>
  <c r="RG49" s="1"/>
  <c r="QX50"/>
  <c r="RG50" s="1"/>
  <c r="QX51"/>
  <c r="RG51" s="1"/>
  <c r="QX52"/>
  <c r="RG52" s="1"/>
  <c r="QX53"/>
  <c r="RG53" s="1"/>
  <c r="QX54"/>
  <c r="RG54" s="1"/>
  <c r="QX55"/>
  <c r="RG55" s="1"/>
  <c r="QX56"/>
  <c r="RG56" s="1"/>
  <c r="QX57"/>
  <c r="RG57" s="1"/>
  <c r="QX58"/>
  <c r="RG58" s="1"/>
  <c r="QX59"/>
  <c r="RG59" s="1"/>
  <c r="QX60"/>
  <c r="RG60" s="1"/>
  <c r="QX61"/>
  <c r="RG61" s="1"/>
  <c r="QX62"/>
  <c r="RG62" s="1"/>
  <c r="QX63"/>
  <c r="RG63" s="1"/>
  <c r="QX65"/>
  <c r="RG65" s="1"/>
  <c r="QX66"/>
  <c r="RG66" s="1"/>
  <c r="QX67"/>
  <c r="RG67" s="1"/>
  <c r="QX68"/>
  <c r="RG68" s="1"/>
  <c r="QX69"/>
  <c r="RG69" s="1"/>
  <c r="QX70"/>
  <c r="RG70" s="1"/>
  <c r="QX71"/>
  <c r="RG71" s="1"/>
  <c r="QX72"/>
  <c r="RG72" s="1"/>
  <c r="QX73"/>
  <c r="RG73" s="1"/>
  <c r="QX3"/>
  <c r="RG3" s="1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UK74" i="13" l="1"/>
  <c r="UJ74"/>
  <c r="KB74" i="20"/>
  <c r="KA74"/>
  <c r="HJ74" i="23"/>
  <c r="HI74"/>
  <c r="KB74" i="21"/>
  <c r="KA74"/>
  <c r="QU74" i="19"/>
  <c r="QT74"/>
  <c r="UN74" i="13" l="1"/>
  <c r="KE74" i="20"/>
  <c r="KE74" i="21"/>
  <c r="HM74" i="23"/>
  <c r="QX74" i="19"/>
  <c r="HA74" i="23"/>
  <c r="HB74"/>
  <c r="HE74" l="1"/>
  <c r="BM87" i="25"/>
  <c r="BN87"/>
  <c r="QF100" i="19"/>
  <c r="QG100"/>
  <c r="QP4" l="1"/>
  <c r="QY4" s="1"/>
  <c r="QP5"/>
  <c r="QY5" s="1"/>
  <c r="QP6"/>
  <c r="QY6" s="1"/>
  <c r="QP7"/>
  <c r="QY7" s="1"/>
  <c r="QP8"/>
  <c r="QY8" s="1"/>
  <c r="QP9"/>
  <c r="QY9" s="1"/>
  <c r="QP10"/>
  <c r="QY10" s="1"/>
  <c r="QP11"/>
  <c r="QY11" s="1"/>
  <c r="QP12"/>
  <c r="QY12" s="1"/>
  <c r="QP13"/>
  <c r="QY13" s="1"/>
  <c r="QP14"/>
  <c r="QY14" s="1"/>
  <c r="QP15"/>
  <c r="QY15" s="1"/>
  <c r="QP16"/>
  <c r="QY16" s="1"/>
  <c r="QP17"/>
  <c r="QY17" s="1"/>
  <c r="QP18"/>
  <c r="QY18" s="1"/>
  <c r="QP19"/>
  <c r="QY19" s="1"/>
  <c r="QP21"/>
  <c r="QY21" s="1"/>
  <c r="QP22"/>
  <c r="QY22" s="1"/>
  <c r="QP23"/>
  <c r="QY23" s="1"/>
  <c r="QP24"/>
  <c r="QY24" s="1"/>
  <c r="QP25"/>
  <c r="QY25" s="1"/>
  <c r="QP26"/>
  <c r="QY26" s="1"/>
  <c r="QP27"/>
  <c r="QY27" s="1"/>
  <c r="QP28"/>
  <c r="QY28" s="1"/>
  <c r="QP29"/>
  <c r="QY29" s="1"/>
  <c r="QP30"/>
  <c r="QY30" s="1"/>
  <c r="QP31"/>
  <c r="QY31" s="1"/>
  <c r="QP32"/>
  <c r="QY32" s="1"/>
  <c r="QP33"/>
  <c r="QY33" s="1"/>
  <c r="QP34"/>
  <c r="QY34" s="1"/>
  <c r="QP35"/>
  <c r="QY35" s="1"/>
  <c r="QP36"/>
  <c r="QY36" s="1"/>
  <c r="QP37"/>
  <c r="QY37" s="1"/>
  <c r="QP38"/>
  <c r="QY38" s="1"/>
  <c r="QP39"/>
  <c r="QY39" s="1"/>
  <c r="QP40"/>
  <c r="QY40" s="1"/>
  <c r="QP41"/>
  <c r="QY41" s="1"/>
  <c r="QP42"/>
  <c r="QY42" s="1"/>
  <c r="QP43"/>
  <c r="QY43" s="1"/>
  <c r="QP44"/>
  <c r="QY44" s="1"/>
  <c r="QP45"/>
  <c r="QY45" s="1"/>
  <c r="QP46"/>
  <c r="QY46" s="1"/>
  <c r="QP47"/>
  <c r="QY47" s="1"/>
  <c r="QP48"/>
  <c r="QY48" s="1"/>
  <c r="QP49"/>
  <c r="QY49" s="1"/>
  <c r="QP50"/>
  <c r="QY50" s="1"/>
  <c r="QP51"/>
  <c r="QY51" s="1"/>
  <c r="QP52"/>
  <c r="QY52" s="1"/>
  <c r="QP53"/>
  <c r="QY53" s="1"/>
  <c r="QP54"/>
  <c r="QP55"/>
  <c r="QY55" s="1"/>
  <c r="QP56"/>
  <c r="QY56" s="1"/>
  <c r="QP57"/>
  <c r="QY57" s="1"/>
  <c r="QP58"/>
  <c r="QY58" s="1"/>
  <c r="QP59"/>
  <c r="QY59" s="1"/>
  <c r="QP60"/>
  <c r="QY60" s="1"/>
  <c r="QP61"/>
  <c r="QY61" s="1"/>
  <c r="QP62"/>
  <c r="QY62" s="1"/>
  <c r="QP63"/>
  <c r="QY63" s="1"/>
  <c r="QP64"/>
  <c r="QY64" s="1"/>
  <c r="QP65"/>
  <c r="QY65" s="1"/>
  <c r="QP66"/>
  <c r="QY66" s="1"/>
  <c r="QP67"/>
  <c r="QY67" s="1"/>
  <c r="QP68"/>
  <c r="QY68" s="1"/>
  <c r="QP69"/>
  <c r="QY69" s="1"/>
  <c r="QP70"/>
  <c r="QY70" s="1"/>
  <c r="QP71"/>
  <c r="QY71" s="1"/>
  <c r="QP72"/>
  <c r="QY72" s="1"/>
  <c r="QP73"/>
  <c r="QY73" s="1"/>
  <c r="QP3"/>
  <c r="QY3" s="1"/>
  <c r="QY54" l="1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L74" i="19"/>
  <c r="QM74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P74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D74" i="19"/>
  <c r="QE74"/>
  <c r="QH4"/>
  <c r="QQ4" s="1"/>
  <c r="QH5"/>
  <c r="QQ5" s="1"/>
  <c r="QH6"/>
  <c r="QQ6" s="1"/>
  <c r="QH7"/>
  <c r="QQ7" s="1"/>
  <c r="QH8"/>
  <c r="QQ8" s="1"/>
  <c r="QH9"/>
  <c r="QQ9" s="1"/>
  <c r="QH10"/>
  <c r="QQ10" s="1"/>
  <c r="QH11"/>
  <c r="QQ11" s="1"/>
  <c r="QH12"/>
  <c r="QQ12" s="1"/>
  <c r="QH13"/>
  <c r="QQ13" s="1"/>
  <c r="QH14"/>
  <c r="QQ14" s="1"/>
  <c r="QH15"/>
  <c r="QQ15" s="1"/>
  <c r="QH16"/>
  <c r="QQ16" s="1"/>
  <c r="QH17"/>
  <c r="QQ17" s="1"/>
  <c r="QH18"/>
  <c r="QQ18" s="1"/>
  <c r="QH19"/>
  <c r="QQ19" s="1"/>
  <c r="QH20"/>
  <c r="QQ20" s="1"/>
  <c r="QH21"/>
  <c r="QQ21" s="1"/>
  <c r="QH22"/>
  <c r="QQ22" s="1"/>
  <c r="QH23"/>
  <c r="QQ23" s="1"/>
  <c r="QH24"/>
  <c r="QQ24" s="1"/>
  <c r="QH25"/>
  <c r="QQ25" s="1"/>
  <c r="QH26"/>
  <c r="QQ26" s="1"/>
  <c r="QH27"/>
  <c r="QQ27" s="1"/>
  <c r="QH28"/>
  <c r="QQ28" s="1"/>
  <c r="QH29"/>
  <c r="QQ29" s="1"/>
  <c r="QH30"/>
  <c r="QQ30" s="1"/>
  <c r="QH31"/>
  <c r="QQ31" s="1"/>
  <c r="QH32"/>
  <c r="QQ32" s="1"/>
  <c r="QH33"/>
  <c r="QQ33" s="1"/>
  <c r="QH34"/>
  <c r="QQ34" s="1"/>
  <c r="QH35"/>
  <c r="QQ35" s="1"/>
  <c r="QH36"/>
  <c r="QQ36" s="1"/>
  <c r="QH37"/>
  <c r="QQ37" s="1"/>
  <c r="QH38"/>
  <c r="QQ38" s="1"/>
  <c r="QH39"/>
  <c r="QQ39" s="1"/>
  <c r="QH40"/>
  <c r="QQ40" s="1"/>
  <c r="QH41"/>
  <c r="QQ41" s="1"/>
  <c r="QH42"/>
  <c r="QQ42" s="1"/>
  <c r="QH43"/>
  <c r="QQ43" s="1"/>
  <c r="QH44"/>
  <c r="QQ44" s="1"/>
  <c r="QH45"/>
  <c r="QQ45" s="1"/>
  <c r="QH46"/>
  <c r="QQ46" s="1"/>
  <c r="QH47"/>
  <c r="QQ47" s="1"/>
  <c r="QH48"/>
  <c r="QQ48" s="1"/>
  <c r="QH49"/>
  <c r="QQ49" s="1"/>
  <c r="QH50"/>
  <c r="QQ50" s="1"/>
  <c r="QH51"/>
  <c r="QQ51" s="1"/>
  <c r="QH52"/>
  <c r="QQ52" s="1"/>
  <c r="QH53"/>
  <c r="QQ53" s="1"/>
  <c r="QH54"/>
  <c r="QQ54" s="1"/>
  <c r="QH55"/>
  <c r="QQ55" s="1"/>
  <c r="QH56"/>
  <c r="QQ56" s="1"/>
  <c r="QH57"/>
  <c r="QQ57" s="1"/>
  <c r="QH58"/>
  <c r="QQ58" s="1"/>
  <c r="QH59"/>
  <c r="QQ59" s="1"/>
  <c r="QH60"/>
  <c r="QQ60" s="1"/>
  <c r="QH61"/>
  <c r="QQ61" s="1"/>
  <c r="QH62"/>
  <c r="QQ62" s="1"/>
  <c r="QH63"/>
  <c r="QQ63" s="1"/>
  <c r="QH64"/>
  <c r="QQ64" s="1"/>
  <c r="QH65"/>
  <c r="QQ65" s="1"/>
  <c r="QH66"/>
  <c r="QQ66" s="1"/>
  <c r="QH67"/>
  <c r="QQ67" s="1"/>
  <c r="QH68"/>
  <c r="QQ68" s="1"/>
  <c r="QH69"/>
  <c r="QQ69" s="1"/>
  <c r="QH70"/>
  <c r="QQ70" s="1"/>
  <c r="QH71"/>
  <c r="QQ71" s="1"/>
  <c r="QH72"/>
  <c r="QQ72" s="1"/>
  <c r="QH73"/>
  <c r="QQ73" s="1"/>
  <c r="QH3"/>
  <c r="QQ3" s="1"/>
  <c r="GX35" i="23" l="1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H74" i="19"/>
  <c r="QQ74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V74" i="19"/>
  <c r="PW74"/>
  <c r="PZ4"/>
  <c r="QI4" s="1"/>
  <c r="PZ5"/>
  <c r="QI5" s="1"/>
  <c r="PZ6"/>
  <c r="QI6" s="1"/>
  <c r="PZ7"/>
  <c r="QI7" s="1"/>
  <c r="PZ8"/>
  <c r="QI8" s="1"/>
  <c r="PZ9"/>
  <c r="QI9" s="1"/>
  <c r="PZ10"/>
  <c r="QI10" s="1"/>
  <c r="PZ11"/>
  <c r="QI11" s="1"/>
  <c r="PZ12"/>
  <c r="QI12" s="1"/>
  <c r="PZ13"/>
  <c r="QI13" s="1"/>
  <c r="PZ14"/>
  <c r="QI14" s="1"/>
  <c r="PZ15"/>
  <c r="QI15" s="1"/>
  <c r="PZ16"/>
  <c r="QI16" s="1"/>
  <c r="PZ17"/>
  <c r="QI17" s="1"/>
  <c r="PZ18"/>
  <c r="QI18" s="1"/>
  <c r="PZ19"/>
  <c r="QI19" s="1"/>
  <c r="PZ20"/>
  <c r="QI20" s="1"/>
  <c r="PZ21"/>
  <c r="QI21" s="1"/>
  <c r="PZ22"/>
  <c r="QI22" s="1"/>
  <c r="PZ23"/>
  <c r="QI23" s="1"/>
  <c r="PZ24"/>
  <c r="QI24" s="1"/>
  <c r="PZ25"/>
  <c r="QI25" s="1"/>
  <c r="PZ26"/>
  <c r="QI26" s="1"/>
  <c r="PZ27"/>
  <c r="QI27" s="1"/>
  <c r="PZ28"/>
  <c r="QI28" s="1"/>
  <c r="PZ29"/>
  <c r="QI29" s="1"/>
  <c r="PZ30"/>
  <c r="QI30" s="1"/>
  <c r="PZ31"/>
  <c r="QI31" s="1"/>
  <c r="PZ32"/>
  <c r="QI32" s="1"/>
  <c r="PZ33"/>
  <c r="QI33" s="1"/>
  <c r="PZ34"/>
  <c r="QI34" s="1"/>
  <c r="PZ35"/>
  <c r="QI35" s="1"/>
  <c r="PZ36"/>
  <c r="QI36" s="1"/>
  <c r="PZ37"/>
  <c r="QI37" s="1"/>
  <c r="PZ38"/>
  <c r="QI38" s="1"/>
  <c r="PZ39"/>
  <c r="QI39" s="1"/>
  <c r="PZ40"/>
  <c r="QI40" s="1"/>
  <c r="PZ41"/>
  <c r="QI41" s="1"/>
  <c r="PZ42"/>
  <c r="QI42" s="1"/>
  <c r="PZ43"/>
  <c r="QI43" s="1"/>
  <c r="PZ44"/>
  <c r="QI44" s="1"/>
  <c r="PZ45"/>
  <c r="QI45" s="1"/>
  <c r="PZ46"/>
  <c r="QI46" s="1"/>
  <c r="PZ47"/>
  <c r="QI47" s="1"/>
  <c r="PZ48"/>
  <c r="QI48" s="1"/>
  <c r="PZ49"/>
  <c r="QI49" s="1"/>
  <c r="PZ50"/>
  <c r="QI50" s="1"/>
  <c r="PZ51"/>
  <c r="QI51" s="1"/>
  <c r="PZ52"/>
  <c r="QI52" s="1"/>
  <c r="PZ53"/>
  <c r="QI53" s="1"/>
  <c r="PZ54"/>
  <c r="QI54" s="1"/>
  <c r="PZ55"/>
  <c r="QI55" s="1"/>
  <c r="PZ56"/>
  <c r="QI56" s="1"/>
  <c r="PZ57"/>
  <c r="QI57" s="1"/>
  <c r="PZ58"/>
  <c r="QI58" s="1"/>
  <c r="PZ59"/>
  <c r="QI59" s="1"/>
  <c r="PZ60"/>
  <c r="QI60" s="1"/>
  <c r="PZ61"/>
  <c r="QI61" s="1"/>
  <c r="PZ62"/>
  <c r="QI62" s="1"/>
  <c r="PZ63"/>
  <c r="QI63" s="1"/>
  <c r="PZ64"/>
  <c r="QI64" s="1"/>
  <c r="PZ65"/>
  <c r="QI65" s="1"/>
  <c r="PZ66"/>
  <c r="QI66" s="1"/>
  <c r="PZ67"/>
  <c r="QI67" s="1"/>
  <c r="PZ68"/>
  <c r="QI68" s="1"/>
  <c r="PZ69"/>
  <c r="QI69" s="1"/>
  <c r="PZ70"/>
  <c r="QI70" s="1"/>
  <c r="PZ71"/>
  <c r="QI71" s="1"/>
  <c r="PZ72"/>
  <c r="QI72" s="1"/>
  <c r="PZ73"/>
  <c r="QI73" s="1"/>
  <c r="PZ3"/>
  <c r="QI3" s="1"/>
  <c r="BO74" i="25" l="1"/>
  <c r="PZ74" i="19"/>
  <c r="BE91" i="25" l="1"/>
  <c r="BF91"/>
  <c r="OR109" i="19"/>
  <c r="OS109"/>
  <c r="BE92" i="25" l="1"/>
  <c r="OS112" i="19"/>
  <c r="PP74"/>
  <c r="PQ74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N74" i="19"/>
  <c r="PO74"/>
  <c r="PR4"/>
  <c r="QA4" s="1"/>
  <c r="PR5"/>
  <c r="QA5" s="1"/>
  <c r="PR6"/>
  <c r="QA6" s="1"/>
  <c r="PR7"/>
  <c r="QA7" s="1"/>
  <c r="PR8"/>
  <c r="QA8" s="1"/>
  <c r="PR9"/>
  <c r="PR10"/>
  <c r="QA10" s="1"/>
  <c r="PR11"/>
  <c r="PR12"/>
  <c r="QA12" s="1"/>
  <c r="PR13"/>
  <c r="QA13" s="1"/>
  <c r="PR14"/>
  <c r="QA14" s="1"/>
  <c r="PR15"/>
  <c r="QA15" s="1"/>
  <c r="PR16"/>
  <c r="QA16" s="1"/>
  <c r="PR17"/>
  <c r="QA17" s="1"/>
  <c r="PR18"/>
  <c r="QA18" s="1"/>
  <c r="PR19"/>
  <c r="QA19" s="1"/>
  <c r="PR20"/>
  <c r="QA20" s="1"/>
  <c r="PR21"/>
  <c r="QA21" s="1"/>
  <c r="PR22"/>
  <c r="PR23"/>
  <c r="QA23" s="1"/>
  <c r="PR24"/>
  <c r="QA24" s="1"/>
  <c r="PR25"/>
  <c r="QA25" s="1"/>
  <c r="PR26"/>
  <c r="QA26" s="1"/>
  <c r="PR27"/>
  <c r="QA27" s="1"/>
  <c r="PR28"/>
  <c r="QA28" s="1"/>
  <c r="PR29"/>
  <c r="QA29" s="1"/>
  <c r="PR30"/>
  <c r="QA30" s="1"/>
  <c r="PR31"/>
  <c r="QA31" s="1"/>
  <c r="PR32"/>
  <c r="QA32" s="1"/>
  <c r="PR33"/>
  <c r="QA33" s="1"/>
  <c r="PR34"/>
  <c r="QA34" s="1"/>
  <c r="PR35"/>
  <c r="QA35" s="1"/>
  <c r="PR36"/>
  <c r="QA36" s="1"/>
  <c r="PR37"/>
  <c r="QA37" s="1"/>
  <c r="PR38"/>
  <c r="QA38" s="1"/>
  <c r="PR39"/>
  <c r="QA39" s="1"/>
  <c r="PR40"/>
  <c r="QA40" s="1"/>
  <c r="PR41"/>
  <c r="QA41" s="1"/>
  <c r="PR42"/>
  <c r="QA42" s="1"/>
  <c r="PR43"/>
  <c r="QA43" s="1"/>
  <c r="PR44"/>
  <c r="QA44" s="1"/>
  <c r="PR45"/>
  <c r="QA45" s="1"/>
  <c r="PR46"/>
  <c r="QA46" s="1"/>
  <c r="PR47"/>
  <c r="QA47" s="1"/>
  <c r="PR48"/>
  <c r="QA48" s="1"/>
  <c r="PR49"/>
  <c r="QA49" s="1"/>
  <c r="PR50"/>
  <c r="QA50" s="1"/>
  <c r="PR51"/>
  <c r="QA51" s="1"/>
  <c r="PR52"/>
  <c r="QA52" s="1"/>
  <c r="PR53"/>
  <c r="QA53" s="1"/>
  <c r="PR54"/>
  <c r="QA54" s="1"/>
  <c r="PR55"/>
  <c r="QA55" s="1"/>
  <c r="PR56"/>
  <c r="QA56" s="1"/>
  <c r="PR57"/>
  <c r="QA57" s="1"/>
  <c r="PR58"/>
  <c r="QA58" s="1"/>
  <c r="PR59"/>
  <c r="QA59" s="1"/>
  <c r="PR60"/>
  <c r="QA60" s="1"/>
  <c r="PR61"/>
  <c r="QA61" s="1"/>
  <c r="PR62"/>
  <c r="QA62" s="1"/>
  <c r="PR63"/>
  <c r="QA63" s="1"/>
  <c r="PR64"/>
  <c r="QA64" s="1"/>
  <c r="PR65"/>
  <c r="QA65" s="1"/>
  <c r="PR66"/>
  <c r="QA66" s="1"/>
  <c r="PR67"/>
  <c r="QA67" s="1"/>
  <c r="PR68"/>
  <c r="QA68" s="1"/>
  <c r="PR69"/>
  <c r="QA69" s="1"/>
  <c r="PR70"/>
  <c r="QA70" s="1"/>
  <c r="PR71"/>
  <c r="QA71" s="1"/>
  <c r="PR72"/>
  <c r="QA72" s="1"/>
  <c r="PR73"/>
  <c r="QA73" s="1"/>
  <c r="PR3"/>
  <c r="JX64" i="20" l="1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A11" i="19"/>
  <c r="QA3"/>
  <c r="QA22"/>
  <c r="QA9"/>
  <c r="PR74"/>
  <c r="PH74"/>
  <c r="PI74"/>
  <c r="PJ100"/>
  <c r="PF74"/>
  <c r="PG74"/>
  <c r="OZ74"/>
  <c r="PA74"/>
  <c r="PJ74" l="1"/>
  <c r="PS74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J4" i="19"/>
  <c r="PJ5"/>
  <c r="PS5" s="1"/>
  <c r="PJ6"/>
  <c r="PS6" s="1"/>
  <c r="PJ7"/>
  <c r="PJ8"/>
  <c r="PJ9"/>
  <c r="PS9" s="1"/>
  <c r="PJ10"/>
  <c r="PS10" s="1"/>
  <c r="PJ11"/>
  <c r="PJ12"/>
  <c r="PJ13"/>
  <c r="PS13" s="1"/>
  <c r="PJ14"/>
  <c r="PS14" s="1"/>
  <c r="PJ15"/>
  <c r="PJ16"/>
  <c r="PJ17"/>
  <c r="PS17" s="1"/>
  <c r="PJ18"/>
  <c r="PS18" s="1"/>
  <c r="PJ19"/>
  <c r="PJ20"/>
  <c r="PJ21"/>
  <c r="PS21" s="1"/>
  <c r="PJ22"/>
  <c r="PS22" s="1"/>
  <c r="PJ23"/>
  <c r="PJ24"/>
  <c r="PJ25"/>
  <c r="PS25" s="1"/>
  <c r="PJ26"/>
  <c r="PS26" s="1"/>
  <c r="PJ27"/>
  <c r="PJ28"/>
  <c r="PJ29"/>
  <c r="PS29" s="1"/>
  <c r="PJ30"/>
  <c r="PS30" s="1"/>
  <c r="PJ31"/>
  <c r="PJ32"/>
  <c r="PJ33"/>
  <c r="PS33" s="1"/>
  <c r="PJ34"/>
  <c r="PS34" s="1"/>
  <c r="PJ35"/>
  <c r="PJ36"/>
  <c r="PJ37"/>
  <c r="PS37" s="1"/>
  <c r="PJ38"/>
  <c r="PS38" s="1"/>
  <c r="PJ39"/>
  <c r="PJ40"/>
  <c r="PJ41"/>
  <c r="PS41" s="1"/>
  <c r="PJ42"/>
  <c r="PS42" s="1"/>
  <c r="PJ43"/>
  <c r="PJ44"/>
  <c r="PJ45"/>
  <c r="PS45" s="1"/>
  <c r="PJ46"/>
  <c r="PS46" s="1"/>
  <c r="PJ47"/>
  <c r="PJ48"/>
  <c r="PJ49"/>
  <c r="PS49" s="1"/>
  <c r="PJ50"/>
  <c r="PS50" s="1"/>
  <c r="PJ51"/>
  <c r="PJ52"/>
  <c r="PJ53"/>
  <c r="PJ54"/>
  <c r="PS54" s="1"/>
  <c r="PJ55"/>
  <c r="PS55" s="1"/>
  <c r="PJ56"/>
  <c r="PJ57"/>
  <c r="PS57" s="1"/>
  <c r="PJ58"/>
  <c r="PS58" s="1"/>
  <c r="PJ59"/>
  <c r="PS59" s="1"/>
  <c r="PJ60"/>
  <c r="PJ61"/>
  <c r="PS61" s="1"/>
  <c r="PJ62"/>
  <c r="PS62" s="1"/>
  <c r="PJ63"/>
  <c r="PJ64"/>
  <c r="PJ65"/>
  <c r="PS65" s="1"/>
  <c r="PJ66"/>
  <c r="PS66" s="1"/>
  <c r="PJ67"/>
  <c r="PJ68"/>
  <c r="PJ69"/>
  <c r="PS69" s="1"/>
  <c r="PJ70"/>
  <c r="PS70" s="1"/>
  <c r="PJ71"/>
  <c r="PJ72"/>
  <c r="PJ73"/>
  <c r="PS73" s="1"/>
  <c r="PJ3"/>
  <c r="GP21" i="23" l="1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K42" i="19"/>
  <c r="PS53"/>
  <c r="PS71"/>
  <c r="PS67"/>
  <c r="PS63"/>
  <c r="PS51"/>
  <c r="PS47"/>
  <c r="PK43"/>
  <c r="PS43"/>
  <c r="PS39"/>
  <c r="PS35"/>
  <c r="PK31"/>
  <c r="PS31"/>
  <c r="PS27"/>
  <c r="PS23"/>
  <c r="PS19"/>
  <c r="PS15"/>
  <c r="PS11"/>
  <c r="PS7"/>
  <c r="PS3"/>
  <c r="PS72"/>
  <c r="PS68"/>
  <c r="PS64"/>
  <c r="PS60"/>
  <c r="PS56"/>
  <c r="PS52"/>
  <c r="PS48"/>
  <c r="PS44"/>
  <c r="PS40"/>
  <c r="PS36"/>
  <c r="PS32"/>
  <c r="PS28"/>
  <c r="PS24"/>
  <c r="PS20"/>
  <c r="PS16"/>
  <c r="PS12"/>
  <c r="PS8"/>
  <c r="PS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B22" i="19"/>
  <c r="PK22" s="1"/>
  <c r="PB21"/>
  <c r="PB17"/>
  <c r="PK17" s="1"/>
  <c r="PB14"/>
  <c r="PK14" s="1"/>
  <c r="PB12"/>
  <c r="PK12" s="1"/>
  <c r="PB11"/>
  <c r="PK11" s="1"/>
  <c r="PB9"/>
  <c r="PB4"/>
  <c r="PK4" s="1"/>
  <c r="OX74"/>
  <c r="OY74"/>
  <c r="PB5"/>
  <c r="PK5" s="1"/>
  <c r="PB6"/>
  <c r="PK6" s="1"/>
  <c r="PB7"/>
  <c r="PK7" s="1"/>
  <c r="PB8"/>
  <c r="PK8" s="1"/>
  <c r="PB10"/>
  <c r="PK10" s="1"/>
  <c r="PB13"/>
  <c r="PK13" s="1"/>
  <c r="PB15"/>
  <c r="PK15" s="1"/>
  <c r="PB16"/>
  <c r="PB18"/>
  <c r="PK18" s="1"/>
  <c r="PB19"/>
  <c r="PK19" s="1"/>
  <c r="PB20"/>
  <c r="PK20" s="1"/>
  <c r="PB23"/>
  <c r="PK23" s="1"/>
  <c r="PB24"/>
  <c r="PB25"/>
  <c r="PK25" s="1"/>
  <c r="PB26"/>
  <c r="PK26" s="1"/>
  <c r="PB27"/>
  <c r="PK27" s="1"/>
  <c r="PB28"/>
  <c r="PB29"/>
  <c r="PK29" s="1"/>
  <c r="PB30"/>
  <c r="PK30" s="1"/>
  <c r="PB32"/>
  <c r="PK32" s="1"/>
  <c r="PB33"/>
  <c r="PK33" s="1"/>
  <c r="PB34"/>
  <c r="PK34" s="1"/>
  <c r="PB35"/>
  <c r="PK35" s="1"/>
  <c r="PB36"/>
  <c r="PK36" s="1"/>
  <c r="PB37"/>
  <c r="PK37" s="1"/>
  <c r="PB38"/>
  <c r="PK38" s="1"/>
  <c r="PB39"/>
  <c r="PK39" s="1"/>
  <c r="PB40"/>
  <c r="PK40" s="1"/>
  <c r="PB41"/>
  <c r="PK41" s="1"/>
  <c r="PB44"/>
  <c r="PK44" s="1"/>
  <c r="PB45"/>
  <c r="PK45" s="1"/>
  <c r="PB46"/>
  <c r="PK46" s="1"/>
  <c r="PB47"/>
  <c r="PB48"/>
  <c r="PK48" s="1"/>
  <c r="PB49"/>
  <c r="PK49" s="1"/>
  <c r="PB50"/>
  <c r="PK50" s="1"/>
  <c r="PB51"/>
  <c r="PB52"/>
  <c r="PK52" s="1"/>
  <c r="PB53"/>
  <c r="PK53" s="1"/>
  <c r="PB54"/>
  <c r="PB55"/>
  <c r="PB56"/>
  <c r="PK56" s="1"/>
  <c r="PB57"/>
  <c r="PK57" s="1"/>
  <c r="PB58"/>
  <c r="PK58" s="1"/>
  <c r="PB59"/>
  <c r="PK59" s="1"/>
  <c r="PB60"/>
  <c r="PK60" s="1"/>
  <c r="PB61"/>
  <c r="PK61" s="1"/>
  <c r="PB62"/>
  <c r="PK62" s="1"/>
  <c r="PB63"/>
  <c r="PK63" s="1"/>
  <c r="PB64"/>
  <c r="PK64" s="1"/>
  <c r="PB65"/>
  <c r="PK65" s="1"/>
  <c r="PB66"/>
  <c r="PK66" s="1"/>
  <c r="PB67"/>
  <c r="PK67" s="1"/>
  <c r="PB68"/>
  <c r="PK68" s="1"/>
  <c r="PB69"/>
  <c r="PK69" s="1"/>
  <c r="PB70"/>
  <c r="PK70" s="1"/>
  <c r="PB71"/>
  <c r="PK71" s="1"/>
  <c r="PB72"/>
  <c r="PK72" s="1"/>
  <c r="PB73"/>
  <c r="PK73" s="1"/>
  <c r="PB3"/>
  <c r="PK3" s="1"/>
  <c r="PC31"/>
  <c r="PC42"/>
  <c r="PC43"/>
  <c r="IR41" i="21" l="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K9" i="19"/>
  <c r="PK28"/>
  <c r="PK54"/>
  <c r="PK55"/>
  <c r="PK16"/>
  <c r="PK24"/>
  <c r="PK47"/>
  <c r="PK51"/>
  <c r="PK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B74" i="19"/>
  <c r="PK74" s="1"/>
  <c r="AU87" i="25"/>
  <c r="OT108" i="19"/>
  <c r="OT107"/>
  <c r="AU86" i="25"/>
  <c r="OT106" i="19"/>
  <c r="OT105"/>
  <c r="OT100"/>
  <c r="OT94"/>
  <c r="OT92"/>
  <c r="OT91"/>
  <c r="AU84" i="25"/>
  <c r="OP74" i="19" l="1"/>
  <c r="OQ74"/>
  <c r="OT55"/>
  <c r="PC55" s="1"/>
  <c r="OT4"/>
  <c r="PC4" s="1"/>
  <c r="OT5"/>
  <c r="PC5" s="1"/>
  <c r="OT6"/>
  <c r="PC6" s="1"/>
  <c r="OT7"/>
  <c r="PC7" s="1"/>
  <c r="OT8"/>
  <c r="PC8" s="1"/>
  <c r="OT9"/>
  <c r="PC9" s="1"/>
  <c r="OT10"/>
  <c r="PC10" s="1"/>
  <c r="OT11"/>
  <c r="OT12"/>
  <c r="PC12" s="1"/>
  <c r="OT13"/>
  <c r="PC13" s="1"/>
  <c r="OT14"/>
  <c r="OT15"/>
  <c r="OT16"/>
  <c r="PC16" s="1"/>
  <c r="OT17"/>
  <c r="PC17" s="1"/>
  <c r="OT18"/>
  <c r="PC18" s="1"/>
  <c r="OT19"/>
  <c r="OT20"/>
  <c r="PC20" s="1"/>
  <c r="OT21"/>
  <c r="PC21" s="1"/>
  <c r="OT22"/>
  <c r="PC22" s="1"/>
  <c r="OT23"/>
  <c r="PC23" s="1"/>
  <c r="OT24"/>
  <c r="PC24" s="1"/>
  <c r="OT25"/>
  <c r="PC25" s="1"/>
  <c r="OT26"/>
  <c r="PC26" s="1"/>
  <c r="OT27"/>
  <c r="PC27" s="1"/>
  <c r="OT28"/>
  <c r="PC28" s="1"/>
  <c r="OT29"/>
  <c r="PC29" s="1"/>
  <c r="OT30"/>
  <c r="PC30" s="1"/>
  <c r="OT32"/>
  <c r="PC32" s="1"/>
  <c r="OT33"/>
  <c r="PC33" s="1"/>
  <c r="OT34"/>
  <c r="PC34" s="1"/>
  <c r="OT35"/>
  <c r="PC35" s="1"/>
  <c r="OT36"/>
  <c r="PC36" s="1"/>
  <c r="OT37"/>
  <c r="PC37" s="1"/>
  <c r="OT38"/>
  <c r="PC38" s="1"/>
  <c r="OT39"/>
  <c r="PC39" s="1"/>
  <c r="OT40"/>
  <c r="PC40" s="1"/>
  <c r="OT41"/>
  <c r="PC41" s="1"/>
  <c r="OT44"/>
  <c r="PC44" s="1"/>
  <c r="OT45"/>
  <c r="PC45" s="1"/>
  <c r="OT46"/>
  <c r="PC46" s="1"/>
  <c r="OT47"/>
  <c r="PC47" s="1"/>
  <c r="OT48"/>
  <c r="PC48" s="1"/>
  <c r="OT49"/>
  <c r="PC49" s="1"/>
  <c r="OT50"/>
  <c r="OT51"/>
  <c r="PC51" s="1"/>
  <c r="OT52"/>
  <c r="PC52" s="1"/>
  <c r="OT53"/>
  <c r="PC53" s="1"/>
  <c r="OT54"/>
  <c r="PC54" s="1"/>
  <c r="OT56"/>
  <c r="PC56" s="1"/>
  <c r="OT57"/>
  <c r="PC57" s="1"/>
  <c r="OT58"/>
  <c r="PC58" s="1"/>
  <c r="OT59"/>
  <c r="OT60"/>
  <c r="PC60" s="1"/>
  <c r="OT61"/>
  <c r="PC61" s="1"/>
  <c r="OT62"/>
  <c r="PC62" s="1"/>
  <c r="OT63"/>
  <c r="PC63" s="1"/>
  <c r="OT64"/>
  <c r="PC64" s="1"/>
  <c r="OT65"/>
  <c r="PC65" s="1"/>
  <c r="OT66"/>
  <c r="PC66" s="1"/>
  <c r="OT67"/>
  <c r="PC67" s="1"/>
  <c r="OT68"/>
  <c r="PC68" s="1"/>
  <c r="OT69"/>
  <c r="PC69" s="1"/>
  <c r="OT70"/>
  <c r="PC70" s="1"/>
  <c r="OT71"/>
  <c r="PC71" s="1"/>
  <c r="OT72"/>
  <c r="PC72" s="1"/>
  <c r="OT73"/>
  <c r="OT3"/>
  <c r="OU13"/>
  <c r="OU16"/>
  <c r="OU25"/>
  <c r="OU31"/>
  <c r="OU42"/>
  <c r="OU43"/>
  <c r="OU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OU57" i="19" l="1"/>
  <c r="OU52"/>
  <c r="OU34"/>
  <c r="OU29"/>
  <c r="OU69"/>
  <c r="OU61"/>
  <c r="OU44"/>
  <c r="OU40"/>
  <c r="OU32"/>
  <c r="OU60"/>
  <c r="OU36"/>
  <c r="OU65"/>
  <c r="OU39"/>
  <c r="OU10"/>
  <c r="OU70"/>
  <c r="OU62"/>
  <c r="OU53"/>
  <c r="OU38"/>
  <c r="OU18"/>
  <c r="OU5"/>
  <c r="OU66"/>
  <c r="OU35"/>
  <c r="OU64"/>
  <c r="OU51"/>
  <c r="OU4"/>
  <c r="OU68"/>
  <c r="OU56"/>
  <c r="OU20"/>
  <c r="OT74"/>
  <c r="OU24"/>
  <c r="OU72"/>
  <c r="OU47"/>
  <c r="OU41"/>
  <c r="OU37"/>
  <c r="OU33"/>
  <c r="OU28"/>
  <c r="OU8"/>
  <c r="OU19"/>
  <c r="PC19"/>
  <c r="OU11"/>
  <c r="PC11"/>
  <c r="OU27"/>
  <c r="OU3"/>
  <c r="PC3"/>
  <c r="OU26"/>
  <c r="OU71"/>
  <c r="OU67"/>
  <c r="OU63"/>
  <c r="OU58"/>
  <c r="OU54"/>
  <c r="OU49"/>
  <c r="OU45"/>
  <c r="OU6"/>
  <c r="OU59"/>
  <c r="PC59"/>
  <c r="OU50"/>
  <c r="PC50"/>
  <c r="OU15"/>
  <c r="PC15"/>
  <c r="OU23"/>
  <c r="OU14"/>
  <c r="PC14"/>
  <c r="OU55"/>
  <c r="OU46"/>
  <c r="OU30"/>
  <c r="OU7"/>
  <c r="PC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0" i="19"/>
  <c r="NJ88"/>
  <c r="NP74"/>
  <c r="NO74"/>
  <c r="NM74"/>
  <c r="NQ74" s="1"/>
  <c r="NH74"/>
  <c r="NG74"/>
  <c r="NF74"/>
  <c r="NE74"/>
  <c r="NQ73"/>
  <c r="OU73" s="1"/>
  <c r="NI73"/>
  <c r="NR72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J56" s="1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OU22" s="1"/>
  <c r="NI22"/>
  <c r="NQ21"/>
  <c r="OU21" s="1"/>
  <c r="NI21"/>
  <c r="NR20"/>
  <c r="NJ20"/>
  <c r="NR19"/>
  <c r="NJ19"/>
  <c r="NR18"/>
  <c r="NJ18"/>
  <c r="NQ17"/>
  <c r="NI17"/>
  <c r="NR16"/>
  <c r="NJ16"/>
  <c r="NR15"/>
  <c r="NJ15"/>
  <c r="NR14"/>
  <c r="NR13"/>
  <c r="NJ13"/>
  <c r="NQ12"/>
  <c r="NI12"/>
  <c r="NR11"/>
  <c r="NR10"/>
  <c r="NJ10"/>
  <c r="NQ9"/>
  <c r="NI9"/>
  <c r="NR8"/>
  <c r="NJ8"/>
  <c r="NR7"/>
  <c r="NJ7"/>
  <c r="NR6"/>
  <c r="NJ6"/>
  <c r="NR5"/>
  <c r="NJ5"/>
  <c r="NR4"/>
  <c r="NR3"/>
  <c r="NJ3"/>
  <c r="RG12" i="13" l="1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U17"/>
  <c r="NR12"/>
  <c r="OU12"/>
  <c r="NR21"/>
  <c r="NI74"/>
  <c r="NR73"/>
  <c r="NR9"/>
  <c r="OU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6" i="19"/>
  <c r="MZ106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2" i="19"/>
  <c r="GC142" i="12"/>
  <c r="GD142"/>
  <c r="FU126"/>
  <c r="FV126"/>
  <c r="LC92" i="19"/>
  <c r="JO103"/>
  <c r="JP103"/>
  <c r="Q88" i="24"/>
  <c r="R88"/>
  <c r="J88"/>
  <c r="K88"/>
  <c r="Y86"/>
  <c r="Z86"/>
  <c r="AG88"/>
  <c r="AH88"/>
  <c r="AG90" l="1"/>
  <c r="II103" i="19"/>
  <c r="IJ103"/>
  <c r="IA102"/>
  <c r="IB102"/>
  <c r="HK104"/>
  <c r="HL104"/>
  <c r="HS85"/>
  <c r="HT85"/>
  <c r="HC103"/>
  <c r="HD103"/>
  <c r="GU93"/>
  <c r="GV93"/>
  <c r="GE74"/>
  <c r="GF74"/>
  <c r="FW74"/>
  <c r="FX74"/>
  <c r="FO74"/>
  <c r="FP74"/>
  <c r="FG74"/>
  <c r="FH74"/>
  <c r="EQ85" l="1"/>
  <c r="ER85"/>
  <c r="EI85"/>
  <c r="EJ85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5" i="19"/>
  <c r="NA104"/>
  <c r="NA103"/>
  <c r="NB103" s="1"/>
  <c r="NA55"/>
  <c r="NJ55" s="1"/>
  <c r="MS11"/>
  <c r="NA11"/>
  <c r="NJ11" s="1"/>
  <c r="NA85"/>
  <c r="MW74" l="1"/>
  <c r="MX74"/>
  <c r="NA73"/>
  <c r="NJ73" s="1"/>
  <c r="NA14"/>
  <c r="NJ14" s="1"/>
  <c r="NA59"/>
  <c r="NJ59" s="1"/>
  <c r="NA49"/>
  <c r="NJ49" s="1"/>
  <c r="NA74" l="1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0" i="19"/>
  <c r="MT89"/>
  <c r="MT88"/>
  <c r="MQ74"/>
  <c r="MP74"/>
  <c r="MO74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J22" s="1"/>
  <c r="NA21"/>
  <c r="NJ21" s="1"/>
  <c r="NB20"/>
  <c r="NB19"/>
  <c r="NB18"/>
  <c r="NA17"/>
  <c r="NB16"/>
  <c r="NB15"/>
  <c r="MS14"/>
  <c r="NB14" s="1"/>
  <c r="NB13"/>
  <c r="NA12"/>
  <c r="NJ12" s="1"/>
  <c r="MS12"/>
  <c r="NB11"/>
  <c r="NB10"/>
  <c r="NA9"/>
  <c r="NJ9" s="1"/>
  <c r="MS9"/>
  <c r="NB8"/>
  <c r="NB7"/>
  <c r="NB6"/>
  <c r="NB5"/>
  <c r="NA4"/>
  <c r="NJ4" s="1"/>
  <c r="MS4"/>
  <c r="NB3"/>
  <c r="DV53" i="23" l="1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4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T4" s="1"/>
  <c r="MK5"/>
  <c r="MT5" s="1"/>
  <c r="MK6"/>
  <c r="MT6" s="1"/>
  <c r="MK7"/>
  <c r="MT7" s="1"/>
  <c r="MK8"/>
  <c r="MT8" s="1"/>
  <c r="MK9"/>
  <c r="MT9" s="1"/>
  <c r="MK10"/>
  <c r="MT10" s="1"/>
  <c r="MK11"/>
  <c r="MT11" s="1"/>
  <c r="MK12"/>
  <c r="MT12" s="1"/>
  <c r="MK13"/>
  <c r="MT13" s="1"/>
  <c r="MK14"/>
  <c r="MT14" s="1"/>
  <c r="MK15"/>
  <c r="MT15" s="1"/>
  <c r="MK16"/>
  <c r="MT16" s="1"/>
  <c r="MK17"/>
  <c r="MT17" s="1"/>
  <c r="MK18"/>
  <c r="MT18" s="1"/>
  <c r="MK19"/>
  <c r="MT19" s="1"/>
  <c r="MK20"/>
  <c r="MT20" s="1"/>
  <c r="MK21"/>
  <c r="MT21" s="1"/>
  <c r="MK22"/>
  <c r="MT22" s="1"/>
  <c r="MK23"/>
  <c r="MT23" s="1"/>
  <c r="MK24"/>
  <c r="MT24" s="1"/>
  <c r="MK25"/>
  <c r="MT25" s="1"/>
  <c r="MK26"/>
  <c r="MT26" s="1"/>
  <c r="MK27"/>
  <c r="MT27" s="1"/>
  <c r="MK28"/>
  <c r="MT28" s="1"/>
  <c r="MK29"/>
  <c r="MT29" s="1"/>
  <c r="MK30"/>
  <c r="MT30" s="1"/>
  <c r="MK31"/>
  <c r="MT31" s="1"/>
  <c r="MK32"/>
  <c r="MT32" s="1"/>
  <c r="MK33"/>
  <c r="MT33" s="1"/>
  <c r="MK34"/>
  <c r="MT34" s="1"/>
  <c r="MK35"/>
  <c r="MT35" s="1"/>
  <c r="MK36"/>
  <c r="MT36" s="1"/>
  <c r="MK37"/>
  <c r="MT37" s="1"/>
  <c r="MK38"/>
  <c r="MT38" s="1"/>
  <c r="MK39"/>
  <c r="MT39" s="1"/>
  <c r="MK40"/>
  <c r="MT40" s="1"/>
  <c r="MK41"/>
  <c r="MT41" s="1"/>
  <c r="MK42"/>
  <c r="MT42" s="1"/>
  <c r="MK43"/>
  <c r="MT43" s="1"/>
  <c r="MK44"/>
  <c r="MT44" s="1"/>
  <c r="MK45"/>
  <c r="MT45" s="1"/>
  <c r="MK46"/>
  <c r="MT46" s="1"/>
  <c r="MK47"/>
  <c r="MT47" s="1"/>
  <c r="MK48"/>
  <c r="MT48" s="1"/>
  <c r="MK49"/>
  <c r="MT49" s="1"/>
  <c r="MK50"/>
  <c r="MT50" s="1"/>
  <c r="MK51"/>
  <c r="MT51" s="1"/>
  <c r="MK52"/>
  <c r="MT52" s="1"/>
  <c r="MK53"/>
  <c r="MT53" s="1"/>
  <c r="MK54"/>
  <c r="MT54" s="1"/>
  <c r="MK55"/>
  <c r="MT55" s="1"/>
  <c r="MK56"/>
  <c r="MT56" s="1"/>
  <c r="MK57"/>
  <c r="MT57" s="1"/>
  <c r="MK58"/>
  <c r="MT58" s="1"/>
  <c r="MK59"/>
  <c r="MT59" s="1"/>
  <c r="MK60"/>
  <c r="MT60" s="1"/>
  <c r="MK61"/>
  <c r="MT61" s="1"/>
  <c r="MK62"/>
  <c r="MT62" s="1"/>
  <c r="MK63"/>
  <c r="MT63" s="1"/>
  <c r="MK64"/>
  <c r="MT64" s="1"/>
  <c r="MK65"/>
  <c r="MT65" s="1"/>
  <c r="MK66"/>
  <c r="MT66" s="1"/>
  <c r="MK67"/>
  <c r="MT67" s="1"/>
  <c r="MK68"/>
  <c r="MT68" s="1"/>
  <c r="MK69"/>
  <c r="MT69" s="1"/>
  <c r="MK70"/>
  <c r="MT70" s="1"/>
  <c r="MK71"/>
  <c r="MT71" s="1"/>
  <c r="MK72"/>
  <c r="MT72" s="1"/>
  <c r="MK73"/>
  <c r="MT73" s="1"/>
  <c r="MK3"/>
  <c r="MT3" l="1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0" i="19"/>
  <c r="MI74"/>
  <c r="MH74"/>
  <c r="MG74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4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4" i="19"/>
  <c r="LZ74"/>
  <c r="MC88"/>
  <c r="ML88" s="1"/>
  <c r="MC86"/>
  <c r="MC14"/>
  <c r="MC4"/>
  <c r="ML4" s="1"/>
  <c r="MC5"/>
  <c r="ML5" s="1"/>
  <c r="MC6"/>
  <c r="ML6" s="1"/>
  <c r="MC7"/>
  <c r="ML7" s="1"/>
  <c r="MC8"/>
  <c r="ML8" s="1"/>
  <c r="MC10"/>
  <c r="ML10" s="1"/>
  <c r="MC13"/>
  <c r="ML13" s="1"/>
  <c r="MC15"/>
  <c r="ML15" s="1"/>
  <c r="MC16"/>
  <c r="ML16" s="1"/>
  <c r="MC17"/>
  <c r="MC18"/>
  <c r="ML18" s="1"/>
  <c r="MC19"/>
  <c r="ML19" s="1"/>
  <c r="MC20"/>
  <c r="ML20" s="1"/>
  <c r="MC21"/>
  <c r="MC22"/>
  <c r="ML22" s="1"/>
  <c r="MC23"/>
  <c r="ML23" s="1"/>
  <c r="MC24"/>
  <c r="ML24" s="1"/>
  <c r="MC25"/>
  <c r="ML25" s="1"/>
  <c r="MC26"/>
  <c r="ML26" s="1"/>
  <c r="MC27"/>
  <c r="ML27" s="1"/>
  <c r="MC28"/>
  <c r="ML28" s="1"/>
  <c r="MC29"/>
  <c r="ML29" s="1"/>
  <c r="MC30"/>
  <c r="ML30" s="1"/>
  <c r="MC31"/>
  <c r="MC32"/>
  <c r="ML32" s="1"/>
  <c r="MC33"/>
  <c r="ML33" s="1"/>
  <c r="MC34"/>
  <c r="ML34" s="1"/>
  <c r="MC35"/>
  <c r="ML35" s="1"/>
  <c r="MC36"/>
  <c r="ML36" s="1"/>
  <c r="MC37"/>
  <c r="ML37" s="1"/>
  <c r="MC38"/>
  <c r="ML38" s="1"/>
  <c r="MC39"/>
  <c r="ML39" s="1"/>
  <c r="MC40"/>
  <c r="ML40" s="1"/>
  <c r="MC41"/>
  <c r="ML41" s="1"/>
  <c r="MC42"/>
  <c r="ML42" s="1"/>
  <c r="MC43"/>
  <c r="ML43" s="1"/>
  <c r="MC44"/>
  <c r="ML44" s="1"/>
  <c r="MC45"/>
  <c r="ML45" s="1"/>
  <c r="MC46"/>
  <c r="ML46" s="1"/>
  <c r="MC47"/>
  <c r="ML47" s="1"/>
  <c r="MC48"/>
  <c r="ML48" s="1"/>
  <c r="MC49"/>
  <c r="ML49" s="1"/>
  <c r="MC50"/>
  <c r="ML50" s="1"/>
  <c r="MC51"/>
  <c r="ML51" s="1"/>
  <c r="MC52"/>
  <c r="ML52" s="1"/>
  <c r="MC53"/>
  <c r="ML53" s="1"/>
  <c r="MC54"/>
  <c r="ML54" s="1"/>
  <c r="MC55"/>
  <c r="ML55" s="1"/>
  <c r="MC56"/>
  <c r="ML56" s="1"/>
  <c r="MC57"/>
  <c r="ML57" s="1"/>
  <c r="MC58"/>
  <c r="ML58" s="1"/>
  <c r="MC59"/>
  <c r="ML59" s="1"/>
  <c r="MC60"/>
  <c r="ML60" s="1"/>
  <c r="MC61"/>
  <c r="ML61" s="1"/>
  <c r="MC62"/>
  <c r="ML62" s="1"/>
  <c r="MC63"/>
  <c r="ML63" s="1"/>
  <c r="MC64"/>
  <c r="ML64" s="1"/>
  <c r="MC65"/>
  <c r="ML65" s="1"/>
  <c r="MC66"/>
  <c r="ML66" s="1"/>
  <c r="MC67"/>
  <c r="ML67" s="1"/>
  <c r="MC68"/>
  <c r="ML68" s="1"/>
  <c r="MC69"/>
  <c r="ML69" s="1"/>
  <c r="MC70"/>
  <c r="ML70" s="1"/>
  <c r="MC71"/>
  <c r="ML71" s="1"/>
  <c r="MC72"/>
  <c r="ML72" s="1"/>
  <c r="MC73"/>
  <c r="ML73" s="1"/>
  <c r="MC3"/>
  <c r="ML3" s="1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C74" i="19" l="1"/>
  <c r="ML14"/>
  <c r="MD43"/>
  <c r="MD42"/>
  <c r="MD22"/>
  <c r="ML21"/>
  <c r="MD17"/>
  <c r="ML17"/>
  <c r="MD31"/>
  <c r="ML31"/>
  <c r="BG74"/>
  <c r="BH74"/>
  <c r="CE76"/>
  <c r="CF76"/>
  <c r="DS74"/>
  <c r="DT74"/>
  <c r="EY74"/>
  <c r="EZ74"/>
  <c r="FE92" i="12"/>
  <c r="FF92"/>
  <c r="GM92" i="19"/>
  <c r="GN92"/>
  <c r="FM126" i="12"/>
  <c r="FN126"/>
  <c r="GC130"/>
  <c r="GD130"/>
  <c r="JG74" i="19"/>
  <c r="JH74"/>
  <c r="GL130" i="12"/>
  <c r="GM130"/>
  <c r="FG91" i="19" l="1"/>
  <c r="EW93"/>
  <c r="LT74"/>
  <c r="LS74"/>
  <c r="GG55" l="1"/>
  <c r="FY55"/>
  <c r="FQ55"/>
  <c r="FQ89"/>
  <c r="LU14" l="1"/>
  <c r="MD14" s="1"/>
  <c r="CL85" i="23" l="1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88" i="19"/>
  <c r="LK74"/>
  <c r="LJ74"/>
  <c r="LI74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2" s="1"/>
  <c r="LN21"/>
  <c r="LN20"/>
  <c r="LN19"/>
  <c r="LN18"/>
  <c r="LN17"/>
  <c r="LN16"/>
  <c r="LM15"/>
  <c r="LM14"/>
  <c r="LN14" s="1"/>
  <c r="LN13"/>
  <c r="LM12"/>
  <c r="LN12" s="1"/>
  <c r="LM11"/>
  <c r="LN11" s="1"/>
  <c r="LN10"/>
  <c r="LM9"/>
  <c r="LN9" s="1"/>
  <c r="LN8"/>
  <c r="LN7"/>
  <c r="LN6"/>
  <c r="LN5"/>
  <c r="LM4"/>
  <c r="LN4" s="1"/>
  <c r="LN3"/>
  <c r="CX4" i="23" l="1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5" i="19"/>
  <c r="LM74"/>
  <c r="FS12" i="21"/>
  <c r="CP55" i="23"/>
  <c r="FK11" i="21"/>
  <c r="FK12"/>
  <c r="LU89" i="19" l="1"/>
  <c r="LU88"/>
  <c r="LU87"/>
  <c r="LU55" l="1"/>
  <c r="MD55" s="1"/>
  <c r="LU86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LB74"/>
  <c r="LE74" s="1"/>
  <c r="LF15" l="1"/>
  <c r="LN15"/>
  <c r="LU4"/>
  <c r="MD4" s="1"/>
  <c r="LU5" l="1"/>
  <c r="MD5" s="1"/>
  <c r="LU6"/>
  <c r="MD6" s="1"/>
  <c r="LU7"/>
  <c r="MD7" s="1"/>
  <c r="LU8"/>
  <c r="MD8" s="1"/>
  <c r="LU10"/>
  <c r="MD10" s="1"/>
  <c r="LU13"/>
  <c r="MD13" s="1"/>
  <c r="LU15"/>
  <c r="MD15" s="1"/>
  <c r="LU16"/>
  <c r="MD16" s="1"/>
  <c r="LU18"/>
  <c r="MD18" s="1"/>
  <c r="LU19"/>
  <c r="MD19" s="1"/>
  <c r="LU20"/>
  <c r="MD20" s="1"/>
  <c r="LU21"/>
  <c r="MD21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V3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LQ74"/>
  <c r="LR74"/>
  <c r="LV17"/>
  <c r="LV42"/>
  <c r="LU74" l="1"/>
  <c r="MD74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5" i="19"/>
  <c r="KL85"/>
  <c r="OT85" i="13" l="1"/>
  <c r="ED85" i="20"/>
  <c r="DV85"/>
  <c r="EL85" i="21"/>
  <c r="BQ85" i="23"/>
  <c r="KO85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3" i="19" l="1"/>
  <c r="KO92"/>
  <c r="KO91"/>
  <c r="KO55"/>
  <c r="LV55" s="1"/>
  <c r="KO43"/>
  <c r="KO22"/>
  <c r="LV22" s="1"/>
  <c r="KO21"/>
  <c r="LV21" s="1"/>
  <c r="KO14"/>
  <c r="LV14" s="1"/>
  <c r="KO12"/>
  <c r="LV12" s="1"/>
  <c r="KO11"/>
  <c r="LV11" s="1"/>
  <c r="KO9"/>
  <c r="KO4"/>
  <c r="KO5"/>
  <c r="LV5" s="1"/>
  <c r="KO6"/>
  <c r="KO7"/>
  <c r="KO8"/>
  <c r="LV8" s="1"/>
  <c r="KO10"/>
  <c r="KO13"/>
  <c r="LV13" s="1"/>
  <c r="KO15"/>
  <c r="KO16"/>
  <c r="LV16" s="1"/>
  <c r="KO18"/>
  <c r="KO19"/>
  <c r="KO20"/>
  <c r="LV20" s="1"/>
  <c r="KO23"/>
  <c r="KO24"/>
  <c r="LV24" s="1"/>
  <c r="KO25"/>
  <c r="LV25" s="1"/>
  <c r="KO26"/>
  <c r="KO27"/>
  <c r="KO28"/>
  <c r="LV28" s="1"/>
  <c r="KO29"/>
  <c r="LV29" s="1"/>
  <c r="KO30"/>
  <c r="KP31"/>
  <c r="KO32"/>
  <c r="LV32" s="1"/>
  <c r="KO33"/>
  <c r="LV33" s="1"/>
  <c r="KO34"/>
  <c r="KO35"/>
  <c r="KO36"/>
  <c r="LV36" s="1"/>
  <c r="KO37"/>
  <c r="LV37" s="1"/>
  <c r="KO38"/>
  <c r="KO39"/>
  <c r="KO40"/>
  <c r="LV40" s="1"/>
  <c r="KO41"/>
  <c r="LV41" s="1"/>
  <c r="KP42"/>
  <c r="KO44"/>
  <c r="LV44" s="1"/>
  <c r="KO45"/>
  <c r="LV45" s="1"/>
  <c r="KO46"/>
  <c r="KO47"/>
  <c r="KO48"/>
  <c r="LV48" s="1"/>
  <c r="KO49"/>
  <c r="LV49" s="1"/>
  <c r="KO50"/>
  <c r="KO51"/>
  <c r="KO52"/>
  <c r="LV52" s="1"/>
  <c r="KO53"/>
  <c r="LV53" s="1"/>
  <c r="KO54"/>
  <c r="KO56"/>
  <c r="LV56" s="1"/>
  <c r="KO57"/>
  <c r="LV57" s="1"/>
  <c r="KO58"/>
  <c r="KO59"/>
  <c r="KO60"/>
  <c r="LV60" s="1"/>
  <c r="KO61"/>
  <c r="LV61" s="1"/>
  <c r="KO62"/>
  <c r="KO63"/>
  <c r="KO64"/>
  <c r="LV64" s="1"/>
  <c r="KO65"/>
  <c r="LV65" s="1"/>
  <c r="KO66"/>
  <c r="KO67"/>
  <c r="KO68"/>
  <c r="LV68" s="1"/>
  <c r="KO69"/>
  <c r="LV69" s="1"/>
  <c r="KO70"/>
  <c r="KO71"/>
  <c r="KO72"/>
  <c r="LV72" s="1"/>
  <c r="KO73"/>
  <c r="KO3"/>
  <c r="KP17"/>
  <c r="KP28"/>
  <c r="KK74"/>
  <c r="KL74"/>
  <c r="KP36" l="1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4"/>
  <c r="KC74"/>
  <c r="KD74"/>
  <c r="KG74" l="1"/>
  <c r="KG70"/>
  <c r="KP70" s="1"/>
  <c r="KG55" l="1"/>
  <c r="KP55" s="1"/>
  <c r="KG21"/>
  <c r="KP21" s="1"/>
  <c r="KH81" l="1"/>
  <c r="KH82"/>
  <c r="KH83"/>
  <c r="KH84"/>
  <c r="KH80"/>
  <c r="KC85"/>
  <c r="KD85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KH42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P22" s="1"/>
  <c r="KH20"/>
  <c r="KH19"/>
  <c r="KH18"/>
  <c r="KH17"/>
  <c r="KH16"/>
  <c r="KH15"/>
  <c r="KG14"/>
  <c r="KH13"/>
  <c r="KG12"/>
  <c r="KP12" s="1"/>
  <c r="KG11"/>
  <c r="KH10"/>
  <c r="KG9"/>
  <c r="KH8"/>
  <c r="KH7"/>
  <c r="KH6"/>
  <c r="KH5"/>
  <c r="KG4"/>
  <c r="KH3"/>
  <c r="BI85" i="23" l="1"/>
  <c r="EE12" i="20"/>
  <c r="EE22"/>
  <c r="EE11"/>
  <c r="ED85" i="21"/>
  <c r="OU55" i="13"/>
  <c r="OU22"/>
  <c r="OL85"/>
  <c r="KG85" i="19"/>
  <c r="EM14" i="21"/>
  <c r="EM12"/>
  <c r="KP14" i="19"/>
  <c r="KP4"/>
  <c r="KP11"/>
  <c r="KP9"/>
  <c r="KP43"/>
  <c r="JY70"/>
  <c r="KH70" s="1"/>
  <c r="JQ102"/>
  <c r="JQ21"/>
  <c r="JQ73"/>
  <c r="JY21" l="1"/>
  <c r="KH21" s="1"/>
  <c r="JU74" l="1"/>
  <c r="JV74"/>
  <c r="JZ96"/>
  <c r="JY74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5" i="19"/>
  <c r="JU85"/>
  <c r="JZ84"/>
  <c r="JZ83"/>
  <c r="JZ82"/>
  <c r="JZ81"/>
  <c r="JZ80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JZ42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KH22" s="1"/>
  <c r="JZ20"/>
  <c r="JZ19"/>
  <c r="JZ18"/>
  <c r="JZ17"/>
  <c r="JZ16"/>
  <c r="JZ15"/>
  <c r="JY14"/>
  <c r="JZ13"/>
  <c r="JY12"/>
  <c r="KH12" s="1"/>
  <c r="JY11"/>
  <c r="JZ10"/>
  <c r="JY9"/>
  <c r="JZ8"/>
  <c r="JZ7"/>
  <c r="JZ6"/>
  <c r="JZ5"/>
  <c r="JY4"/>
  <c r="JZ3"/>
  <c r="DN85" i="20" l="1"/>
  <c r="BA85" i="23"/>
  <c r="BJ11"/>
  <c r="DO12" i="20"/>
  <c r="DW12"/>
  <c r="DO11"/>
  <c r="DW11"/>
  <c r="DO14"/>
  <c r="DO22"/>
  <c r="DW22"/>
  <c r="DV85" i="21"/>
  <c r="OM55" i="13"/>
  <c r="OD85"/>
  <c r="JY85" i="19"/>
  <c r="EE14" i="21"/>
  <c r="EE11"/>
  <c r="EE55"/>
  <c r="KH11" i="19"/>
  <c r="KH14"/>
  <c r="KH4"/>
  <c r="KH43"/>
  <c r="KH9"/>
  <c r="JI101"/>
  <c r="JM74" l="1"/>
  <c r="JN74"/>
  <c r="JQ74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5" i="19"/>
  <c r="JM85"/>
  <c r="JR84"/>
  <c r="JR83"/>
  <c r="JR82"/>
  <c r="JR81"/>
  <c r="JR80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JR42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JR20"/>
  <c r="JR19"/>
  <c r="JR18"/>
  <c r="JR17"/>
  <c r="JR16"/>
  <c r="JR15"/>
  <c r="JQ14"/>
  <c r="JR13"/>
  <c r="JQ12"/>
  <c r="JQ11"/>
  <c r="JZ11" s="1"/>
  <c r="JR10"/>
  <c r="JQ9"/>
  <c r="JR8"/>
  <c r="JR7"/>
  <c r="JR6"/>
  <c r="JR5"/>
  <c r="JQ4"/>
  <c r="JR3"/>
  <c r="JF85"/>
  <c r="JE85"/>
  <c r="JJ84"/>
  <c r="JJ83"/>
  <c r="JJ82"/>
  <c r="JJ81"/>
  <c r="JJ80"/>
  <c r="BB11" i="23" l="1"/>
  <c r="BB12"/>
  <c r="BB22"/>
  <c r="AS85"/>
  <c r="OE21" i="13"/>
  <c r="OE55"/>
  <c r="OE22"/>
  <c r="NV85"/>
  <c r="JQ85" i="19"/>
  <c r="DW14" i="21"/>
  <c r="DN85"/>
  <c r="DW11"/>
  <c r="DW22"/>
  <c r="DW55"/>
  <c r="DF85"/>
  <c r="DW21"/>
  <c r="JZ9" i="19"/>
  <c r="JZ12"/>
  <c r="JI85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4" i="19"/>
  <c r="JF74"/>
  <c r="JI74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JJ54"/>
  <c r="JJ53"/>
  <c r="JJ52"/>
  <c r="JJ51"/>
  <c r="JJ50"/>
  <c r="JJ49"/>
  <c r="JJ48"/>
  <c r="JJ47"/>
  <c r="JJ46"/>
  <c r="JJ45"/>
  <c r="JJ44"/>
  <c r="JI43"/>
  <c r="JJ42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R22" s="1"/>
  <c r="JI21"/>
  <c r="JJ20"/>
  <c r="JJ19"/>
  <c r="JJ18"/>
  <c r="JJ17"/>
  <c r="JJ16"/>
  <c r="JJ15"/>
  <c r="JI14"/>
  <c r="JJ13"/>
  <c r="JI12"/>
  <c r="JI11"/>
  <c r="JJ10"/>
  <c r="JI9"/>
  <c r="JJ8"/>
  <c r="JJ7"/>
  <c r="JJ6"/>
  <c r="JJ5"/>
  <c r="JI4"/>
  <c r="JR4" s="1"/>
  <c r="JJ3"/>
  <c r="CY22" i="20" l="1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4"/>
  <c r="IY74"/>
  <c r="IW74"/>
  <c r="IX74"/>
  <c r="JA71"/>
  <c r="JJ71" s="1"/>
  <c r="JA72"/>
  <c r="JJ72" s="1"/>
  <c r="JA73"/>
  <c r="JJ73" s="1"/>
  <c r="JA70"/>
  <c r="JJ70" s="1"/>
  <c r="HD74"/>
  <c r="HC74"/>
  <c r="JA96"/>
  <c r="HY107" l="1"/>
  <c r="JA74"/>
  <c r="IO74"/>
  <c r="IP74"/>
  <c r="MP52" i="13"/>
  <c r="IS74" i="19" l="1"/>
  <c r="JB74" s="1"/>
  <c r="MP36" i="13"/>
  <c r="IS73" i="19"/>
  <c r="IS55"/>
  <c r="IS70"/>
  <c r="IS96"/>
  <c r="IK20"/>
  <c r="IK102"/>
  <c r="IK73"/>
  <c r="IK55"/>
  <c r="IK100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5" i="19"/>
  <c r="IW85"/>
  <c r="JB84"/>
  <c r="JB83"/>
  <c r="JB82"/>
  <c r="JB81"/>
  <c r="JB80"/>
  <c r="AK85" i="23" l="1"/>
  <c r="NF85" i="13"/>
  <c r="CX85" i="21"/>
  <c r="JA85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J55" s="1"/>
  <c r="JA43"/>
  <c r="JJ43" s="1"/>
  <c r="JA22"/>
  <c r="JJ22" s="1"/>
  <c r="JA21"/>
  <c r="JJ21" s="1"/>
  <c r="JA14"/>
  <c r="JJ14" s="1"/>
  <c r="JA12"/>
  <c r="JJ12" s="1"/>
  <c r="JA11"/>
  <c r="JJ11" s="1"/>
  <c r="JA9"/>
  <c r="JJ9" s="1"/>
  <c r="JA4"/>
  <c r="JJ4" s="1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Z85" i="23" l="1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5" i="19"/>
  <c r="IO85"/>
  <c r="IT84"/>
  <c r="IT83"/>
  <c r="IT82"/>
  <c r="IT81"/>
  <c r="IT80"/>
  <c r="CH85" i="20" l="1"/>
  <c r="CP85" i="21"/>
  <c r="MX85" i="13"/>
  <c r="IS85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JB43" s="1"/>
  <c r="IS22"/>
  <c r="JB22" s="1"/>
  <c r="IS21"/>
  <c r="JB21" s="1"/>
  <c r="IS14"/>
  <c r="JB14" s="1"/>
  <c r="IS12"/>
  <c r="JB12" s="1"/>
  <c r="IS11"/>
  <c r="JB11" s="1"/>
  <c r="IS9"/>
  <c r="JB9" s="1"/>
  <c r="IS4"/>
  <c r="JB4" s="1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5" i="19"/>
  <c r="IG85"/>
  <c r="IL84"/>
  <c r="IL83"/>
  <c r="IL82"/>
  <c r="IL81"/>
  <c r="IL80"/>
  <c r="U85" i="23" l="1"/>
  <c r="CH85" i="21"/>
  <c r="BZ85" i="20"/>
  <c r="MP85" i="13"/>
  <c r="IK85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6" i="19" l="1"/>
  <c r="HN17"/>
  <c r="MH96" i="13" l="1"/>
  <c r="MH95"/>
  <c r="MI94"/>
  <c r="IK22" i="19" l="1"/>
  <c r="IT22" s="1"/>
  <c r="IK21"/>
  <c r="IT21" s="1"/>
  <c r="IK14"/>
  <c r="IK12"/>
  <c r="IT12" s="1"/>
  <c r="IK11"/>
  <c r="IT11" s="1"/>
  <c r="IK9"/>
  <c r="IK4"/>
  <c r="IT4" s="1"/>
  <c r="IG74"/>
  <c r="IH74"/>
  <c r="IK5"/>
  <c r="IT5" s="1"/>
  <c r="IK6"/>
  <c r="IT6" s="1"/>
  <c r="IK7"/>
  <c r="IT7" s="1"/>
  <c r="IK8"/>
  <c r="IT8" s="1"/>
  <c r="IK10"/>
  <c r="IT10" s="1"/>
  <c r="IK13"/>
  <c r="IT13" s="1"/>
  <c r="IK15"/>
  <c r="IT15" s="1"/>
  <c r="IK16"/>
  <c r="IT16" s="1"/>
  <c r="IK18"/>
  <c r="IT18" s="1"/>
  <c r="IK19"/>
  <c r="IT19" s="1"/>
  <c r="IT20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T55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T73"/>
  <c r="IK3"/>
  <c r="IL17"/>
  <c r="IL31"/>
  <c r="IL42"/>
  <c r="IT9" l="1"/>
  <c r="IT3"/>
  <c r="IT14"/>
  <c r="IK74"/>
  <c r="IT74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1" i="19"/>
  <c r="IC100"/>
  <c r="IC96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1" i="19"/>
  <c r="ID82"/>
  <c r="ID83"/>
  <c r="ID84"/>
  <c r="ID80"/>
  <c r="HY85"/>
  <c r="HZ85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IC9"/>
  <c r="IC4"/>
  <c r="IC5"/>
  <c r="IL5" s="1"/>
  <c r="IC6"/>
  <c r="IC7"/>
  <c r="IC8"/>
  <c r="IL8" s="1"/>
  <c r="IC10"/>
  <c r="IC11"/>
  <c r="IC12"/>
  <c r="IC13"/>
  <c r="IL13" s="1"/>
  <c r="IC15"/>
  <c r="IC16"/>
  <c r="IL16" s="1"/>
  <c r="ID17"/>
  <c r="IC18"/>
  <c r="IC19"/>
  <c r="IC20"/>
  <c r="IL20" s="1"/>
  <c r="IC21"/>
  <c r="IL21" s="1"/>
  <c r="IC22"/>
  <c r="IC23"/>
  <c r="IC24"/>
  <c r="IL24" s="1"/>
  <c r="IC25"/>
  <c r="IL25" s="1"/>
  <c r="IC26"/>
  <c r="IC27"/>
  <c r="IC28"/>
  <c r="IL28" s="1"/>
  <c r="IC29"/>
  <c r="IL29" s="1"/>
  <c r="IC30"/>
  <c r="ID31"/>
  <c r="IC32"/>
  <c r="IL32" s="1"/>
  <c r="IC33"/>
  <c r="IL33" s="1"/>
  <c r="IC34"/>
  <c r="IC35"/>
  <c r="IC36"/>
  <c r="IL36" s="1"/>
  <c r="IC37"/>
  <c r="IL37" s="1"/>
  <c r="IC38"/>
  <c r="IC39"/>
  <c r="IC40"/>
  <c r="IL40" s="1"/>
  <c r="IC41"/>
  <c r="IL41" s="1"/>
  <c r="ID42"/>
  <c r="IC43"/>
  <c r="IC44"/>
  <c r="IL44" s="1"/>
  <c r="IC45"/>
  <c r="IL45" s="1"/>
  <c r="IC46"/>
  <c r="IC47"/>
  <c r="IC48"/>
  <c r="IL48" s="1"/>
  <c r="IC49"/>
  <c r="IL49" s="1"/>
  <c r="IC50"/>
  <c r="IC51"/>
  <c r="IC52"/>
  <c r="IL52" s="1"/>
  <c r="IC53"/>
  <c r="IL53" s="1"/>
  <c r="IC54"/>
  <c r="IC55"/>
  <c r="IC56"/>
  <c r="IL56" s="1"/>
  <c r="IC57"/>
  <c r="IL57" s="1"/>
  <c r="IC58"/>
  <c r="IC59"/>
  <c r="IC60"/>
  <c r="IL60" s="1"/>
  <c r="IC61"/>
  <c r="IL61" s="1"/>
  <c r="IC62"/>
  <c r="IC63"/>
  <c r="IC64"/>
  <c r="IL64" s="1"/>
  <c r="IC65"/>
  <c r="IL65" s="1"/>
  <c r="IC66"/>
  <c r="IC67"/>
  <c r="IC68"/>
  <c r="IL68" s="1"/>
  <c r="IC69"/>
  <c r="IL69" s="1"/>
  <c r="IC70"/>
  <c r="IC71"/>
  <c r="IC72"/>
  <c r="IL72" s="1"/>
  <c r="IC73"/>
  <c r="IC3"/>
  <c r="IL3" s="1"/>
  <c r="HY74"/>
  <c r="HZ74"/>
  <c r="ID33"/>
  <c r="CA65" i="21" l="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5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4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1" i="19"/>
  <c r="HV82"/>
  <c r="HV83"/>
  <c r="HV84"/>
  <c r="HV80"/>
  <c r="HQ85"/>
  <c r="HR85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5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ID4" s="1"/>
  <c r="HU9"/>
  <c r="ID9" s="1"/>
  <c r="HU11"/>
  <c r="ID11" s="1"/>
  <c r="HU12"/>
  <c r="ID12" s="1"/>
  <c r="HU14"/>
  <c r="ID14" s="1"/>
  <c r="HU21"/>
  <c r="ID21" s="1"/>
  <c r="HU22"/>
  <c r="HU55"/>
  <c r="ID55" s="1"/>
  <c r="HQ74"/>
  <c r="HR74"/>
  <c r="HV9" l="1"/>
  <c r="HV4"/>
  <c r="HV21"/>
  <c r="HV12"/>
  <c r="HV11"/>
  <c r="HV22"/>
  <c r="ID22"/>
  <c r="HU74"/>
  <c r="B70" i="22"/>
  <c r="C70"/>
  <c r="BJ25" i="21" l="1"/>
  <c r="BS25" s="1"/>
  <c r="BJ73"/>
  <c r="BS73" s="1"/>
  <c r="LR66" i="13"/>
  <c r="MA66" s="1"/>
  <c r="LR73"/>
  <c r="MA73" s="1"/>
  <c r="HM101" i="19"/>
  <c r="HM55"/>
  <c r="HV55" s="1"/>
  <c r="HM73"/>
  <c r="HV73" s="1"/>
  <c r="HM59"/>
  <c r="HV59" s="1"/>
  <c r="BF85" i="21" l="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5" i="19"/>
  <c r="HJ85"/>
  <c r="HN81"/>
  <c r="HN82"/>
  <c r="HN83"/>
  <c r="HN84"/>
  <c r="HN80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V14" s="1"/>
  <c r="HI74"/>
  <c r="HJ74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BJ85" i="21" l="1"/>
  <c r="BB85" i="20"/>
  <c r="HM85" i="19"/>
  <c r="BB74" i="20"/>
  <c r="LR85" i="13"/>
  <c r="BJ74" i="21"/>
  <c r="LR74" i="13"/>
  <c r="HM74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N59" s="1"/>
  <c r="HE100"/>
  <c r="HE53"/>
  <c r="HN53" s="1"/>
  <c r="HF20"/>
  <c r="HF19"/>
  <c r="BB14" i="21" l="1"/>
  <c r="BK14" s="1"/>
  <c r="AT14" i="20"/>
  <c r="BC14" s="1"/>
  <c r="LJ40" i="13"/>
  <c r="LS40" s="1"/>
  <c r="LJ14"/>
  <c r="LS14" s="1"/>
  <c r="HE55" i="19"/>
  <c r="HN55" s="1"/>
  <c r="HE14"/>
  <c r="HN14" s="1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1" i="19"/>
  <c r="HF82"/>
  <c r="HF83"/>
  <c r="HF84"/>
  <c r="HF80"/>
  <c r="HA85"/>
  <c r="HB85"/>
  <c r="HE85" l="1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4"/>
  <c r="HB74"/>
  <c r="BB74" i="21" l="1"/>
  <c r="AT74" i="20"/>
  <c r="LJ74" i="13"/>
  <c r="HE74" i="19"/>
  <c r="LB40" i="13"/>
  <c r="LK40" s="1"/>
  <c r="GW73" i="19" l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GW14"/>
  <c r="GX7"/>
  <c r="GX8"/>
  <c r="GX9"/>
  <c r="GX10"/>
  <c r="GX89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1" i="19"/>
  <c r="GX82"/>
  <c r="GX83"/>
  <c r="GX84"/>
  <c r="GX80"/>
  <c r="GS85"/>
  <c r="GT85"/>
  <c r="GW85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4" i="19"/>
  <c r="GT74"/>
  <c r="GX4"/>
  <c r="GX5"/>
  <c r="GX3"/>
  <c r="GW74" l="1"/>
  <c r="GO40"/>
  <c r="GX40" s="1"/>
  <c r="GP89"/>
  <c r="AM81" i="21" l="1"/>
  <c r="AM82"/>
  <c r="AM83"/>
  <c r="AM84"/>
  <c r="AM80"/>
  <c r="AH85"/>
  <c r="AI85"/>
  <c r="Z85" i="20"/>
  <c r="AA85"/>
  <c r="KP85" i="13"/>
  <c r="KQ85"/>
  <c r="KU81"/>
  <c r="KU82"/>
  <c r="KU83"/>
  <c r="KU84"/>
  <c r="KU80"/>
  <c r="GP81" i="19"/>
  <c r="GP82"/>
  <c r="GP83"/>
  <c r="GP84"/>
  <c r="GP80"/>
  <c r="GK85"/>
  <c r="GL85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GO14"/>
  <c r="GX14" s="1"/>
  <c r="GK74"/>
  <c r="GL74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AD85" i="20" l="1"/>
  <c r="FW126" i="12"/>
  <c r="FO126"/>
  <c r="FW103"/>
  <c r="GO85" i="19"/>
  <c r="AL85" i="21"/>
  <c r="KT85" i="13"/>
  <c r="GP55" i="19"/>
  <c r="GX55"/>
  <c r="LC14" i="13"/>
  <c r="AL74" i="21"/>
  <c r="AD74" i="20"/>
  <c r="KT74" i="13"/>
  <c r="GO74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5" i="19"/>
  <c r="GD85"/>
  <c r="GH81"/>
  <c r="GH82"/>
  <c r="GH83"/>
  <c r="GH84"/>
  <c r="GH80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5" i="19" l="1"/>
  <c r="AE55" i="21"/>
  <c r="AE14" i="20"/>
  <c r="KL85" i="13"/>
  <c r="AD74" i="21"/>
  <c r="V74" i="20"/>
  <c r="KL74" i="13"/>
  <c r="GG14" i="19" l="1"/>
  <c r="GP14" s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4"/>
  <c r="GD74"/>
  <c r="GG74" l="1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1" i="19"/>
  <c r="FZ82"/>
  <c r="FZ83"/>
  <c r="FZ84"/>
  <c r="FZ80"/>
  <c r="FU85"/>
  <c r="FV85"/>
  <c r="FY14"/>
  <c r="FU74"/>
  <c r="FV74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5" l="1"/>
  <c r="KD85" i="13"/>
  <c r="GH14" i="19"/>
  <c r="KD74" i="13"/>
  <c r="FY74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FR4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4"/>
  <c r="FN74"/>
  <c r="FM85"/>
  <c r="FN85"/>
  <c r="FQ85" l="1"/>
  <c r="FQ74"/>
  <c r="FZ14"/>
  <c r="FR81"/>
  <c r="FR82"/>
  <c r="FR83"/>
  <c r="FR84"/>
  <c r="FR80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1" i="19"/>
  <c r="FJ82"/>
  <c r="FJ83"/>
  <c r="FJ84"/>
  <c r="FJ80"/>
  <c r="FE85"/>
  <c r="FF85"/>
  <c r="FI85" l="1"/>
  <c r="JW14" i="13"/>
  <c r="JN74"/>
  <c r="FI55" i="19" l="1"/>
  <c r="FR55" s="1"/>
  <c r="FI14"/>
  <c r="FR14" s="1"/>
  <c r="FE74"/>
  <c r="FF74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I74" l="1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1" i="19"/>
  <c r="FB82"/>
  <c r="FB83"/>
  <c r="FB84"/>
  <c r="FB80"/>
  <c r="EW85"/>
  <c r="EX85"/>
  <c r="FA85" l="1"/>
  <c r="JF85" i="13"/>
  <c r="JO14"/>
  <c r="JF74"/>
  <c r="FA55" i="19" l="1"/>
  <c r="FJ55" s="1"/>
  <c r="FA14"/>
  <c r="FB4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4"/>
  <c r="EX74"/>
  <c r="FJ14" l="1"/>
  <c r="FA74"/>
  <c r="EO85"/>
  <c r="EP85"/>
  <c r="ET81"/>
  <c r="ET82"/>
  <c r="ET83"/>
  <c r="ET84"/>
  <c r="ET80"/>
  <c r="ES85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FB55" s="1"/>
  <c r="ES14"/>
  <c r="ET4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4"/>
  <c r="EP74"/>
  <c r="FB14" l="1"/>
  <c r="ES74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1" i="19" l="1"/>
  <c r="EL82"/>
  <c r="EL83"/>
  <c r="EL84"/>
  <c r="EL80"/>
  <c r="EG85"/>
  <c r="EH85"/>
  <c r="EK55"/>
  <c r="EK14"/>
  <c r="EG74"/>
  <c r="EH74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5" l="1"/>
  <c r="ET14"/>
  <c r="ET55"/>
  <c r="EK74"/>
  <c r="CD93"/>
  <c r="CD94"/>
  <c r="CC94"/>
  <c r="CC93"/>
  <c r="CG93" l="1"/>
  <c r="CG94"/>
  <c r="EC71"/>
  <c r="EL71" s="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5" i="19"/>
  <c r="DZ85"/>
  <c r="EC55"/>
  <c r="EL55" s="1"/>
  <c r="EC14"/>
  <c r="EL14" s="1"/>
  <c r="DY74"/>
  <c r="DZ74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C85" l="1"/>
  <c r="IH85" i="13"/>
  <c r="IQ71"/>
  <c r="IQ14"/>
  <c r="IH74"/>
  <c r="EC74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5" i="19"/>
  <c r="DR85"/>
  <c r="DQ74"/>
  <c r="DR74"/>
  <c r="DV80"/>
  <c r="DV81"/>
  <c r="DV82"/>
  <c r="DV83"/>
  <c r="DV84"/>
  <c r="DU71"/>
  <c r="DU55"/>
  <c r="DU14"/>
  <c r="ED14" s="1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HZ74" i="13" l="1"/>
  <c r="HZ85"/>
  <c r="DU74" i="19"/>
  <c r="ED55"/>
  <c r="ED71"/>
  <c r="DU85"/>
  <c r="HO92" i="13"/>
  <c r="HN92"/>
  <c r="HG92"/>
  <c r="HF92"/>
  <c r="HG91"/>
  <c r="HF91"/>
  <c r="HO91"/>
  <c r="HN91"/>
  <c r="DJ102" i="19"/>
  <c r="DI102"/>
  <c r="DI79"/>
  <c r="CL94"/>
  <c r="CK94"/>
  <c r="CL93"/>
  <c r="CK93"/>
  <c r="DJ101"/>
  <c r="DI101"/>
  <c r="HR91" i="13" l="1"/>
  <c r="HJ92"/>
  <c r="HR92"/>
  <c r="DM102" i="19"/>
  <c r="CO93"/>
  <c r="CO94"/>
  <c r="DM101"/>
  <c r="HJ91" i="13"/>
  <c r="DE68" i="19"/>
  <c r="DM71"/>
  <c r="DV71" s="1"/>
  <c r="HR71" i="13"/>
  <c r="HN79"/>
  <c r="HO79"/>
  <c r="HS78"/>
  <c r="HS76"/>
  <c r="HS74"/>
  <c r="HS25"/>
  <c r="HR14"/>
  <c r="DN77" i="19"/>
  <c r="DN75"/>
  <c r="DJ79"/>
  <c r="DM79" s="1"/>
  <c r="DN78"/>
  <c r="DN74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DM14"/>
  <c r="DN72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HR79" i="13" l="1"/>
  <c r="HS71"/>
  <c r="IA71"/>
  <c r="IA14"/>
  <c r="DV55" i="19"/>
  <c r="DV14"/>
  <c r="DN71"/>
  <c r="DF73" l="1"/>
  <c r="DF74"/>
  <c r="DF75"/>
  <c r="DE72"/>
  <c r="DN76" s="1"/>
  <c r="CX74"/>
  <c r="CX75"/>
  <c r="CW71"/>
  <c r="CX71" s="1"/>
  <c r="DE55"/>
  <c r="DN55" s="1"/>
  <c r="DE25"/>
  <c r="DE14"/>
  <c r="DA76"/>
  <c r="DB76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6"/>
  <c r="CT76"/>
  <c r="DE76" l="1"/>
  <c r="DN14"/>
  <c r="DN25"/>
  <c r="DF72"/>
  <c r="DF71"/>
  <c r="CW76"/>
  <c r="CW55" l="1"/>
  <c r="CW25"/>
  <c r="CW14"/>
  <c r="CX4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4" i="19" l="1"/>
  <c r="CP75"/>
  <c r="CO55"/>
  <c r="CX55" s="1"/>
  <c r="CO14"/>
  <c r="CX14" s="1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6"/>
  <c r="CL76"/>
  <c r="CO76" l="1"/>
  <c r="CC76" l="1"/>
  <c r="CD76"/>
  <c r="CG76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P55" s="1"/>
  <c r="CG14"/>
  <c r="CP14" s="1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HB76" i="13" l="1"/>
  <c r="HC14"/>
  <c r="HK14"/>
  <c r="GT76"/>
  <c r="BY55" i="19" l="1"/>
  <c r="BY25"/>
  <c r="BY14"/>
  <c r="CH14" s="1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4"/>
  <c r="BV74"/>
  <c r="BZ55" l="1"/>
  <c r="CH55"/>
  <c r="BY74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Z25" s="1"/>
  <c r="BQ14"/>
  <c r="BZ14" s="1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4"/>
  <c r="BN74"/>
  <c r="BR14" l="1"/>
  <c r="GM14" i="13"/>
  <c r="GU25"/>
  <c r="GL76"/>
  <c r="BQ74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4"/>
  <c r="BF74"/>
  <c r="BI25"/>
  <c r="BR25" s="1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I74" l="1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J55" s="1"/>
  <c r="BA25"/>
  <c r="BJ25" s="1"/>
  <c r="AW74"/>
  <c r="AX74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FN76" i="13" l="1"/>
  <c r="BA74" i="19"/>
  <c r="AS55"/>
  <c r="BB55" s="1"/>
  <c r="AO74"/>
  <c r="AP74"/>
  <c r="FF25" i="13"/>
  <c r="FO25" s="1"/>
  <c r="FB76"/>
  <c r="FC76"/>
  <c r="FG75"/>
  <c r="FG74"/>
  <c r="FG72"/>
  <c r="FG71"/>
  <c r="AS74" i="19" l="1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BB25" s="1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O4" i="1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4" i="19"/>
  <c r="AH74"/>
  <c r="AK25"/>
  <c r="AT25" s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EP76" i="13" l="1"/>
  <c r="AK74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AL25" s="1"/>
  <c r="Y74"/>
  <c r="Z74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EV93" i="1" l="1"/>
  <c r="ES92" i="12"/>
  <c r="EZ92"/>
  <c r="AC74" i="19"/>
  <c r="EM92" i="2"/>
  <c r="EN71" i="1"/>
  <c r="EW71" s="1"/>
  <c r="U85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AD25" s="1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4"/>
  <c r="R74"/>
  <c r="B74"/>
  <c r="C74"/>
  <c r="EN93" i="1" l="1"/>
  <c r="EE92" i="2"/>
  <c r="EH76" i="13"/>
  <c r="U74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V25" s="1"/>
  <c r="F25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4" i="19"/>
  <c r="J74"/>
  <c r="EF93" i="1" l="1"/>
  <c r="EL92" i="12"/>
  <c r="EI25" i="13"/>
  <c r="N25" i="19"/>
  <c r="DZ76" i="13"/>
  <c r="DW92" i="2"/>
  <c r="M74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<sst xmlns="http://schemas.openxmlformats.org/spreadsheetml/2006/main" count="36111" uniqueCount="446">
  <si>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</si>
  <si>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</si>
  <si>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</si>
  <si>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</si>
  <si>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</si>
  <si>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</si>
  <si>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</si>
  <si>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</si>
  <si>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</si>
  <si>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</si>
  <si>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</si>
  <si>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</si>
  <si>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</si>
  <si>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</si>
  <si>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</si>
  <si>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</si>
  <si>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</si>
  <si>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</si>
  <si>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</si>
  <si>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</si>
  <si>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</si>
  <si>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</si>
  <si>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</si>
  <si>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</si>
  <si>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</si>
  <si>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</si>
  <si>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</si>
  <si>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</si>
  <si>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</si>
  <si>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</si>
  <si>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</si>
  <si>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</si>
  <si>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</si>
  <si>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</si>
  <si>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</si>
  <si>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</si>
  <si>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</si>
  <si>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</si>
  <si>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</si>
  <si>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</si>
  <si>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</si>
  <si>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</si>
  <si>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</si>
  <si>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</si>
  <si>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</si>
  <si>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</si>
  <si>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</si>
  <si>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</si>
  <si>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</si>
  <si>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</si>
  <si>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</si>
  <si>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</si>
  <si>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</si>
  <si>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</si>
  <si>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</si>
  <si>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</si>
  <si>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</si>
  <si>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</si>
  <si>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</si>
  <si>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</si>
  <si>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</si>
  <si>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</si>
  <si>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</si>
  <si>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</si>
  <si>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</si>
  <si>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</si>
  <si>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</si>
  <si>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</si>
  <si>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</si>
  <si>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</si>
  <si>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</si>
  <si>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</si>
  <si>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</si>
  <si>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</si>
  <si>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</si>
  <si>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</si>
  <si>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</si>
  <si>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</si>
  <si>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</si>
  <si>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</si>
  <si>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</si>
  <si>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</si>
  <si>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</si>
  <si>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</si>
  <si>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</si>
  <si>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</si>
  <si>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</si>
  <si>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</si>
  <si>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</si>
  <si>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</si>
  <si>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</si>
  <si>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</si>
  <si>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</si>
  <si>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</si>
  <si>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</si>
  <si>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</si>
  <si>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</si>
  <si>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</si>
  <si>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</si>
  <si>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</si>
  <si>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</si>
  <si>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</si>
  <si>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</si>
  <si>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</si>
  <si>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</si>
  <si>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</si>
  <si>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</si>
  <si>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</si>
  <si>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</si>
  <si>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</si>
  <si>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</si>
  <si>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</si>
  <si>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</si>
  <si>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</si>
  <si>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</si>
  <si>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</si>
  <si>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</si>
  <si>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</si>
  <si>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</si>
  <si>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</si>
  <si>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</si>
  <si>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</si>
  <si>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</si>
  <si>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</si>
  <si>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</si>
  <si>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</si>
  <si>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</si>
  <si>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</si>
  <si>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</si>
  <si>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</si>
  <si>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</si>
  <si>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</si>
  <si>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</si>
  <si>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</si>
  <si>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</si>
  <si>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</si>
  <si>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</si>
  <si>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</si>
  <si>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</si>
  <si>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</si>
  <si>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</si>
  <si>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</si>
  <si>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</si>
  <si>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</si>
  <si>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</si>
  <si>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</si>
  <si>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</si>
  <si>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</si>
  <si>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</si>
  <si>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</si>
  <si>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</si>
  <si>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</si>
  <si>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</si>
  <si>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</si>
  <si>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</si>
  <si>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</si>
  <si>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</si>
  <si>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</si>
  <si>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</si>
  <si>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</si>
  <si>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</si>
  <si>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</si>
  <si>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</si>
  <si>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</si>
  <si>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</si>
  <si>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</si>
  <si>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</si>
  <si>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</si>
  <si>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</si>
  <si>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</si>
  <si>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</si>
  <si>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</si>
  <si>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</si>
  <si>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</si>
  <si>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</si>
  <si>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</si>
  <si>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</si>
  <si>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</si>
  <si>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</si>
  <si>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</si>
  <si>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</si>
  <si>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</si>
  <si>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</si>
  <si>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</si>
  <si>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</si>
  <si>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</si>
  <si>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</si>
  <si>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</si>
  <si>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</si>
  <si>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</si>
  <si>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</si>
  <si>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</si>
  <si>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</si>
  <si>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</si>
  <si>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</si>
  <si>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</si>
  <si>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</si>
  <si>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</si>
  <si>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</si>
  <si>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</si>
  <si>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</si>
  <si>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</si>
  <si>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</si>
  <si>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</si>
  <si>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</si>
  <si>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</si>
  <si>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</si>
  <si>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</si>
  <si>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</si>
  <si>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</si>
  <si>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</si>
  <si>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</si>
  <si>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</si>
  <si>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</si>
  <si>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</si>
  <si>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</si>
  <si>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</si>
  <si>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</si>
  <si>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</si>
  <si>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</si>
  <si>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</si>
  <si>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</si>
  <si>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</si>
  <si>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</si>
  <si>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</si>
  <si>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</si>
  <si>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</si>
  <si>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</si>
  <si>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</si>
  <si>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</si>
  <si>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</si>
  <si>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</si>
  <si>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</si>
  <si>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</si>
  <si>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</si>
  <si>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</si>
  <si>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</si>
  <si>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</si>
  <si>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</si>
  <si>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</si>
  <si>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</si>
  <si>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</si>
  <si>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</si>
  <si>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</si>
  <si>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</si>
  <si>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</si>
  <si>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</si>
  <si>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</si>
  <si>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</si>
  <si>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</si>
  <si>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</si>
  <si>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</si>
  <si>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</si>
  <si>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</si>
  <si>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</si>
  <si>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</si>
  <si>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</si>
  <si>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</si>
  <si>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</si>
  <si>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</si>
  <si>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</si>
  <si>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</si>
  <si>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</si>
  <si>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</si>
  <si>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</si>
  <si>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</si>
  <si>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</si>
  <si>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</si>
  <si>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</si>
  <si>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</si>
  <si>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</si>
  <si>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</si>
  <si>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</si>
  <si>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</si>
  <si>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</si>
  <si>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</si>
  <si>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</si>
  <si>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</si>
  <si>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</si>
  <si>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</si>
  <si>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</si>
  <si>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</si>
  <si>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</si>
  <si>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</si>
  <si>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</si>
  <si>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</si>
  <si>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</si>
  <si>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</si>
  <si>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</si>
  <si>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</si>
  <si>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</si>
  <si>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</si>
  <si>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</si>
  <si>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</si>
  <si>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</si>
  <si>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</si>
  <si>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</si>
  <si>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</si>
  <si>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</si>
  <si>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</si>
  <si>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</si>
  <si>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</si>
  <si>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</si>
  <si>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</si>
  <si>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</si>
  <si>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</si>
  <si>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</si>
  <si>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</si>
  <si>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</si>
  <si>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</si>
  <si>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</si>
  <si>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</si>
  <si>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</si>
  <si>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</si>
  <si>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</si>
  <si>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</si>
  <si>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</si>
  <si>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</si>
  <si>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</si>
  <si>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</si>
  <si>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</si>
  <si>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</si>
  <si>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</si>
  <si>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</si>
  <si>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</si>
  <si>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</si>
  <si>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</si>
  <si>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</si>
  <si>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</si>
  <si>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</si>
  <si>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</si>
  <si>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</si>
  <si>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</si>
  <si>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</si>
  <si>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</si>
  <si>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</si>
  <si>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</si>
  <si>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</si>
  <si>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</si>
  <si>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</si>
  <si>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</si>
  <si>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</si>
  <si>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</si>
  <si>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</si>
  <si>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</si>
  <si>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</si>
  <si>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</si>
  <si>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</si>
  <si>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</si>
  <si>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</si>
  <si>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</si>
  <si>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</si>
  <si>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</si>
  <si>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</si>
  <si>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</si>
  <si>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</si>
  <si>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</si>
  <si>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</si>
  <si>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</si>
  <si>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</si>
  <si>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</si>
  <si>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</si>
  <si>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</si>
  <si>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</si>
  <si>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</si>
  <si>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</si>
  <si>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</si>
  <si>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</si>
  <si>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</si>
  <si>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</si>
  <si>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</si>
  <si>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</si>
  <si>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</si>
  <si>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</si>
  <si>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</si>
  <si>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</si>
  <si>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</si>
  <si>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</si>
  <si>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</si>
  <si>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</si>
  <si>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</si>
  <si>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</si>
  <si>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</si>
  <si>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</si>
  <si>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</si>
  <si>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</si>
  <si>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</si>
  <si>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</si>
  <si>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</si>
  <si>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</si>
  <si>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</si>
  <si>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</si>
  <si>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</si>
  <si>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</si>
  <si>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</si>
  <si>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</si>
  <si>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</si>
  <si>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</si>
  <si>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</si>
  <si>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</si>
  <si>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</si>
  <si>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</si>
  <si>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</si>
  <si>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</si>
  <si>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</si>
  <si>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</si>
  <si>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</si>
  <si>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</si>
  <si>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</si>
  <si>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</si>
  <si>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</si>
  <si>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</si>
  <si>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</si>
  <si>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</si>
  <si>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</si>
  <si>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</si>
  <si>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</si>
  <si>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</si>
  <si>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</si>
  <si>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</si>
  <si>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</si>
  <si>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</si>
  <si>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</si>
  <si>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</si>
  <si>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</si>
  <si>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</si>
  <si>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</si>
  <si>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</si>
  <si>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</si>
  <si>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</si>
  <si>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</si>
  <si>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</si>
  <si>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</si>
  <si>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</si>
  <si>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</si>
  <si>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</si>
  <si>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</si>
  <si>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</si>
  <si>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</si>
  <si>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</si>
  <si>
    <t>13.41.303.0 stub</t>
  </si>
  <si>
    <t>13.41.303.0 merge</t>
  </si>
  <si>
    <t>0225 Retest</t>
  </si>
  <si>
    <t>0225 case number down from 160 to 87</t>
  </si>
  <si>
    <t>0225 case number down from 92 to 90</t>
  </si>
  <si>
    <t>0225 retest 2 times
OK Update result retest 2times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</si>
</sst>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5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9" fontId="2" fillId="3" borderId="0" xfId="0" applyNumberFormat="1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384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unfenhx\AppData\Roaming\Microsoft\Excel\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383" priority="9"/>
  </conditionalFormatting>
  <conditionalFormatting sqref="FZ15">
    <cfRule type="duplicateValues" dxfId="382" priority="8"/>
  </conditionalFormatting>
  <conditionalFormatting sqref="FZ19">
    <cfRule type="duplicateValues" dxfId="381" priority="7"/>
  </conditionalFormatting>
  <conditionalFormatting sqref="FZ40">
    <cfRule type="duplicateValues" dxfId="380" priority="6"/>
  </conditionalFormatting>
  <conditionalFormatting sqref="FZ51">
    <cfRule type="duplicateValues" dxfId="379" priority="5"/>
  </conditionalFormatting>
  <conditionalFormatting sqref="GI15">
    <cfRule type="duplicateValues" dxfId="378" priority="4"/>
  </conditionalFormatting>
  <conditionalFormatting sqref="GI19">
    <cfRule type="duplicateValues" dxfId="377" priority="3"/>
  </conditionalFormatting>
  <conditionalFormatting sqref="GI40">
    <cfRule type="duplicateValues" dxfId="376" priority="2"/>
  </conditionalFormatting>
  <conditionalFormatting sqref="GI51">
    <cfRule type="duplicateValues" dxfId="375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374" priority="3"/>
  </conditionalFormatting>
  <conditionalFormatting sqref="DT71">
    <cfRule type="duplicateValues" dxfId="373" priority="2"/>
  </conditionalFormatting>
  <conditionalFormatting sqref="DT60">
    <cfRule type="duplicateValues" dxfId="37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I134"/>
  <sheetViews>
    <sheetView tabSelected="1" topLeftCell="XS1" zoomScale="85" zoomScaleNormal="85" workbookViewId="0">
      <pane ySplit="2" topLeftCell="A3" activePane="bottomLeft" state="frozen"/>
      <selection pane="bottomLeft" activeCell="YD12" sqref="YD12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9.140625" style="2"/>
    <col min="383" max="388" width="0" style="2" hidden="1" customWidth="1"/>
    <col min="389" max="389" width="0" style="158" hidden="1" customWidth="1"/>
    <col min="390" max="396" width="0" style="2" hidden="1" customWidth="1"/>
    <col min="397" max="397" width="0" style="158" hidden="1" customWidth="1"/>
    <col min="398" max="404" width="0" style="2" hidden="1" customWidth="1"/>
    <col min="405" max="405" width="20.28515625" style="158" customWidth="1"/>
    <col min="406" max="409" width="9.140625" style="2"/>
    <col min="410" max="410" width="9.140625" style="158"/>
    <col min="411" max="417" width="9.140625" style="2"/>
    <col min="418" max="418" width="9.140625" style="158"/>
    <col min="419" max="420" width="9.140625" style="2"/>
    <col min="421" max="421" width="16.85546875" style="2" customWidth="1"/>
    <col min="422" max="425" width="9.140625" style="2"/>
    <col min="426" max="426" width="9.140625" style="158"/>
    <col min="427" max="428" width="9.140625" style="2"/>
    <col min="429" max="429" width="20.5703125" style="2" hidden="1" customWidth="1"/>
    <col min="430" max="433" width="0" style="2" hidden="1" customWidth="1"/>
    <col min="434" max="434" width="0" style="158" hidden="1" customWidth="1"/>
    <col min="435" max="435" width="0" style="2" hidden="1" customWidth="1"/>
    <col min="436" max="436" width="9.140625" style="2"/>
    <col min="437" max="437" width="20.140625" style="2" customWidth="1"/>
    <col min="438" max="441" width="9.140625" style="2"/>
    <col min="442" max="442" width="9.140625" style="158"/>
    <col min="443" max="449" width="9.140625" style="2"/>
    <col min="450" max="450" width="9.140625" style="158"/>
    <col min="451" max="452" width="9.140625" style="2"/>
    <col min="453" max="453" width="9.5703125" style="2" customWidth="1"/>
    <col min="454" max="457" width="9.140625" style="2"/>
    <col min="458" max="458" width="9.140625" style="158"/>
    <col min="459" max="460" width="9.140625" style="2"/>
    <col min="461" max="461" width="11.28515625" style="157" customWidth="1"/>
    <col min="462" max="465" width="9.140625" style="157"/>
    <col min="466" max="466" width="9.140625" style="158"/>
    <col min="467" max="468" width="9.140625" style="2"/>
    <col min="469" max="469" width="11.28515625" style="157" customWidth="1"/>
    <col min="470" max="473" width="9.140625" style="157"/>
    <col min="474" max="474" width="9.140625" style="158"/>
    <col min="475" max="475" width="9.140625" style="157"/>
    <col min="476" max="476" width="9.140625" style="2"/>
    <col min="477" max="477" width="11.28515625" style="157" customWidth="1"/>
    <col min="478" max="481" width="9.140625" style="157"/>
    <col min="482" max="482" width="9.140625" style="158"/>
    <col min="483" max="483" width="9.140625" style="157"/>
    <col min="484" max="484" width="9.140625" style="2"/>
    <col min="485" max="485" width="11.28515625" style="157" customWidth="1"/>
    <col min="486" max="489" width="9.140625" style="157"/>
    <col min="490" max="490" width="8.7109375" style="158" customWidth="1"/>
    <col min="491" max="491" width="9.140625" style="157"/>
    <col min="492" max="492" width="9.140625" style="2"/>
    <col min="493" max="493" width="11.28515625" style="157" customWidth="1"/>
    <col min="494" max="497" width="9.140625" style="157"/>
    <col min="498" max="498" width="8.7109375" style="158" customWidth="1"/>
    <col min="499" max="499" width="9.140625" style="157"/>
    <col min="500" max="500" width="9.140625" style="2"/>
    <col min="501" max="501" width="11.28515625" style="157" customWidth="1"/>
    <col min="502" max="505" width="9.140625" style="157"/>
    <col min="506" max="506" width="8.7109375" style="158" customWidth="1"/>
    <col min="507" max="507" width="9.140625" style="157"/>
    <col min="508" max="508" width="9.140625" style="2"/>
    <col min="509" max="509" width="11.28515625" style="157" customWidth="1"/>
    <col min="510" max="513" width="9.140625" style="157"/>
    <col min="514" max="514" width="8.7109375" style="158" customWidth="1"/>
    <col min="515" max="515" width="9.140625" style="157"/>
    <col min="516" max="516" width="9.140625" style="2"/>
    <col min="517" max="517" width="11.28515625" style="157" customWidth="1"/>
    <col min="518" max="521" width="9.140625" style="157"/>
    <col min="522" max="522" width="8.7109375" style="158" customWidth="1"/>
    <col min="523" max="523" width="9.140625" style="157"/>
    <col min="524" max="524" width="9.140625" style="2"/>
    <col min="525" max="525" width="11.28515625" style="157" customWidth="1"/>
    <col min="526" max="529" width="9.140625" style="157"/>
    <col min="530" max="530" width="8.7109375" style="158" customWidth="1"/>
    <col min="531" max="531" width="9.140625" style="157"/>
    <col min="532" max="532" width="9.140625" style="2"/>
    <col min="533" max="533" width="11.28515625" style="157" customWidth="1"/>
    <col min="534" max="537" width="9.140625" style="157"/>
    <col min="538" max="538" width="9.42578125" style="158" customWidth="1"/>
    <col min="539" max="540" width="9.140625" style="2"/>
    <col min="541" max="541" width="11.28515625" style="157" customWidth="1"/>
    <col min="542" max="545" width="9.140625" style="157"/>
    <col min="546" max="546" width="8.7109375" style="158" customWidth="1"/>
    <col min="547" max="547" width="9.140625" style="157"/>
    <col min="548" max="548" width="9.140625" style="2"/>
    <col min="549" max="549" width="11.28515625" style="157" customWidth="1"/>
    <col min="550" max="553" width="9.140625" style="157"/>
    <col min="554" max="554" width="8.7109375" style="158" customWidth="1"/>
    <col min="555" max="555" width="9.140625" style="157"/>
    <col min="556" max="556" width="9.140625" style="2"/>
    <col min="557" max="557" width="11.28515625" style="157" customWidth="1"/>
    <col min="558" max="561" width="9.140625" style="157"/>
    <col min="562" max="562" width="8.7109375" style="158" customWidth="1"/>
    <col min="563" max="563" width="9.140625" style="157"/>
    <col min="564" max="564" width="9.140625" style="2"/>
    <col min="565" max="565" width="14" style="157" customWidth="1"/>
    <col min="566" max="569" width="9.140625" style="157"/>
    <col min="570" max="570" width="8.7109375" style="158" customWidth="1"/>
    <col min="571" max="571" width="9.140625" style="157"/>
    <col min="572" max="572" width="9.140625" style="2"/>
    <col min="573" max="573" width="14" style="157" customWidth="1"/>
    <col min="574" max="577" width="9.140625" style="157" customWidth="1"/>
    <col min="578" max="578" width="8.7109375" style="158" customWidth="1"/>
    <col min="579" max="579" width="9.140625" style="157" customWidth="1"/>
    <col min="580" max="580" width="9.140625" style="2" customWidth="1"/>
    <col min="581" max="581" width="14" style="157" customWidth="1"/>
    <col min="582" max="585" width="9.140625" style="157" customWidth="1"/>
    <col min="586" max="586" width="8.7109375" style="158" customWidth="1"/>
    <col min="587" max="588" width="9.140625" style="157" customWidth="1"/>
    <col min="589" max="589" width="14" style="157" customWidth="1"/>
    <col min="590" max="593" width="9.140625" style="157"/>
    <col min="594" max="594" width="8.7109375" style="158" customWidth="1"/>
    <col min="595" max="595" width="9.140625" style="157"/>
    <col min="596" max="596" width="9.140625" style="2"/>
    <col min="597" max="597" width="14" style="157" customWidth="1"/>
    <col min="598" max="601" width="9.140625" style="157"/>
    <col min="602" max="602" width="8.7109375" style="158" customWidth="1"/>
    <col min="603" max="603" width="9.140625" style="157"/>
    <col min="604" max="604" width="9.140625" style="2"/>
    <col min="605" max="605" width="14" style="157" customWidth="1"/>
    <col min="606" max="609" width="9.140625" style="157"/>
    <col min="610" max="610" width="8.7109375" style="158" customWidth="1"/>
    <col min="611" max="611" width="9.140625" style="157"/>
    <col min="612" max="612" width="9.140625" style="2"/>
    <col min="613" max="613" width="22.85546875" style="2" customWidth="1"/>
    <col min="614" max="620" width="9.140625" style="2"/>
    <col min="621" max="621" width="22.85546875" style="157" customWidth="1"/>
    <col min="622" max="627" width="9.140625" style="157"/>
    <col min="628" max="628" width="9.140625" style="2"/>
    <col min="629" max="629" width="22.85546875" style="157" customWidth="1"/>
    <col min="630" max="635" width="9.140625" style="157"/>
    <col min="636" max="636" width="9.140625" style="2"/>
    <col min="637" max="637" width="22.85546875" style="157" customWidth="1"/>
    <col min="638" max="643" width="9.140625" style="157"/>
    <col min="644" max="644" width="9.140625" style="2"/>
    <col min="645" max="645" width="22.85546875" style="157" customWidth="1"/>
    <col min="646" max="651" width="9.140625" style="157"/>
    <col min="652" max="652" width="9.140625" style="195"/>
    <col min="653" max="653" width="22.85546875" style="157" customWidth="1"/>
    <col min="654" max="659" width="9.140625" style="157"/>
    <col min="660" max="16384" width="9.140625" style="2"/>
  </cols>
  <sheetData>
    <row r="1" spans="1:659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200" t="s">
        <v>215</v>
      </c>
      <c r="IO1" s="200"/>
      <c r="IV1" s="199" t="s">
        <v>220</v>
      </c>
      <c r="IW1" s="199"/>
      <c r="JD1" s="199" t="s">
        <v>230</v>
      </c>
      <c r="JE1" s="199"/>
      <c r="JL1" s="199" t="s">
        <v>238</v>
      </c>
      <c r="JM1" s="199"/>
      <c r="JQ1" s="4"/>
      <c r="JT1" s="199" t="s">
        <v>258</v>
      </c>
      <c r="JU1" s="199"/>
      <c r="JY1" s="4"/>
      <c r="KB1" s="199" t="s">
        <v>255</v>
      </c>
      <c r="KC1" s="199"/>
      <c r="KJ1" s="2" t="s">
        <v>259</v>
      </c>
      <c r="KR1" s="199" t="s">
        <v>272</v>
      </c>
      <c r="KS1" s="199"/>
      <c r="KT1" s="116"/>
      <c r="KU1" s="116"/>
      <c r="KV1" s="116"/>
      <c r="KW1" s="116"/>
      <c r="KX1" s="116"/>
      <c r="KY1" s="116"/>
      <c r="KZ1" s="199" t="s">
        <v>273</v>
      </c>
      <c r="LA1" s="199"/>
      <c r="LB1" s="116"/>
      <c r="LC1" s="116"/>
      <c r="LD1" s="116"/>
      <c r="LE1" s="116"/>
      <c r="LF1" s="116"/>
      <c r="LG1" s="156"/>
      <c r="LH1" s="199" t="s">
        <v>278</v>
      </c>
      <c r="LI1" s="199"/>
      <c r="LM1" s="158"/>
      <c r="LO1" s="157"/>
      <c r="LP1" s="2" t="s">
        <v>271</v>
      </c>
      <c r="LX1" s="2" t="s">
        <v>282</v>
      </c>
      <c r="MF1" s="199" t="s">
        <v>286</v>
      </c>
      <c r="MG1" s="199"/>
      <c r="MH1" s="157"/>
      <c r="MI1" s="157"/>
      <c r="MJ1" s="157"/>
      <c r="ML1" s="157"/>
      <c r="MM1" s="157"/>
      <c r="MN1" s="199" t="s">
        <v>287</v>
      </c>
      <c r="MO1" s="199"/>
      <c r="MP1" s="157"/>
      <c r="MQ1" s="157"/>
      <c r="MR1" s="157"/>
      <c r="MS1" s="158"/>
      <c r="MT1" s="157"/>
      <c r="MU1" s="157"/>
      <c r="MV1" s="199" t="s">
        <v>288</v>
      </c>
      <c r="MW1" s="199"/>
      <c r="MX1" s="157"/>
      <c r="MY1" s="157"/>
      <c r="MZ1" s="157"/>
      <c r="NB1" s="157"/>
      <c r="NC1" s="157"/>
      <c r="ND1" s="157"/>
      <c r="NE1" s="199" t="s">
        <v>314</v>
      </c>
      <c r="NF1" s="199"/>
      <c r="NG1" s="157"/>
      <c r="NH1" s="157"/>
      <c r="NJ1" s="157"/>
      <c r="NK1" s="157"/>
      <c r="NL1" s="199" t="s">
        <v>316</v>
      </c>
      <c r="NM1" s="199"/>
      <c r="NN1" s="157"/>
      <c r="NO1" s="157"/>
      <c r="NP1" s="157"/>
      <c r="NR1" s="157"/>
      <c r="NS1" s="157"/>
      <c r="NT1" s="2" t="s">
        <v>317</v>
      </c>
      <c r="OA1" s="2" t="s">
        <v>308</v>
      </c>
      <c r="OH1" s="2" t="s">
        <v>313</v>
      </c>
      <c r="OO1" s="158" t="s">
        <v>318</v>
      </c>
      <c r="OW1" s="2" t="s">
        <v>331</v>
      </c>
      <c r="PE1" s="2" t="s">
        <v>332</v>
      </c>
      <c r="PM1" s="2" t="s">
        <v>354</v>
      </c>
      <c r="PU1" s="2" t="s">
        <v>354</v>
      </c>
      <c r="QC1" s="2" t="s">
        <v>366</v>
      </c>
      <c r="QK1" s="2" t="s">
        <v>370</v>
      </c>
      <c r="QS1" s="157" t="s">
        <v>373</v>
      </c>
      <c r="RA1" s="157" t="s">
        <v>376</v>
      </c>
      <c r="RI1" s="157" t="s">
        <v>377</v>
      </c>
      <c r="RQ1" s="157" t="s">
        <v>378</v>
      </c>
      <c r="RY1" s="157" t="s">
        <v>382</v>
      </c>
      <c r="SA1" s="157">
        <v>152</v>
      </c>
      <c r="SG1" s="157" t="s">
        <v>386</v>
      </c>
      <c r="SO1" s="157" t="s">
        <v>391</v>
      </c>
      <c r="SW1" s="157" t="s">
        <v>397</v>
      </c>
      <c r="TE1" s="157" t="s">
        <v>398</v>
      </c>
      <c r="TM1" s="157" t="s">
        <v>399</v>
      </c>
      <c r="TU1" s="157" t="s">
        <v>410</v>
      </c>
      <c r="UC1" s="157" t="s">
        <v>414</v>
      </c>
      <c r="UK1" s="157" t="s">
        <v>415</v>
      </c>
      <c r="US1" s="157" t="s">
        <v>416</v>
      </c>
      <c r="VA1" s="157" t="s">
        <v>419</v>
      </c>
      <c r="VI1" s="157" t="s">
        <v>420</v>
      </c>
      <c r="VQ1" s="157" t="s">
        <v>424</v>
      </c>
      <c r="VY1" s="157" t="s">
        <v>426</v>
      </c>
      <c r="WG1" s="157" t="s">
        <v>427</v>
      </c>
      <c r="WO1" s="157" t="s">
        <v>430</v>
      </c>
      <c r="WW1" s="157" t="s">
        <v>431</v>
      </c>
      <c r="XE1" s="157" t="s">
        <v>438</v>
      </c>
      <c r="XM1" s="157" t="s">
        <v>439</v>
      </c>
      <c r="XU1" s="157" t="s">
        <v>440</v>
      </c>
      <c r="YC1" s="157" t="s">
        <v>441</v>
      </c>
    </row>
    <row r="2" spans="1:659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O2" s="157" t="s">
        <v>0</v>
      </c>
      <c r="OP2" s="157" t="s">
        <v>1</v>
      </c>
      <c r="OQ2" s="157" t="s">
        <v>2</v>
      </c>
      <c r="OR2" s="157" t="s">
        <v>3</v>
      </c>
      <c r="OS2" s="157" t="s">
        <v>4</v>
      </c>
      <c r="OT2" s="158" t="s">
        <v>5</v>
      </c>
      <c r="OW2" s="157" t="s">
        <v>0</v>
      </c>
      <c r="OX2" s="157" t="s">
        <v>1</v>
      </c>
      <c r="OY2" s="157" t="s">
        <v>2</v>
      </c>
      <c r="OZ2" s="157" t="s">
        <v>3</v>
      </c>
      <c r="PA2" s="157" t="s">
        <v>4</v>
      </c>
      <c r="PB2" s="158" t="s">
        <v>5</v>
      </c>
      <c r="PE2" s="157" t="s">
        <v>0</v>
      </c>
      <c r="PF2" s="157" t="s">
        <v>1</v>
      </c>
      <c r="PG2" s="157" t="s">
        <v>2</v>
      </c>
      <c r="PH2" s="157" t="s">
        <v>3</v>
      </c>
      <c r="PI2" s="157" t="s">
        <v>4</v>
      </c>
      <c r="PJ2" s="158" t="s">
        <v>5</v>
      </c>
      <c r="PM2" s="157" t="s">
        <v>0</v>
      </c>
      <c r="PN2" s="157" t="s">
        <v>1</v>
      </c>
      <c r="PO2" s="157" t="s">
        <v>2</v>
      </c>
      <c r="PP2" s="157" t="s">
        <v>3</v>
      </c>
      <c r="PQ2" s="157" t="s">
        <v>4</v>
      </c>
      <c r="PR2" s="158" t="s">
        <v>5</v>
      </c>
      <c r="PU2" s="157" t="s">
        <v>0</v>
      </c>
      <c r="PV2" s="157" t="s">
        <v>1</v>
      </c>
      <c r="PW2" s="157" t="s">
        <v>2</v>
      </c>
      <c r="PX2" s="157" t="s">
        <v>3</v>
      </c>
      <c r="PY2" s="157" t="s">
        <v>4</v>
      </c>
      <c r="PZ2" s="158" t="s">
        <v>5</v>
      </c>
      <c r="QC2" s="157" t="s">
        <v>0</v>
      </c>
      <c r="QD2" s="157" t="s">
        <v>1</v>
      </c>
      <c r="QE2" s="157" t="s">
        <v>2</v>
      </c>
      <c r="QF2" s="157" t="s">
        <v>3</v>
      </c>
      <c r="QG2" s="157" t="s">
        <v>4</v>
      </c>
      <c r="QH2" s="158" t="s">
        <v>5</v>
      </c>
      <c r="QK2" s="157" t="s">
        <v>0</v>
      </c>
      <c r="QL2" s="157" t="s">
        <v>1</v>
      </c>
      <c r="QM2" s="157" t="s">
        <v>2</v>
      </c>
      <c r="QN2" s="157" t="s">
        <v>3</v>
      </c>
      <c r="QO2" s="157" t="s">
        <v>4</v>
      </c>
      <c r="QP2" s="158" t="s">
        <v>5</v>
      </c>
      <c r="QS2" s="157" t="s">
        <v>0</v>
      </c>
      <c r="QT2" s="157" t="s">
        <v>1</v>
      </c>
      <c r="QU2" s="157" t="s">
        <v>2</v>
      </c>
      <c r="QV2" s="157" t="s">
        <v>3</v>
      </c>
      <c r="QW2" s="157" t="s">
        <v>4</v>
      </c>
      <c r="QX2" s="158" t="s">
        <v>5</v>
      </c>
      <c r="RA2" s="157" t="s">
        <v>0</v>
      </c>
      <c r="RB2" s="157" t="s">
        <v>1</v>
      </c>
      <c r="RC2" s="157" t="s">
        <v>2</v>
      </c>
      <c r="RD2" s="157" t="s">
        <v>3</v>
      </c>
      <c r="RE2" s="157" t="s">
        <v>4</v>
      </c>
      <c r="RF2" s="158" t="s">
        <v>5</v>
      </c>
      <c r="RI2" s="157" t="s">
        <v>0</v>
      </c>
      <c r="RJ2" s="157" t="s">
        <v>1</v>
      </c>
      <c r="RK2" s="157" t="s">
        <v>2</v>
      </c>
      <c r="RL2" s="157" t="s">
        <v>3</v>
      </c>
      <c r="RM2" s="157" t="s">
        <v>4</v>
      </c>
      <c r="RN2" s="158" t="s">
        <v>5</v>
      </c>
      <c r="RQ2" s="157" t="s">
        <v>0</v>
      </c>
      <c r="RR2" s="157" t="s">
        <v>1</v>
      </c>
      <c r="RS2" s="157" t="s">
        <v>2</v>
      </c>
      <c r="RT2" s="157" t="s">
        <v>3</v>
      </c>
      <c r="RU2" s="157" t="s">
        <v>4</v>
      </c>
      <c r="RV2" s="158" t="s">
        <v>5</v>
      </c>
      <c r="RY2" s="157" t="s">
        <v>0</v>
      </c>
      <c r="RZ2" s="157" t="s">
        <v>1</v>
      </c>
      <c r="SA2" s="157" t="s">
        <v>2</v>
      </c>
      <c r="SB2" s="157" t="s">
        <v>3</v>
      </c>
      <c r="SC2" s="157" t="s">
        <v>4</v>
      </c>
      <c r="SD2" s="158" t="s">
        <v>5</v>
      </c>
      <c r="SG2" s="157" t="s">
        <v>0</v>
      </c>
      <c r="SH2" s="157" t="s">
        <v>1</v>
      </c>
      <c r="SI2" s="157" t="s">
        <v>2</v>
      </c>
      <c r="SJ2" s="157" t="s">
        <v>3</v>
      </c>
      <c r="SK2" s="157" t="s">
        <v>4</v>
      </c>
      <c r="SL2" s="158" t="s">
        <v>5</v>
      </c>
      <c r="SO2" s="157" t="s">
        <v>0</v>
      </c>
      <c r="SP2" s="157" t="s">
        <v>1</v>
      </c>
      <c r="SQ2" s="157" t="s">
        <v>2</v>
      </c>
      <c r="SR2" s="157" t="s">
        <v>3</v>
      </c>
      <c r="SS2" s="157" t="s">
        <v>4</v>
      </c>
      <c r="ST2" s="158" t="s">
        <v>5</v>
      </c>
      <c r="SW2" s="157" t="s">
        <v>0</v>
      </c>
      <c r="SX2" s="157" t="s">
        <v>1</v>
      </c>
      <c r="SY2" s="157" t="s">
        <v>2</v>
      </c>
      <c r="SZ2" s="157" t="s">
        <v>3</v>
      </c>
      <c r="TA2" s="157" t="s">
        <v>4</v>
      </c>
      <c r="TB2" s="158" t="s">
        <v>5</v>
      </c>
      <c r="TE2" s="157" t="s">
        <v>0</v>
      </c>
      <c r="TF2" s="157" t="s">
        <v>1</v>
      </c>
      <c r="TG2" s="157" t="s">
        <v>2</v>
      </c>
      <c r="TH2" s="157" t="s">
        <v>3</v>
      </c>
      <c r="TI2" s="157" t="s">
        <v>4</v>
      </c>
      <c r="TJ2" s="158" t="s">
        <v>5</v>
      </c>
      <c r="TM2" s="157" t="s">
        <v>0</v>
      </c>
      <c r="TN2" s="157" t="s">
        <v>1</v>
      </c>
      <c r="TO2" s="157" t="s">
        <v>2</v>
      </c>
      <c r="TP2" s="157" t="s">
        <v>3</v>
      </c>
      <c r="TQ2" s="157" t="s">
        <v>4</v>
      </c>
      <c r="TR2" s="158" t="s">
        <v>5</v>
      </c>
      <c r="TU2" s="157" t="s">
        <v>0</v>
      </c>
      <c r="TV2" s="157" t="s">
        <v>1</v>
      </c>
      <c r="TW2" s="157" t="s">
        <v>2</v>
      </c>
      <c r="TX2" s="157" t="s">
        <v>3</v>
      </c>
      <c r="TY2" s="157" t="s">
        <v>4</v>
      </c>
      <c r="TZ2" s="158" t="s">
        <v>5</v>
      </c>
      <c r="UC2" s="157" t="s">
        <v>0</v>
      </c>
      <c r="UD2" s="157" t="s">
        <v>1</v>
      </c>
      <c r="UE2" s="157" t="s">
        <v>2</v>
      </c>
      <c r="UF2" s="157" t="s">
        <v>3</v>
      </c>
      <c r="UG2" s="157" t="s">
        <v>4</v>
      </c>
      <c r="UH2" s="158" t="s">
        <v>5</v>
      </c>
      <c r="UK2" s="157" t="s">
        <v>0</v>
      </c>
      <c r="UL2" s="157" t="s">
        <v>1</v>
      </c>
      <c r="UM2" s="157" t="s">
        <v>2</v>
      </c>
      <c r="UN2" s="157" t="s">
        <v>3</v>
      </c>
      <c r="UO2" s="157" t="s">
        <v>4</v>
      </c>
      <c r="UP2" s="158" t="s">
        <v>5</v>
      </c>
      <c r="US2" s="157" t="s">
        <v>0</v>
      </c>
      <c r="UT2" s="157" t="s">
        <v>1</v>
      </c>
      <c r="UU2" s="157" t="s">
        <v>2</v>
      </c>
      <c r="UV2" s="157" t="s">
        <v>3</v>
      </c>
      <c r="UW2" s="157" t="s">
        <v>4</v>
      </c>
      <c r="UX2" s="158" t="s">
        <v>5</v>
      </c>
      <c r="VA2" s="157" t="s">
        <v>0</v>
      </c>
      <c r="VB2" s="157" t="s">
        <v>1</v>
      </c>
      <c r="VC2" s="157" t="s">
        <v>2</v>
      </c>
      <c r="VD2" s="157" t="s">
        <v>3</v>
      </c>
      <c r="VE2" s="157" t="s">
        <v>4</v>
      </c>
      <c r="VF2" s="158" t="s">
        <v>5</v>
      </c>
      <c r="VI2" s="157" t="s">
        <v>0</v>
      </c>
      <c r="VJ2" s="157" t="s">
        <v>1</v>
      </c>
      <c r="VK2" s="157" t="s">
        <v>2</v>
      </c>
      <c r="VL2" s="157" t="s">
        <v>3</v>
      </c>
      <c r="VM2" s="157" t="s">
        <v>4</v>
      </c>
      <c r="VN2" s="158" t="s">
        <v>5</v>
      </c>
      <c r="VQ2" s="157" t="s">
        <v>0</v>
      </c>
      <c r="VR2" s="157" t="s">
        <v>1</v>
      </c>
      <c r="VS2" s="157" t="s">
        <v>2</v>
      </c>
      <c r="VT2" s="157" t="s">
        <v>3</v>
      </c>
      <c r="VU2" s="157" t="s">
        <v>4</v>
      </c>
      <c r="VV2" s="158" t="s">
        <v>5</v>
      </c>
      <c r="VY2" s="157" t="s">
        <v>0</v>
      </c>
      <c r="VZ2" s="157" t="s">
        <v>1</v>
      </c>
      <c r="WA2" s="157" t="s">
        <v>2</v>
      </c>
      <c r="WB2" s="157" t="s">
        <v>3</v>
      </c>
      <c r="WC2" s="157" t="s">
        <v>4</v>
      </c>
      <c r="WD2" s="158" t="s">
        <v>5</v>
      </c>
      <c r="WG2" s="157" t="s">
        <v>0</v>
      </c>
      <c r="WH2" s="157" t="s">
        <v>1</v>
      </c>
      <c r="WI2" s="157" t="s">
        <v>2</v>
      </c>
      <c r="WJ2" s="157" t="s">
        <v>3</v>
      </c>
      <c r="WK2" s="157" t="s">
        <v>4</v>
      </c>
      <c r="WL2" s="158" t="s">
        <v>5</v>
      </c>
      <c r="WO2" s="157" t="s">
        <v>0</v>
      </c>
      <c r="WP2" s="157" t="s">
        <v>1</v>
      </c>
      <c r="WQ2" s="157" t="s">
        <v>2</v>
      </c>
      <c r="WR2" s="157" t="s">
        <v>3</v>
      </c>
      <c r="WS2" s="157" t="s">
        <v>4</v>
      </c>
      <c r="WT2" s="158" t="s">
        <v>5</v>
      </c>
      <c r="WW2" s="157" t="s">
        <v>0</v>
      </c>
      <c r="WX2" s="157" t="s">
        <v>1</v>
      </c>
      <c r="WY2" s="157" t="s">
        <v>2</v>
      </c>
      <c r="WZ2" s="157" t="s">
        <v>3</v>
      </c>
      <c r="XA2" s="157" t="s">
        <v>4</v>
      </c>
      <c r="XB2" s="158" t="s">
        <v>5</v>
      </c>
      <c r="XE2" s="157" t="s">
        <v>0</v>
      </c>
      <c r="XF2" s="157" t="s">
        <v>1</v>
      </c>
      <c r="XG2" s="157" t="s">
        <v>2</v>
      </c>
      <c r="XH2" s="157" t="s">
        <v>3</v>
      </c>
      <c r="XI2" s="157" t="s">
        <v>4</v>
      </c>
      <c r="XJ2" s="158" t="s">
        <v>5</v>
      </c>
      <c r="XM2" s="157" t="s">
        <v>0</v>
      </c>
      <c r="XN2" s="157" t="s">
        <v>1</v>
      </c>
      <c r="XO2" s="157" t="s">
        <v>2</v>
      </c>
      <c r="XP2" s="157" t="s">
        <v>3</v>
      </c>
      <c r="XQ2" s="157" t="s">
        <v>4</v>
      </c>
      <c r="XR2" s="158" t="s">
        <v>5</v>
      </c>
      <c r="XU2" s="157" t="s">
        <v>0</v>
      </c>
      <c r="XV2" s="157" t="s">
        <v>1</v>
      </c>
      <c r="XW2" s="157" t="s">
        <v>2</v>
      </c>
      <c r="XX2" s="157" t="s">
        <v>3</v>
      </c>
      <c r="XY2" s="157" t="s">
        <v>4</v>
      </c>
      <c r="XZ2" s="158" t="s">
        <v>5</v>
      </c>
      <c r="YC2" s="157" t="s">
        <v>0</v>
      </c>
      <c r="YD2" s="157" t="s">
        <v>1</v>
      </c>
      <c r="YE2" s="157" t="s">
        <v>2</v>
      </c>
      <c r="YF2" s="157" t="s">
        <v>3</v>
      </c>
      <c r="YG2" s="157" t="s">
        <v>4</v>
      </c>
      <c r="YH2" s="158" t="s">
        <v>5</v>
      </c>
    </row>
    <row r="3" spans="1:659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O3" s="157" t="s">
        <v>17</v>
      </c>
      <c r="OP3" s="157">
        <v>34</v>
      </c>
      <c r="OQ3" s="157">
        <v>34</v>
      </c>
      <c r="OR3" s="157">
        <v>0</v>
      </c>
      <c r="OS3" s="157">
        <v>0</v>
      </c>
      <c r="OT3" s="158">
        <f>OQ3/OP3</f>
        <v>1</v>
      </c>
      <c r="OU3" s="158">
        <f>OT3-NQ3</f>
        <v>0</v>
      </c>
      <c r="OW3" s="157" t="s">
        <v>17</v>
      </c>
      <c r="OX3" s="157">
        <v>34</v>
      </c>
      <c r="OY3" s="157">
        <v>34</v>
      </c>
      <c r="OZ3" s="157">
        <v>0</v>
      </c>
      <c r="PA3" s="157">
        <v>0</v>
      </c>
      <c r="PB3" s="158">
        <f>OY3/OX3</f>
        <v>1</v>
      </c>
      <c r="PC3" s="158">
        <f>PB3-OT3</f>
        <v>0</v>
      </c>
      <c r="PE3" s="157" t="s">
        <v>17</v>
      </c>
      <c r="PF3" s="157">
        <v>34</v>
      </c>
      <c r="PG3" s="157">
        <v>34</v>
      </c>
      <c r="PH3" s="157">
        <v>0</v>
      </c>
      <c r="PI3" s="157">
        <v>0</v>
      </c>
      <c r="PJ3" s="158">
        <f>PG3/PF3</f>
        <v>1</v>
      </c>
      <c r="PK3" s="158">
        <f>PJ3-PB3</f>
        <v>0</v>
      </c>
      <c r="PM3" s="157" t="s">
        <v>17</v>
      </c>
      <c r="PN3" s="157">
        <v>34</v>
      </c>
      <c r="PO3" s="157">
        <v>34</v>
      </c>
      <c r="PP3" s="157">
        <v>0</v>
      </c>
      <c r="PQ3" s="157">
        <v>0</v>
      </c>
      <c r="PR3" s="158">
        <f>PO3/PN3</f>
        <v>1</v>
      </c>
      <c r="PS3" s="158">
        <f>PR3-PJ3</f>
        <v>0</v>
      </c>
      <c r="PU3" s="157" t="s">
        <v>17</v>
      </c>
      <c r="PV3" s="157">
        <v>34</v>
      </c>
      <c r="PW3" s="157">
        <v>34</v>
      </c>
      <c r="PX3" s="157">
        <v>0</v>
      </c>
      <c r="PY3" s="157">
        <v>0</v>
      </c>
      <c r="PZ3" s="158">
        <f>PW3/PV3</f>
        <v>1</v>
      </c>
      <c r="QA3" s="158">
        <f>PZ3-PR3</f>
        <v>0</v>
      </c>
      <c r="QC3" s="157" t="s">
        <v>17</v>
      </c>
      <c r="QD3" s="157">
        <v>34</v>
      </c>
      <c r="QE3" s="157">
        <v>34</v>
      </c>
      <c r="QF3" s="157">
        <v>0</v>
      </c>
      <c r="QG3" s="157">
        <v>0</v>
      </c>
      <c r="QH3" s="158">
        <f>QE3/QD3</f>
        <v>1</v>
      </c>
      <c r="QI3" s="158">
        <f>QH3-PZ3</f>
        <v>0</v>
      </c>
      <c r="QK3" s="157" t="s">
        <v>17</v>
      </c>
      <c r="QL3" s="157">
        <v>34</v>
      </c>
      <c r="QM3" s="157">
        <v>34</v>
      </c>
      <c r="QN3" s="157">
        <v>0</v>
      </c>
      <c r="QO3" s="157">
        <v>0</v>
      </c>
      <c r="QP3" s="158">
        <f>QM3/QL3</f>
        <v>1</v>
      </c>
      <c r="QQ3" s="158">
        <f>QP3-QH3</f>
        <v>0</v>
      </c>
      <c r="QS3" s="157" t="s">
        <v>17</v>
      </c>
      <c r="QT3" s="157">
        <v>34</v>
      </c>
      <c r="QU3" s="157">
        <v>34</v>
      </c>
      <c r="QV3" s="157">
        <v>0</v>
      </c>
      <c r="QW3" s="157">
        <v>0</v>
      </c>
      <c r="QX3" s="158">
        <f>QU3/QT3</f>
        <v>1</v>
      </c>
      <c r="QY3" s="158">
        <f>QX3-QP3</f>
        <v>0</v>
      </c>
      <c r="RA3" s="157" t="s">
        <v>17</v>
      </c>
      <c r="RB3" s="157">
        <v>34</v>
      </c>
      <c r="RC3" s="157">
        <v>34</v>
      </c>
      <c r="RD3" s="157">
        <v>0</v>
      </c>
      <c r="RE3" s="157">
        <v>0</v>
      </c>
      <c r="RF3" s="158">
        <f>RC3/RB3</f>
        <v>1</v>
      </c>
      <c r="RG3" s="158">
        <f>RF3-QX3</f>
        <v>0</v>
      </c>
      <c r="RI3" s="157" t="s">
        <v>17</v>
      </c>
      <c r="RJ3" s="157">
        <v>34</v>
      </c>
      <c r="RK3" s="157">
        <v>34</v>
      </c>
      <c r="RL3" s="157">
        <v>0</v>
      </c>
      <c r="RM3" s="157">
        <v>0</v>
      </c>
      <c r="RN3" s="158">
        <f>RK3/RJ3</f>
        <v>1</v>
      </c>
      <c r="RO3" s="158">
        <f>RN3-RF3</f>
        <v>0</v>
      </c>
      <c r="RQ3" s="157" t="s">
        <v>17</v>
      </c>
      <c r="RR3" s="157">
        <v>34</v>
      </c>
      <c r="RS3" s="157">
        <v>34</v>
      </c>
      <c r="RT3" s="157">
        <v>0</v>
      </c>
      <c r="RU3" s="157">
        <v>0</v>
      </c>
      <c r="RV3" s="158">
        <f>RS3/RR3</f>
        <v>1</v>
      </c>
      <c r="RW3" s="158">
        <f>RV3-RN3</f>
        <v>0</v>
      </c>
      <c r="RY3" s="157" t="s">
        <v>17</v>
      </c>
      <c r="RZ3" s="157">
        <v>34</v>
      </c>
      <c r="SA3" s="157">
        <v>34</v>
      </c>
      <c r="SB3" s="157">
        <v>0</v>
      </c>
      <c r="SC3" s="157">
        <v>0</v>
      </c>
      <c r="SD3" s="158">
        <f>SA3/RZ3</f>
        <v>1</v>
      </c>
      <c r="SE3" s="158">
        <f>SD3-RV3</f>
        <v>0</v>
      </c>
      <c r="SG3" s="157" t="s">
        <v>17</v>
      </c>
      <c r="SH3" s="157">
        <v>34</v>
      </c>
      <c r="SI3" s="157">
        <v>34</v>
      </c>
      <c r="SJ3" s="157">
        <v>0</v>
      </c>
      <c r="SK3" s="157">
        <v>0</v>
      </c>
      <c r="SL3" s="158">
        <f>SI3/SH3</f>
        <v>1</v>
      </c>
      <c r="SM3" s="158">
        <f>SL3-SD3</f>
        <v>0</v>
      </c>
      <c r="SO3" s="157" t="s">
        <v>17</v>
      </c>
      <c r="SP3" s="157">
        <v>34</v>
      </c>
      <c r="SQ3" s="157">
        <v>34</v>
      </c>
      <c r="SR3" s="157">
        <v>0</v>
      </c>
      <c r="SS3" s="157">
        <v>0</v>
      </c>
      <c r="ST3" s="158">
        <f>SQ3/SP3</f>
        <v>1</v>
      </c>
      <c r="SU3" s="158">
        <f>ST3-SL3</f>
        <v>0</v>
      </c>
      <c r="SW3" s="157" t="s">
        <v>17</v>
      </c>
      <c r="SX3" s="157">
        <v>34</v>
      </c>
      <c r="SY3" s="157">
        <v>34</v>
      </c>
      <c r="SZ3" s="157">
        <v>0</v>
      </c>
      <c r="TA3" s="157">
        <v>0</v>
      </c>
      <c r="TB3" s="158">
        <f>SY3/SX3</f>
        <v>1</v>
      </c>
      <c r="TC3" s="158">
        <f>TB3-ST3</f>
        <v>0</v>
      </c>
      <c r="TE3" s="157" t="s">
        <v>17</v>
      </c>
      <c r="TF3" s="157">
        <v>34</v>
      </c>
      <c r="TG3" s="157">
        <v>34</v>
      </c>
      <c r="TH3" s="157">
        <v>0</v>
      </c>
      <c r="TI3" s="157">
        <v>0</v>
      </c>
      <c r="TJ3" s="158">
        <f>TG3/TF3</f>
        <v>1</v>
      </c>
      <c r="TK3" s="158">
        <f>TJ3-TB3</f>
        <v>0</v>
      </c>
      <c r="TM3" s="157" t="s">
        <v>17</v>
      </c>
      <c r="TN3" s="157">
        <v>34</v>
      </c>
      <c r="TO3" s="157">
        <v>34</v>
      </c>
      <c r="TP3" s="157">
        <v>0</v>
      </c>
      <c r="TQ3" s="157">
        <v>0</v>
      </c>
      <c r="TR3" s="158">
        <f>TO3/TN3</f>
        <v>1</v>
      </c>
      <c r="TS3" s="158">
        <f>TR3-TJ3</f>
        <v>0</v>
      </c>
      <c r="TU3" s="157" t="s">
        <v>17</v>
      </c>
      <c r="TV3" s="157">
        <v>34</v>
      </c>
      <c r="TW3" s="157">
        <v>34</v>
      </c>
      <c r="TX3" s="157">
        <v>0</v>
      </c>
      <c r="TY3" s="157">
        <v>0</v>
      </c>
      <c r="TZ3" s="158">
        <f>TW3/TV3</f>
        <v>1</v>
      </c>
      <c r="UA3" s="158">
        <f>TZ3-TR3</f>
        <v>0</v>
      </c>
      <c r="UC3" s="157" t="s">
        <v>17</v>
      </c>
      <c r="UD3" s="157">
        <v>34</v>
      </c>
      <c r="UE3" s="157">
        <v>34</v>
      </c>
      <c r="UF3" s="157">
        <v>0</v>
      </c>
      <c r="UG3" s="157">
        <v>0</v>
      </c>
      <c r="UH3" s="158">
        <f>UE3/UD3</f>
        <v>1</v>
      </c>
      <c r="UI3" s="158">
        <f>UH3-TZ3</f>
        <v>0</v>
      </c>
      <c r="UK3" s="157" t="s">
        <v>17</v>
      </c>
      <c r="UL3" s="157">
        <v>34</v>
      </c>
      <c r="UM3" s="157">
        <v>34</v>
      </c>
      <c r="UN3" s="157">
        <v>0</v>
      </c>
      <c r="UO3" s="157">
        <v>0</v>
      </c>
      <c r="UP3" s="158">
        <f>UM3/UL3</f>
        <v>1</v>
      </c>
      <c r="UQ3" s="158">
        <f>UP3-UH3</f>
        <v>0</v>
      </c>
      <c r="US3" s="157" t="s">
        <v>17</v>
      </c>
      <c r="UT3" s="157">
        <v>34</v>
      </c>
      <c r="UU3" s="157">
        <v>34</v>
      </c>
      <c r="UV3" s="157">
        <v>0</v>
      </c>
      <c r="UW3" s="157">
        <v>0</v>
      </c>
      <c r="UX3" s="158">
        <f>UU3/UT3</f>
        <v>1</v>
      </c>
      <c r="UY3" s="158">
        <f>UX3-UP3</f>
        <v>0</v>
      </c>
      <c r="UZ3" s="157"/>
      <c r="VA3" s="157" t="s">
        <v>17</v>
      </c>
      <c r="VB3" s="157">
        <v>34</v>
      </c>
      <c r="VC3" s="157">
        <v>34</v>
      </c>
      <c r="VD3" s="157">
        <v>0</v>
      </c>
      <c r="VE3" s="157">
        <v>0</v>
      </c>
      <c r="VF3" s="158">
        <f>VC3/VB3</f>
        <v>1</v>
      </c>
      <c r="VG3" s="158">
        <f>VF3-UX3</f>
        <v>0</v>
      </c>
      <c r="VI3" s="157" t="s">
        <v>17</v>
      </c>
      <c r="VJ3" s="157">
        <v>34</v>
      </c>
      <c r="VK3" s="157">
        <v>34</v>
      </c>
      <c r="VL3" s="157">
        <v>0</v>
      </c>
      <c r="VM3" s="157">
        <v>0</v>
      </c>
      <c r="VN3" s="158">
        <f>VK3/VJ3</f>
        <v>1</v>
      </c>
      <c r="VO3" s="158">
        <f>VN3-VF3</f>
        <v>0</v>
      </c>
      <c r="VQ3" s="157" t="s">
        <v>17</v>
      </c>
      <c r="VR3" s="157">
        <v>34</v>
      </c>
      <c r="VS3" s="157">
        <v>34</v>
      </c>
      <c r="VT3" s="157">
        <v>0</v>
      </c>
      <c r="VU3" s="157">
        <v>0</v>
      </c>
      <c r="VV3" s="158">
        <f>VS3/VR3</f>
        <v>1</v>
      </c>
      <c r="VW3" s="158">
        <f>VV3-VN3</f>
        <v>0</v>
      </c>
      <c r="VY3" s="157" t="s">
        <v>17</v>
      </c>
      <c r="VZ3" s="157">
        <v>34</v>
      </c>
      <c r="WA3" s="157">
        <v>34</v>
      </c>
      <c r="WB3" s="157">
        <v>0</v>
      </c>
      <c r="WC3" s="157">
        <v>0</v>
      </c>
      <c r="WD3" s="158">
        <f>WA3/VZ3</f>
        <v>1</v>
      </c>
      <c r="WE3" s="158">
        <f>WD3-VV3</f>
        <v>0</v>
      </c>
      <c r="WG3" s="157" t="s">
        <v>17</v>
      </c>
      <c r="WH3" s="157">
        <v>34</v>
      </c>
      <c r="WI3" s="157">
        <v>34</v>
      </c>
      <c r="WJ3" s="157">
        <v>0</v>
      </c>
      <c r="WK3" s="157">
        <v>0</v>
      </c>
      <c r="WL3" s="158">
        <f>WI3/WH3</f>
        <v>1</v>
      </c>
      <c r="WM3" s="158">
        <f>WL3-WD3</f>
        <v>0</v>
      </c>
      <c r="WO3" s="157" t="s">
        <v>17</v>
      </c>
      <c r="WP3" s="157">
        <v>34</v>
      </c>
      <c r="WQ3" s="157">
        <v>34</v>
      </c>
      <c r="WR3" s="157">
        <v>0</v>
      </c>
      <c r="WS3" s="157">
        <v>0</v>
      </c>
      <c r="WT3" s="158">
        <f>WQ3/WP3</f>
        <v>1</v>
      </c>
      <c r="WU3" s="158">
        <f>WT3-WL3</f>
        <v>0</v>
      </c>
      <c r="WW3" s="157" t="s">
        <v>17</v>
      </c>
      <c r="WX3" s="157">
        <v>34</v>
      </c>
      <c r="WY3" s="157">
        <v>34</v>
      </c>
      <c r="WZ3" s="157">
        <v>0</v>
      </c>
      <c r="XA3" s="157">
        <v>0</v>
      </c>
      <c r="XB3" s="158">
        <f>WY3/WX3</f>
        <v>1</v>
      </c>
      <c r="XC3" s="158" t="str">
        <f>IF(EXACT(WP3,WX3),IF(EXACT(WQ3,WY3),IF(EXACT(WR3,WZ3),IF(EXACT(WS3,XA3),"OK",CONCATENATE("Fail:",XB3-WT3)),CONCATENATE("Fail:",XB3-WT3)),CONCATENATE("Fail:",XB3-WT3)),CONCATENATE("Fail:",XB3-WT3))</f>
        <v>OK</v>
      </c>
      <c r="XE3" s="157" t="s">
        <v>17</v>
      </c>
      <c r="XF3" s="157">
        <v>34</v>
      </c>
      <c r="XG3" s="157">
        <v>34</v>
      </c>
      <c r="XH3" s="157">
        <v>0</v>
      </c>
      <c r="XI3" s="157">
        <v>0</v>
      </c>
      <c r="XJ3" s="158">
        <f>XG3/XF3</f>
        <v>1</v>
      </c>
      <c r="XK3" s="158" t="str">
        <f t="shared" ref="XK3:XK10" si="1">IF(EXACT(WX3,XF3),IF(EXACT(WY3,XG3),IF(EXACT(WZ3,XH3),IF(EXACT(XA3,XI3),"OK",CONCATENATE("Fail:",ROUND(XJ3-XB3,2)*100,"%")),CONCATENATE("Fail:",ROUND(XJ3-XB3,2)*100,"%")),CONCATENATE("Fail:",ROUND(XJ3-XB3,2)*100,"%")),CONCATENATE("Fail:",ROUND(XJ3-XB3,2)*100,"%"))</f>
        <v>OK</v>
      </c>
      <c r="XM3" s="157" t="s">
        <v>17</v>
      </c>
      <c r="XN3" s="157">
        <v>34</v>
      </c>
      <c r="XO3" s="157">
        <v>34</v>
      </c>
      <c r="XP3" s="157">
        <v>0</v>
      </c>
      <c r="XQ3" s="157">
        <v>0</v>
      </c>
      <c r="XR3" s="158">
        <f>XO3/XN3</f>
        <v>1</v>
      </c>
      <c r="XS3" s="158" t="str">
        <f t="shared" ref="XS3:XS10" si="2">IF(EXACT(XF3,XN3),IF(EXACT(XG3,XO3),IF(EXACT(XH3,XP3),IF(EXACT(XI3,XQ3),"OK",CONCATENATE("Fail:",ROUND(XR3-XJ3,2)*100,"%")),CONCATENATE("Fail:",ROUND(XR3-XJ3,2)*100,"%")),CONCATENATE("Fail:",ROUND(XR3-XJ3,2)*100,"%")),CONCATENATE("Fail:",ROUND(XR3-XJ3,2)*100,"%"))</f>
        <v>OK</v>
      </c>
      <c r="XU3" s="157" t="s">
        <v>17</v>
      </c>
      <c r="XV3" s="157">
        <v>34</v>
      </c>
      <c r="XW3" s="157">
        <v>34</v>
      </c>
      <c r="XX3" s="157">
        <v>0</v>
      </c>
      <c r="XY3" s="157">
        <v>0</v>
      </c>
      <c r="XZ3" s="158">
        <f>XW3/XV3</f>
        <v>1</v>
      </c>
      <c r="YA3" s="158" t="str">
        <f>IF(EXACT(XF3,XV3),IF(EXACT(XG3,XW3),IF(EXACT(XH3,XX3),IF(EXACT(XI3,XY3),"OK",CONCATENATE("Fail:",ROUND(XZ3-XJ3,2)*100,"%")),CONCATENATE("Fail:",ROUND(XZ3-XJ3,2)*100,"%")),CONCATENATE("Fail:",ROUND(XZ3-XJ3,2)*100,"%")),CONCATENATE("Fail:",ROUND(XZ3-XJ3,2)*100,"%"))</f>
        <v>OK</v>
      </c>
      <c r="YC3" s="157" t="s">
        <v>17</v>
      </c>
      <c r="YD3" s="157">
        <v>34</v>
      </c>
      <c r="YE3" s="157">
        <v>34</v>
      </c>
      <c r="YF3" s="157">
        <v>0</v>
      </c>
      <c r="YG3" s="157">
        <v>0</v>
      </c>
      <c r="YH3" s="158">
        <f>YE3/YD3</f>
        <v>1</v>
      </c>
      <c r="YI3" s="158" t="str">
        <f>IF(EXACT(XN3,YD3),IF(EXACT(XO3,YE3),IF(EXACT(XP3,YF3),IF(EXACT(XQ3,YG3),"OK",CONCATENATE("Fail:",ROUND(YH3-XR3,2)*100,"%")),CONCATENATE("Fail:",ROUND(YH3-XR3,2)*100,"%")),CONCATENATE("Fail:",ROUND(YH3-XR3,2)*100,"%")),CONCATENATE("Fail:",ROUND(YH3-XR3,2)*100,"%"))</f>
        <v>OK</v>
      </c>
    </row>
    <row r="4" spans="1:659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O4" s="163" t="s">
        <v>18</v>
      </c>
      <c r="OP4" s="157">
        <v>32</v>
      </c>
      <c r="OQ4" s="157">
        <v>32</v>
      </c>
      <c r="OR4" s="157">
        <v>0</v>
      </c>
      <c r="OS4" s="157">
        <v>0</v>
      </c>
      <c r="OT4" s="158">
        <f t="shared" ref="OT4:OT67" si="47">OQ4/OP4</f>
        <v>1</v>
      </c>
      <c r="OU4" s="158">
        <f t="shared" ref="OU4:OU67" si="48">OT4-NQ4</f>
        <v>0</v>
      </c>
      <c r="OW4" s="163" t="s">
        <v>18</v>
      </c>
      <c r="OX4" s="157">
        <v>32</v>
      </c>
      <c r="OY4" s="157">
        <v>32</v>
      </c>
      <c r="OZ4" s="157">
        <v>0</v>
      </c>
      <c r="PA4" s="157">
        <v>0</v>
      </c>
      <c r="PB4" s="158">
        <f>OY4/OX4</f>
        <v>1</v>
      </c>
      <c r="PC4" s="158">
        <f t="shared" ref="PC4:PC67" si="49">PB4-OT4</f>
        <v>0</v>
      </c>
      <c r="PE4" s="163" t="s">
        <v>18</v>
      </c>
      <c r="PF4" s="157">
        <v>32</v>
      </c>
      <c r="PG4" s="157">
        <v>32</v>
      </c>
      <c r="PH4" s="157">
        <v>0</v>
      </c>
      <c r="PI4" s="157">
        <v>0</v>
      </c>
      <c r="PJ4" s="158">
        <f t="shared" ref="PJ4:PJ67" si="50">PG4/PF4</f>
        <v>1</v>
      </c>
      <c r="PK4" s="158">
        <f t="shared" ref="PK4:PK67" si="51">PJ4-PB4</f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f t="shared" ref="PR4:PR67" si="52">PO4/PN4</f>
        <v>1</v>
      </c>
      <c r="PS4" s="158">
        <f t="shared" ref="PS4:PS67" si="53">PR4-PJ4</f>
        <v>0</v>
      </c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f t="shared" ref="PZ4:PZ67" si="54">PW4/PV4</f>
        <v>1</v>
      </c>
      <c r="QA4" s="158">
        <f t="shared" ref="QA4:QA67" si="55">PZ4-PR4</f>
        <v>0</v>
      </c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f t="shared" ref="QH4:QH67" si="56">QE4/QD4</f>
        <v>1</v>
      </c>
      <c r="QI4" s="158">
        <f t="shared" ref="QI4:QI67" si="57">QH4-PZ4</f>
        <v>0</v>
      </c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f t="shared" ref="QP4:QP67" si="58">QM4/QL4</f>
        <v>1</v>
      </c>
      <c r="QQ4" s="158">
        <f t="shared" ref="QQ4:QQ67" si="59">QP4-QH4</f>
        <v>0</v>
      </c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58">
        <f t="shared" ref="QX4:QX67" si="60">QU4/QT4</f>
        <v>1</v>
      </c>
      <c r="QY4" s="158">
        <f t="shared" ref="QY4:QY67" si="61">QX4-QP4</f>
        <v>0</v>
      </c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58">
        <f t="shared" ref="RF4:RF67" si="62">RC4/RB4</f>
        <v>1</v>
      </c>
      <c r="RG4" s="158">
        <f t="shared" ref="RG4:RG67" si="63">RF4-QX4</f>
        <v>0</v>
      </c>
      <c r="RI4" s="163" t="s">
        <v>18</v>
      </c>
      <c r="RJ4" s="157">
        <v>32</v>
      </c>
      <c r="RK4" s="157">
        <v>32</v>
      </c>
      <c r="RL4" s="157">
        <v>0</v>
      </c>
      <c r="RM4" s="157">
        <v>0</v>
      </c>
      <c r="RN4" s="158">
        <f t="shared" ref="RN4:RN67" si="64">RK4/RJ4</f>
        <v>1</v>
      </c>
      <c r="RO4" s="158">
        <f t="shared" ref="RO4:RO67" si="65">RN4-RF4</f>
        <v>0</v>
      </c>
      <c r="RQ4" s="163" t="s">
        <v>18</v>
      </c>
      <c r="RR4" s="157">
        <v>32</v>
      </c>
      <c r="RS4" s="157">
        <v>32</v>
      </c>
      <c r="RT4" s="157">
        <v>0</v>
      </c>
      <c r="RU4" s="157">
        <v>0</v>
      </c>
      <c r="RV4" s="158">
        <f t="shared" ref="RV4:RV67" si="66">RS4/RR4</f>
        <v>1</v>
      </c>
      <c r="RW4" s="158">
        <f t="shared" ref="RW4:RW67" si="67">RV4-RN4</f>
        <v>0</v>
      </c>
      <c r="RY4" s="163" t="s">
        <v>18</v>
      </c>
      <c r="RZ4" s="157">
        <v>32</v>
      </c>
      <c r="SA4" s="157">
        <v>32</v>
      </c>
      <c r="SB4" s="157">
        <v>0</v>
      </c>
      <c r="SC4" s="157">
        <v>0</v>
      </c>
      <c r="SD4" s="158">
        <f t="shared" ref="SD4:SD67" si="68">SA4/RZ4</f>
        <v>1</v>
      </c>
      <c r="SE4" s="158">
        <f t="shared" ref="SE4:SE67" si="69">SD4-RV4</f>
        <v>0</v>
      </c>
      <c r="SG4" s="163" t="s">
        <v>18</v>
      </c>
      <c r="SH4" s="157">
        <v>32</v>
      </c>
      <c r="SI4" s="157">
        <v>32</v>
      </c>
      <c r="SJ4" s="157">
        <v>0</v>
      </c>
      <c r="SK4" s="157">
        <v>0</v>
      </c>
      <c r="SL4" s="158">
        <f t="shared" ref="SL4:SL67" si="70">SI4/SH4</f>
        <v>1</v>
      </c>
      <c r="SM4" s="158">
        <f t="shared" ref="SM4:SM67" si="71">SL4-SD4</f>
        <v>0</v>
      </c>
      <c r="SO4" s="163" t="s">
        <v>18</v>
      </c>
      <c r="SP4" s="157">
        <v>32</v>
      </c>
      <c r="SQ4" s="157">
        <v>32</v>
      </c>
      <c r="SR4" s="157">
        <v>0</v>
      </c>
      <c r="SS4" s="157">
        <v>0</v>
      </c>
      <c r="ST4" s="158">
        <f t="shared" ref="ST4:ST67" si="72">SQ4/SP4</f>
        <v>1</v>
      </c>
      <c r="SU4" s="158">
        <f t="shared" ref="SU4:SU67" si="73">ST4-SL4</f>
        <v>0</v>
      </c>
      <c r="SW4" s="163" t="s">
        <v>18</v>
      </c>
      <c r="SX4" s="157">
        <v>32</v>
      </c>
      <c r="SY4" s="157">
        <v>32</v>
      </c>
      <c r="SZ4" s="157">
        <v>0</v>
      </c>
      <c r="TA4" s="157">
        <v>0</v>
      </c>
      <c r="TB4" s="158">
        <f t="shared" ref="TB4:TB67" si="74">SY4/SX4</f>
        <v>1</v>
      </c>
      <c r="TC4" s="158">
        <f t="shared" ref="TC4:TC67" si="75">TB4-ST4</f>
        <v>0</v>
      </c>
      <c r="TE4" s="163" t="s">
        <v>18</v>
      </c>
      <c r="TF4" s="157">
        <v>32</v>
      </c>
      <c r="TG4" s="157">
        <v>32</v>
      </c>
      <c r="TH4" s="157">
        <v>0</v>
      </c>
      <c r="TI4" s="157">
        <v>0</v>
      </c>
      <c r="TJ4" s="158">
        <f t="shared" ref="TJ4:TJ67" si="76">TG4/TF4</f>
        <v>1</v>
      </c>
      <c r="TK4" s="158">
        <f t="shared" ref="TK4:TK67" si="77">TJ4-TB4</f>
        <v>0</v>
      </c>
      <c r="TM4" s="163" t="s">
        <v>18</v>
      </c>
      <c r="TN4" s="157">
        <v>32</v>
      </c>
      <c r="TO4" s="157">
        <v>32</v>
      </c>
      <c r="TP4" s="157">
        <v>0</v>
      </c>
      <c r="TQ4" s="157">
        <v>0</v>
      </c>
      <c r="TR4" s="158">
        <f t="shared" ref="TR4:TR67" si="78">TO4/TN4</f>
        <v>1</v>
      </c>
      <c r="TS4" s="158">
        <f t="shared" ref="TS4:TS67" si="79">TR4-TJ4</f>
        <v>0</v>
      </c>
      <c r="TU4" s="163" t="s">
        <v>18</v>
      </c>
      <c r="TV4" s="157">
        <v>32</v>
      </c>
      <c r="TW4" s="157">
        <v>32</v>
      </c>
      <c r="TX4" s="157">
        <v>0</v>
      </c>
      <c r="TY4" s="157">
        <v>0</v>
      </c>
      <c r="TZ4" s="158">
        <f t="shared" ref="TZ4:TZ67" si="80">TW4/TV4</f>
        <v>1</v>
      </c>
      <c r="UA4" s="158">
        <f t="shared" ref="UA4:UA67" si="81">TZ4-TR4</f>
        <v>0</v>
      </c>
      <c r="UC4" s="163" t="s">
        <v>18</v>
      </c>
      <c r="UD4" s="157">
        <v>32</v>
      </c>
      <c r="UE4" s="157">
        <v>32</v>
      </c>
      <c r="UF4" s="157">
        <v>0</v>
      </c>
      <c r="UG4" s="157">
        <v>0</v>
      </c>
      <c r="UH4" s="158">
        <f t="shared" ref="UH4:UH67" si="82">UE4/UD4</f>
        <v>1</v>
      </c>
      <c r="UI4" s="158">
        <f t="shared" ref="UI4:UI67" si="83">UH4-TZ4</f>
        <v>0</v>
      </c>
      <c r="UK4" s="163" t="s">
        <v>18</v>
      </c>
      <c r="UL4" s="157">
        <v>32</v>
      </c>
      <c r="UM4" s="157">
        <v>32</v>
      </c>
      <c r="UN4" s="157">
        <v>0</v>
      </c>
      <c r="UO4" s="157">
        <v>0</v>
      </c>
      <c r="UP4" s="158">
        <f t="shared" ref="UP4:UP67" si="84">UM4/UL4</f>
        <v>1</v>
      </c>
      <c r="UQ4" s="158">
        <f t="shared" ref="UQ4:UQ67" si="85">UP4-UH4</f>
        <v>0</v>
      </c>
      <c r="US4" s="163" t="s">
        <v>18</v>
      </c>
      <c r="UT4" s="157">
        <v>32</v>
      </c>
      <c r="UU4" s="157">
        <v>32</v>
      </c>
      <c r="UV4" s="157">
        <v>0</v>
      </c>
      <c r="UW4" s="157">
        <v>0</v>
      </c>
      <c r="UX4" s="158">
        <f t="shared" ref="UX4:UX67" si="86">UU4/UT4</f>
        <v>1</v>
      </c>
      <c r="UY4" s="158">
        <f t="shared" ref="UY4:UY67" si="87">UX4-UP4</f>
        <v>0</v>
      </c>
      <c r="UZ4" s="157"/>
      <c r="VA4" s="163" t="s">
        <v>18</v>
      </c>
      <c r="VB4" s="157">
        <v>32</v>
      </c>
      <c r="VC4" s="157">
        <v>32</v>
      </c>
      <c r="VD4" s="157">
        <v>0</v>
      </c>
      <c r="VE4" s="157">
        <v>0</v>
      </c>
      <c r="VF4" s="158">
        <f t="shared" ref="VF4:VF67" si="88">VC4/VB4</f>
        <v>1</v>
      </c>
      <c r="VG4" s="158">
        <f t="shared" ref="VG4:VG67" si="89">VF4-UX4</f>
        <v>0</v>
      </c>
      <c r="VI4" s="163" t="s">
        <v>18</v>
      </c>
      <c r="VJ4" s="157">
        <v>32</v>
      </c>
      <c r="VK4" s="157">
        <v>32</v>
      </c>
      <c r="VL4" s="157">
        <v>0</v>
      </c>
      <c r="VM4" s="157">
        <v>0</v>
      </c>
      <c r="VN4" s="158">
        <f t="shared" ref="VN4:VN67" si="90">VK4/VJ4</f>
        <v>1</v>
      </c>
      <c r="VO4" s="158">
        <f t="shared" ref="VO4:VO67" si="91">VN4-VF4</f>
        <v>0</v>
      </c>
      <c r="VQ4" s="163" t="s">
        <v>18</v>
      </c>
      <c r="VR4" s="157">
        <v>32</v>
      </c>
      <c r="VS4" s="157">
        <v>32</v>
      </c>
      <c r="VT4" s="157">
        <v>0</v>
      </c>
      <c r="VU4" s="157">
        <v>0</v>
      </c>
      <c r="VV4" s="158">
        <f t="shared" ref="VV4:VV67" si="92">VS4/VR4</f>
        <v>1</v>
      </c>
      <c r="VW4" s="158">
        <f t="shared" ref="VW4:VW67" si="93">VV4-VN4</f>
        <v>0</v>
      </c>
      <c r="VY4" s="163" t="s">
        <v>18</v>
      </c>
      <c r="VZ4" s="157">
        <v>32</v>
      </c>
      <c r="WA4" s="157">
        <v>32</v>
      </c>
      <c r="WB4" s="157">
        <v>0</v>
      </c>
      <c r="WC4" s="157">
        <v>0</v>
      </c>
      <c r="WD4" s="158">
        <f t="shared" ref="WD4:WD67" si="94">WA4/VZ4</f>
        <v>1</v>
      </c>
      <c r="WE4" s="158">
        <f t="shared" ref="WE4:WE67" si="95">WD4-VV4</f>
        <v>0</v>
      </c>
      <c r="WG4" s="163" t="s">
        <v>18</v>
      </c>
      <c r="WH4" s="157">
        <v>32</v>
      </c>
      <c r="WI4" s="157">
        <v>32</v>
      </c>
      <c r="WJ4" s="157">
        <v>0</v>
      </c>
      <c r="WK4" s="157">
        <v>0</v>
      </c>
      <c r="WL4" s="158">
        <f t="shared" ref="WL4:WL67" si="96">WI4/WH4</f>
        <v>1</v>
      </c>
      <c r="WM4" s="158">
        <f t="shared" ref="WM4:WM67" si="97">WL4-WD4</f>
        <v>0</v>
      </c>
      <c r="WO4" s="163" t="s">
        <v>18</v>
      </c>
      <c r="WP4" s="157">
        <v>32</v>
      </c>
      <c r="WQ4" s="157">
        <v>32</v>
      </c>
      <c r="WR4" s="157">
        <v>0</v>
      </c>
      <c r="WS4" s="157">
        <v>0</v>
      </c>
      <c r="WT4" s="158">
        <f t="shared" ref="WT4:WT67" si="98">WQ4/WP4</f>
        <v>1</v>
      </c>
      <c r="WU4" s="158">
        <f t="shared" ref="WU4:WU67" si="99">WT4-WL4</f>
        <v>0</v>
      </c>
      <c r="WW4" s="163" t="s">
        <v>18</v>
      </c>
      <c r="WX4" s="157">
        <v>32</v>
      </c>
      <c r="WY4" s="157">
        <v>32</v>
      </c>
      <c r="WZ4" s="157">
        <v>0</v>
      </c>
      <c r="XA4" s="157">
        <v>0</v>
      </c>
      <c r="XB4" s="158">
        <f t="shared" ref="XB4:XB67" si="100">WY4/WX4</f>
        <v>1</v>
      </c>
      <c r="XC4" s="158" t="str">
        <f t="shared" ref="XC4:XC67" si="101">IF(EXACT(WP4,WX4),IF(EXACT(WQ4,WY4),IF(EXACT(WR4,WZ4),IF(EXACT(WS4,XA4),"OK",CONCATENATE("Fail:",XB4-WT4)),CONCATENATE("Fail:",XB4-WT4)),CONCATENATE("Fail:",XB4-WT4)),CONCATENATE("Fail:",XB4-WT4))</f>
        <v>OK</v>
      </c>
      <c r="XD4" s="157"/>
      <c r="XE4" s="163" t="s">
        <v>18</v>
      </c>
      <c r="XF4" s="157">
        <v>32</v>
      </c>
      <c r="XG4" s="157">
        <v>32</v>
      </c>
      <c r="XH4" s="157">
        <v>0</v>
      </c>
      <c r="XI4" s="157">
        <v>0</v>
      </c>
      <c r="XJ4" s="158">
        <f t="shared" ref="XJ4:XJ67" si="102">XG4/XF4</f>
        <v>1</v>
      </c>
      <c r="XK4" s="158" t="str">
        <f t="shared" si="1"/>
        <v>OK</v>
      </c>
      <c r="XM4" s="163" t="s">
        <v>18</v>
      </c>
      <c r="XN4" s="157">
        <f>32+12</f>
        <v>44</v>
      </c>
      <c r="XO4" s="157">
        <v>32</v>
      </c>
      <c r="XP4" s="157">
        <f>0+12</f>
        <v>12</v>
      </c>
      <c r="XQ4" s="157">
        <v>0</v>
      </c>
      <c r="XR4" s="158">
        <f t="shared" ref="XR4:XR67" si="103">XO4/XN4</f>
        <v>0.72727272727272729</v>
      </c>
      <c r="XS4" s="158" t="str">
        <f t="shared" si="2"/>
        <v>Fail:-27%</v>
      </c>
      <c r="XU4" s="163" t="s">
        <v>18</v>
      </c>
      <c r="XV4" s="157">
        <v>32</v>
      </c>
      <c r="XW4" s="157">
        <v>32</v>
      </c>
      <c r="XX4" s="157">
        <v>0</v>
      </c>
      <c r="XY4" s="157">
        <v>0</v>
      </c>
      <c r="XZ4" s="158">
        <f t="shared" ref="XZ4:XZ67" si="104">XW4/XV4</f>
        <v>1</v>
      </c>
      <c r="YA4" s="158" t="str">
        <f t="shared" ref="YA4:YA67" si="105">IF(EXACT(XF4,XV4),IF(EXACT(XG4,XW4),IF(EXACT(XH4,XX4),IF(EXACT(XI4,XY4),"OK",CONCATENATE("Fail:",ROUND(XZ4-XJ4,2)*100,"%")),CONCATENATE("Fail:",ROUND(XZ4-XJ4,2)*100,"%")),CONCATENATE("Fail:",ROUND(XZ4-XJ4,2)*100,"%")),CONCATENATE("Fail:",ROUND(XZ4-XJ4,2)*100,"%"))</f>
        <v>OK</v>
      </c>
      <c r="YC4" s="163" t="s">
        <v>18</v>
      </c>
      <c r="YD4" s="157">
        <v>44</v>
      </c>
      <c r="YE4" s="157">
        <v>32</v>
      </c>
      <c r="YF4" s="157">
        <v>12</v>
      </c>
      <c r="YG4" s="157">
        <v>0</v>
      </c>
      <c r="YH4" s="158">
        <f t="shared" ref="YH4:YH67" si="106">YE4/YD4</f>
        <v>0.72727272727272729</v>
      </c>
      <c r="YI4" s="83" t="str">
        <f t="shared" ref="YI4:YI67" si="107">IF(EXACT(XN4,YD4),IF(EXACT(XO4,YE4),IF(EXACT(XP4,YF4),IF(EXACT(XQ4,YG4),"OK",CONCATENATE("Fail:",ROUND(YH4-XR4,2)*100,"%")),CONCATENATE("Fail:",ROUND(YH4-XR4,2)*100,"%")),CONCATENATE("Fail:",ROUND(YH4-XR4,2)*100,"%")),CONCATENATE("Fail:",ROUND(YH4-XR4,2)*100,"%"))</f>
        <v>OK</v>
      </c>
    </row>
    <row r="5" spans="1:659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08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09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10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11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12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O5" s="157" t="s">
        <v>19</v>
      </c>
      <c r="OP5" s="157">
        <v>26</v>
      </c>
      <c r="OQ5" s="157">
        <v>26</v>
      </c>
      <c r="OR5" s="157">
        <v>0</v>
      </c>
      <c r="OS5" s="157">
        <v>0</v>
      </c>
      <c r="OT5" s="158">
        <f t="shared" si="47"/>
        <v>1</v>
      </c>
      <c r="OU5" s="158">
        <f t="shared" si="48"/>
        <v>0</v>
      </c>
      <c r="OW5" s="157" t="s">
        <v>19</v>
      </c>
      <c r="OX5" s="157">
        <v>26</v>
      </c>
      <c r="OY5" s="157">
        <v>26</v>
      </c>
      <c r="OZ5" s="157">
        <v>0</v>
      </c>
      <c r="PA5" s="157">
        <v>0</v>
      </c>
      <c r="PB5" s="158">
        <f t="shared" ref="PB5:PB67" si="113">OY5/OX5</f>
        <v>1</v>
      </c>
      <c r="PC5" s="158">
        <f t="shared" si="49"/>
        <v>0</v>
      </c>
      <c r="PE5" s="157" t="s">
        <v>19</v>
      </c>
      <c r="PF5" s="157">
        <v>26</v>
      </c>
      <c r="PG5" s="157">
        <v>26</v>
      </c>
      <c r="PH5" s="157">
        <v>0</v>
      </c>
      <c r="PI5" s="157">
        <v>0</v>
      </c>
      <c r="PJ5" s="158">
        <f t="shared" si="50"/>
        <v>1</v>
      </c>
      <c r="PK5" s="158">
        <f t="shared" si="51"/>
        <v>0</v>
      </c>
      <c r="PM5" s="157" t="s">
        <v>19</v>
      </c>
      <c r="PN5" s="157">
        <v>26</v>
      </c>
      <c r="PO5" s="157">
        <v>26</v>
      </c>
      <c r="PP5" s="157">
        <v>0</v>
      </c>
      <c r="PQ5" s="157">
        <v>0</v>
      </c>
      <c r="PR5" s="158">
        <f t="shared" si="52"/>
        <v>1</v>
      </c>
      <c r="PS5" s="158">
        <f t="shared" si="53"/>
        <v>0</v>
      </c>
      <c r="PU5" s="157" t="s">
        <v>19</v>
      </c>
      <c r="PV5" s="157">
        <v>26</v>
      </c>
      <c r="PW5" s="157">
        <v>26</v>
      </c>
      <c r="PX5" s="157">
        <v>0</v>
      </c>
      <c r="PY5" s="157">
        <v>0</v>
      </c>
      <c r="PZ5" s="158">
        <f t="shared" si="54"/>
        <v>1</v>
      </c>
      <c r="QA5" s="158">
        <f t="shared" si="55"/>
        <v>0</v>
      </c>
      <c r="QC5" s="157" t="s">
        <v>19</v>
      </c>
      <c r="QD5" s="157">
        <v>26</v>
      </c>
      <c r="QE5" s="157">
        <v>26</v>
      </c>
      <c r="QF5" s="157">
        <v>0</v>
      </c>
      <c r="QG5" s="157">
        <v>0</v>
      </c>
      <c r="QH5" s="158">
        <f t="shared" si="56"/>
        <v>1</v>
      </c>
      <c r="QI5" s="158">
        <f t="shared" si="57"/>
        <v>0</v>
      </c>
      <c r="QK5" s="157" t="s">
        <v>19</v>
      </c>
      <c r="QL5" s="157">
        <v>26</v>
      </c>
      <c r="QM5" s="157">
        <v>26</v>
      </c>
      <c r="QN5" s="157">
        <v>0</v>
      </c>
      <c r="QO5" s="157">
        <v>0</v>
      </c>
      <c r="QP5" s="158">
        <f t="shared" si="58"/>
        <v>1</v>
      </c>
      <c r="QQ5" s="158">
        <f t="shared" si="59"/>
        <v>0</v>
      </c>
      <c r="QS5" s="157" t="s">
        <v>19</v>
      </c>
      <c r="QT5" s="157">
        <v>26</v>
      </c>
      <c r="QU5" s="157">
        <v>26</v>
      </c>
      <c r="QV5" s="157">
        <v>0</v>
      </c>
      <c r="QW5" s="157">
        <v>0</v>
      </c>
      <c r="QX5" s="158">
        <f t="shared" si="60"/>
        <v>1</v>
      </c>
      <c r="QY5" s="158">
        <f t="shared" si="61"/>
        <v>0</v>
      </c>
      <c r="RA5" s="157" t="s">
        <v>19</v>
      </c>
      <c r="RB5" s="157">
        <v>26</v>
      </c>
      <c r="RC5" s="157">
        <v>26</v>
      </c>
      <c r="RD5" s="157">
        <v>0</v>
      </c>
      <c r="RE5" s="157">
        <v>0</v>
      </c>
      <c r="RF5" s="158">
        <f t="shared" si="62"/>
        <v>1</v>
      </c>
      <c r="RG5" s="158">
        <f t="shared" si="63"/>
        <v>0</v>
      </c>
      <c r="RI5" s="157" t="s">
        <v>19</v>
      </c>
      <c r="RJ5" s="157">
        <v>26</v>
      </c>
      <c r="RK5" s="157">
        <v>26</v>
      </c>
      <c r="RL5" s="157">
        <v>0</v>
      </c>
      <c r="RM5" s="157">
        <v>0</v>
      </c>
      <c r="RN5" s="158">
        <f t="shared" si="64"/>
        <v>1</v>
      </c>
      <c r="RO5" s="158">
        <f t="shared" si="65"/>
        <v>0</v>
      </c>
      <c r="RQ5" s="157" t="s">
        <v>19</v>
      </c>
      <c r="RR5" s="157">
        <v>26</v>
      </c>
      <c r="RS5" s="157">
        <v>26</v>
      </c>
      <c r="RT5" s="157">
        <v>0</v>
      </c>
      <c r="RU5" s="157">
        <v>0</v>
      </c>
      <c r="RV5" s="158">
        <f t="shared" si="66"/>
        <v>1</v>
      </c>
      <c r="RW5" s="158">
        <f t="shared" si="67"/>
        <v>0</v>
      </c>
      <c r="RY5" s="157" t="s">
        <v>19</v>
      </c>
      <c r="RZ5" s="157">
        <v>26</v>
      </c>
      <c r="SA5" s="157">
        <v>26</v>
      </c>
      <c r="SB5" s="157">
        <v>0</v>
      </c>
      <c r="SC5" s="157">
        <v>0</v>
      </c>
      <c r="SD5" s="158">
        <f t="shared" si="68"/>
        <v>1</v>
      </c>
      <c r="SE5" s="158">
        <f t="shared" si="69"/>
        <v>0</v>
      </c>
      <c r="SG5" s="157" t="s">
        <v>19</v>
      </c>
      <c r="SH5" s="157">
        <v>26</v>
      </c>
      <c r="SI5" s="157">
        <v>26</v>
      </c>
      <c r="SJ5" s="157">
        <v>0</v>
      </c>
      <c r="SK5" s="157">
        <v>0</v>
      </c>
      <c r="SL5" s="158">
        <f t="shared" si="70"/>
        <v>1</v>
      </c>
      <c r="SM5" s="158">
        <f t="shared" si="71"/>
        <v>0</v>
      </c>
      <c r="SO5" s="157" t="s">
        <v>19</v>
      </c>
      <c r="SP5" s="157">
        <v>26</v>
      </c>
      <c r="SQ5" s="157">
        <v>26</v>
      </c>
      <c r="SR5" s="157">
        <v>0</v>
      </c>
      <c r="SS5" s="157">
        <v>0</v>
      </c>
      <c r="ST5" s="158">
        <f t="shared" si="72"/>
        <v>1</v>
      </c>
      <c r="SU5" s="158">
        <f t="shared" si="73"/>
        <v>0</v>
      </c>
      <c r="SW5" s="157" t="s">
        <v>19</v>
      </c>
      <c r="SX5" s="157">
        <v>26</v>
      </c>
      <c r="SY5" s="157">
        <v>26</v>
      </c>
      <c r="SZ5" s="157">
        <v>0</v>
      </c>
      <c r="TA5" s="157">
        <v>0</v>
      </c>
      <c r="TB5" s="158">
        <f t="shared" si="74"/>
        <v>1</v>
      </c>
      <c r="TC5" s="158">
        <f t="shared" si="75"/>
        <v>0</v>
      </c>
      <c r="TE5" s="157" t="s">
        <v>19</v>
      </c>
      <c r="TF5" s="157">
        <v>26</v>
      </c>
      <c r="TG5" s="157">
        <v>26</v>
      </c>
      <c r="TH5" s="157">
        <v>0</v>
      </c>
      <c r="TI5" s="157">
        <v>0</v>
      </c>
      <c r="TJ5" s="158">
        <f t="shared" si="76"/>
        <v>1</v>
      </c>
      <c r="TK5" s="158">
        <f t="shared" si="77"/>
        <v>0</v>
      </c>
      <c r="TM5" s="157" t="s">
        <v>19</v>
      </c>
      <c r="TN5" s="157">
        <v>26</v>
      </c>
      <c r="TO5" s="157">
        <v>26</v>
      </c>
      <c r="TP5" s="157">
        <v>0</v>
      </c>
      <c r="TQ5" s="157">
        <v>0</v>
      </c>
      <c r="TR5" s="158">
        <f t="shared" si="78"/>
        <v>1</v>
      </c>
      <c r="TS5" s="158">
        <f t="shared" si="79"/>
        <v>0</v>
      </c>
      <c r="TU5" s="157" t="s">
        <v>19</v>
      </c>
      <c r="TV5" s="157">
        <v>26</v>
      </c>
      <c r="TW5" s="157">
        <v>26</v>
      </c>
      <c r="TX5" s="157">
        <v>0</v>
      </c>
      <c r="TY5" s="157">
        <v>0</v>
      </c>
      <c r="TZ5" s="158">
        <f t="shared" si="80"/>
        <v>1</v>
      </c>
      <c r="UA5" s="158">
        <f t="shared" si="81"/>
        <v>0</v>
      </c>
      <c r="UC5" s="157" t="s">
        <v>19</v>
      </c>
      <c r="UD5" s="157">
        <v>26</v>
      </c>
      <c r="UE5" s="157">
        <v>26</v>
      </c>
      <c r="UF5" s="157">
        <v>0</v>
      </c>
      <c r="UG5" s="157">
        <v>0</v>
      </c>
      <c r="UH5" s="158">
        <f t="shared" si="82"/>
        <v>1</v>
      </c>
      <c r="UI5" s="158">
        <f t="shared" si="83"/>
        <v>0</v>
      </c>
      <c r="UK5" s="157" t="s">
        <v>19</v>
      </c>
      <c r="UL5" s="157">
        <v>26</v>
      </c>
      <c r="UM5" s="157">
        <v>26</v>
      </c>
      <c r="UN5" s="157">
        <v>0</v>
      </c>
      <c r="UO5" s="157">
        <v>0</v>
      </c>
      <c r="UP5" s="158">
        <f t="shared" si="84"/>
        <v>1</v>
      </c>
      <c r="UQ5" s="158">
        <f t="shared" si="85"/>
        <v>0</v>
      </c>
      <c r="US5" s="157" t="s">
        <v>19</v>
      </c>
      <c r="UT5" s="157">
        <v>26</v>
      </c>
      <c r="UU5" s="157">
        <v>26</v>
      </c>
      <c r="UV5" s="157">
        <v>0</v>
      </c>
      <c r="UW5" s="157">
        <v>0</v>
      </c>
      <c r="UX5" s="158">
        <f t="shared" si="86"/>
        <v>1</v>
      </c>
      <c r="UY5" s="158">
        <f t="shared" si="87"/>
        <v>0</v>
      </c>
      <c r="UZ5" s="157"/>
      <c r="VA5" s="157" t="s">
        <v>19</v>
      </c>
      <c r="VB5" s="157">
        <v>26</v>
      </c>
      <c r="VC5" s="157">
        <v>26</v>
      </c>
      <c r="VD5" s="157">
        <v>0</v>
      </c>
      <c r="VE5" s="157">
        <v>0</v>
      </c>
      <c r="VF5" s="158">
        <f t="shared" si="88"/>
        <v>1</v>
      </c>
      <c r="VG5" s="158">
        <f t="shared" si="89"/>
        <v>0</v>
      </c>
      <c r="VI5" s="157" t="s">
        <v>19</v>
      </c>
      <c r="VJ5" s="157">
        <v>26</v>
      </c>
      <c r="VK5" s="157">
        <v>26</v>
      </c>
      <c r="VL5" s="157">
        <v>0</v>
      </c>
      <c r="VM5" s="157">
        <v>0</v>
      </c>
      <c r="VN5" s="158">
        <f t="shared" si="90"/>
        <v>1</v>
      </c>
      <c r="VO5" s="158">
        <f t="shared" si="91"/>
        <v>0</v>
      </c>
      <c r="VQ5" s="157" t="s">
        <v>19</v>
      </c>
      <c r="VR5" s="157">
        <v>26</v>
      </c>
      <c r="VS5" s="157">
        <v>26</v>
      </c>
      <c r="VT5" s="157">
        <v>0</v>
      </c>
      <c r="VU5" s="157">
        <v>0</v>
      </c>
      <c r="VV5" s="158">
        <f t="shared" si="92"/>
        <v>1</v>
      </c>
      <c r="VW5" s="158">
        <f t="shared" si="93"/>
        <v>0</v>
      </c>
      <c r="VY5" s="157" t="s">
        <v>19</v>
      </c>
      <c r="VZ5" s="157">
        <v>26</v>
      </c>
      <c r="WA5" s="157">
        <v>26</v>
      </c>
      <c r="WB5" s="157">
        <v>0</v>
      </c>
      <c r="WC5" s="157">
        <v>0</v>
      </c>
      <c r="WD5" s="158">
        <f t="shared" si="94"/>
        <v>1</v>
      </c>
      <c r="WE5" s="158">
        <f t="shared" si="95"/>
        <v>0</v>
      </c>
      <c r="WG5" s="157" t="s">
        <v>19</v>
      </c>
      <c r="WH5" s="157">
        <v>26</v>
      </c>
      <c r="WI5" s="157">
        <v>26</v>
      </c>
      <c r="WJ5" s="157">
        <v>0</v>
      </c>
      <c r="WK5" s="157">
        <v>0</v>
      </c>
      <c r="WL5" s="158">
        <f t="shared" si="96"/>
        <v>1</v>
      </c>
      <c r="WM5" s="158">
        <f t="shared" si="97"/>
        <v>0</v>
      </c>
      <c r="WO5" s="157" t="s">
        <v>19</v>
      </c>
      <c r="WP5" s="157">
        <v>26</v>
      </c>
      <c r="WQ5" s="157">
        <v>26</v>
      </c>
      <c r="WR5" s="157">
        <v>0</v>
      </c>
      <c r="WS5" s="157">
        <v>0</v>
      </c>
      <c r="WT5" s="158">
        <f t="shared" si="98"/>
        <v>1</v>
      </c>
      <c r="WU5" s="158">
        <f t="shared" si="99"/>
        <v>0</v>
      </c>
      <c r="WW5" s="157" t="s">
        <v>19</v>
      </c>
      <c r="WX5" s="157">
        <v>26</v>
      </c>
      <c r="WY5" s="157">
        <v>26</v>
      </c>
      <c r="WZ5" s="157">
        <v>0</v>
      </c>
      <c r="XA5" s="157">
        <v>0</v>
      </c>
      <c r="XB5" s="158">
        <f t="shared" si="100"/>
        <v>1</v>
      </c>
      <c r="XC5" s="158" t="str">
        <f t="shared" si="101"/>
        <v>OK</v>
      </c>
      <c r="XE5" s="157" t="s">
        <v>19</v>
      </c>
      <c r="XF5" s="157">
        <v>26</v>
      </c>
      <c r="XG5" s="157">
        <v>26</v>
      </c>
      <c r="XH5" s="157">
        <v>0</v>
      </c>
      <c r="XI5" s="157">
        <v>0</v>
      </c>
      <c r="XJ5" s="158">
        <f t="shared" si="102"/>
        <v>1</v>
      </c>
      <c r="XK5" s="158" t="str">
        <f t="shared" si="1"/>
        <v>OK</v>
      </c>
      <c r="XM5" s="157" t="s">
        <v>19</v>
      </c>
      <c r="XN5" s="157">
        <v>26</v>
      </c>
      <c r="XO5" s="157">
        <v>26</v>
      </c>
      <c r="XP5" s="157">
        <v>0</v>
      </c>
      <c r="XQ5" s="157">
        <v>0</v>
      </c>
      <c r="XR5" s="158">
        <f t="shared" si="103"/>
        <v>1</v>
      </c>
      <c r="XS5" s="158" t="str">
        <f t="shared" si="2"/>
        <v>OK</v>
      </c>
      <c r="XU5" s="157" t="s">
        <v>19</v>
      </c>
      <c r="XV5" s="157">
        <v>26</v>
      </c>
      <c r="XW5" s="157">
        <v>26</v>
      </c>
      <c r="XX5" s="157">
        <v>0</v>
      </c>
      <c r="XY5" s="157">
        <v>0</v>
      </c>
      <c r="XZ5" s="158">
        <f t="shared" si="104"/>
        <v>1</v>
      </c>
      <c r="YA5" s="158" t="str">
        <f t="shared" si="105"/>
        <v>OK</v>
      </c>
      <c r="YC5" s="157" t="s">
        <v>19</v>
      </c>
      <c r="YD5" s="157">
        <v>26</v>
      </c>
      <c r="YE5" s="157">
        <v>26</v>
      </c>
      <c r="YF5" s="157">
        <v>0</v>
      </c>
      <c r="YG5" s="157">
        <v>0</v>
      </c>
      <c r="YH5" s="158">
        <f t="shared" si="106"/>
        <v>1</v>
      </c>
      <c r="YI5" s="158" t="str">
        <f t="shared" si="107"/>
        <v>OK</v>
      </c>
    </row>
    <row r="6" spans="1:659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08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09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10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11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12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O6" s="157" t="s">
        <v>20</v>
      </c>
      <c r="OP6" s="157">
        <v>11</v>
      </c>
      <c r="OQ6" s="157">
        <v>11</v>
      </c>
      <c r="OR6" s="157">
        <v>0</v>
      </c>
      <c r="OS6" s="157">
        <v>0</v>
      </c>
      <c r="OT6" s="158">
        <f t="shared" si="47"/>
        <v>1</v>
      </c>
      <c r="OU6" s="158">
        <f t="shared" si="48"/>
        <v>0</v>
      </c>
      <c r="OW6" s="157" t="s">
        <v>20</v>
      </c>
      <c r="OX6" s="157">
        <v>11</v>
      </c>
      <c r="OY6" s="157">
        <v>11</v>
      </c>
      <c r="OZ6" s="157">
        <v>0</v>
      </c>
      <c r="PA6" s="157">
        <v>0</v>
      </c>
      <c r="PB6" s="158">
        <f t="shared" si="113"/>
        <v>1</v>
      </c>
      <c r="PC6" s="158">
        <f t="shared" si="49"/>
        <v>0</v>
      </c>
      <c r="PE6" s="157" t="s">
        <v>20</v>
      </c>
      <c r="PF6" s="157">
        <v>11</v>
      </c>
      <c r="PG6" s="157">
        <v>11</v>
      </c>
      <c r="PH6" s="157">
        <v>0</v>
      </c>
      <c r="PI6" s="157">
        <v>0</v>
      </c>
      <c r="PJ6" s="158">
        <f t="shared" si="50"/>
        <v>1</v>
      </c>
      <c r="PK6" s="158">
        <f t="shared" si="51"/>
        <v>0</v>
      </c>
      <c r="PM6" s="157" t="s">
        <v>20</v>
      </c>
      <c r="PN6" s="157">
        <v>11</v>
      </c>
      <c r="PO6" s="157">
        <v>11</v>
      </c>
      <c r="PP6" s="157">
        <v>0</v>
      </c>
      <c r="PQ6" s="157">
        <v>0</v>
      </c>
      <c r="PR6" s="158">
        <f t="shared" si="52"/>
        <v>1</v>
      </c>
      <c r="PS6" s="158">
        <f t="shared" si="53"/>
        <v>0</v>
      </c>
      <c r="PU6" s="157" t="s">
        <v>20</v>
      </c>
      <c r="PV6" s="157">
        <v>11</v>
      </c>
      <c r="PW6" s="157">
        <v>11</v>
      </c>
      <c r="PX6" s="157">
        <v>0</v>
      </c>
      <c r="PY6" s="157">
        <v>0</v>
      </c>
      <c r="PZ6" s="158">
        <f t="shared" si="54"/>
        <v>1</v>
      </c>
      <c r="QA6" s="158">
        <f t="shared" si="55"/>
        <v>0</v>
      </c>
      <c r="QC6" s="157" t="s">
        <v>20</v>
      </c>
      <c r="QD6" s="157">
        <v>11</v>
      </c>
      <c r="QE6" s="157">
        <v>11</v>
      </c>
      <c r="QF6" s="157">
        <v>0</v>
      </c>
      <c r="QG6" s="157">
        <v>0</v>
      </c>
      <c r="QH6" s="158">
        <f t="shared" si="56"/>
        <v>1</v>
      </c>
      <c r="QI6" s="158">
        <f t="shared" si="57"/>
        <v>0</v>
      </c>
      <c r="QK6" s="157" t="s">
        <v>20</v>
      </c>
      <c r="QL6" s="157">
        <v>11</v>
      </c>
      <c r="QM6" s="157">
        <v>11</v>
      </c>
      <c r="QN6" s="157">
        <v>0</v>
      </c>
      <c r="QO6" s="157">
        <v>0</v>
      </c>
      <c r="QP6" s="158">
        <f t="shared" si="58"/>
        <v>1</v>
      </c>
      <c r="QQ6" s="158">
        <f t="shared" si="59"/>
        <v>0</v>
      </c>
      <c r="QS6" s="157" t="s">
        <v>20</v>
      </c>
      <c r="QT6" s="157">
        <v>11</v>
      </c>
      <c r="QU6" s="157">
        <v>11</v>
      </c>
      <c r="QV6" s="157">
        <v>0</v>
      </c>
      <c r="QW6" s="157">
        <v>0</v>
      </c>
      <c r="QX6" s="158">
        <f t="shared" si="60"/>
        <v>1</v>
      </c>
      <c r="QY6" s="158">
        <f t="shared" si="61"/>
        <v>0</v>
      </c>
      <c r="RA6" s="157" t="s">
        <v>20</v>
      </c>
      <c r="RB6" s="157">
        <v>11</v>
      </c>
      <c r="RC6" s="157">
        <v>11</v>
      </c>
      <c r="RD6" s="157">
        <v>0</v>
      </c>
      <c r="RE6" s="157">
        <v>0</v>
      </c>
      <c r="RF6" s="158">
        <f t="shared" si="62"/>
        <v>1</v>
      </c>
      <c r="RG6" s="158">
        <f t="shared" si="63"/>
        <v>0</v>
      </c>
      <c r="RI6" s="157" t="s">
        <v>20</v>
      </c>
      <c r="RJ6" s="157">
        <v>11</v>
      </c>
      <c r="RK6" s="157">
        <v>11</v>
      </c>
      <c r="RL6" s="157">
        <v>0</v>
      </c>
      <c r="RM6" s="157">
        <v>0</v>
      </c>
      <c r="RN6" s="158">
        <f t="shared" si="64"/>
        <v>1</v>
      </c>
      <c r="RO6" s="158">
        <f t="shared" si="65"/>
        <v>0</v>
      </c>
      <c r="RQ6" s="157" t="s">
        <v>20</v>
      </c>
      <c r="RR6" s="157">
        <v>11</v>
      </c>
      <c r="RS6" s="157">
        <v>11</v>
      </c>
      <c r="RT6" s="157">
        <v>0</v>
      </c>
      <c r="RU6" s="157">
        <v>0</v>
      </c>
      <c r="RV6" s="158">
        <f t="shared" si="66"/>
        <v>1</v>
      </c>
      <c r="RW6" s="158">
        <f t="shared" si="67"/>
        <v>0</v>
      </c>
      <c r="RY6" s="157" t="s">
        <v>20</v>
      </c>
      <c r="RZ6" s="157">
        <v>11</v>
      </c>
      <c r="SA6" s="157">
        <v>11</v>
      </c>
      <c r="SB6" s="157">
        <v>0</v>
      </c>
      <c r="SC6" s="157">
        <v>0</v>
      </c>
      <c r="SD6" s="158">
        <f t="shared" si="68"/>
        <v>1</v>
      </c>
      <c r="SE6" s="158">
        <f t="shared" si="69"/>
        <v>0</v>
      </c>
      <c r="SG6" s="157" t="s">
        <v>20</v>
      </c>
      <c r="SH6" s="157">
        <v>11</v>
      </c>
      <c r="SI6" s="157">
        <v>11</v>
      </c>
      <c r="SJ6" s="157">
        <v>0</v>
      </c>
      <c r="SK6" s="157">
        <v>0</v>
      </c>
      <c r="SL6" s="158">
        <f t="shared" si="70"/>
        <v>1</v>
      </c>
      <c r="SM6" s="158">
        <f t="shared" si="71"/>
        <v>0</v>
      </c>
      <c r="SO6" s="157" t="s">
        <v>20</v>
      </c>
      <c r="SP6" s="157">
        <v>11</v>
      </c>
      <c r="SQ6" s="157">
        <v>11</v>
      </c>
      <c r="SR6" s="157">
        <v>0</v>
      </c>
      <c r="SS6" s="157">
        <v>0</v>
      </c>
      <c r="ST6" s="158">
        <f t="shared" si="72"/>
        <v>1</v>
      </c>
      <c r="SU6" s="158">
        <f t="shared" si="73"/>
        <v>0</v>
      </c>
      <c r="SW6" s="157" t="s">
        <v>20</v>
      </c>
      <c r="SX6" s="157">
        <v>11</v>
      </c>
      <c r="SY6" s="157">
        <v>11</v>
      </c>
      <c r="SZ6" s="157">
        <v>0</v>
      </c>
      <c r="TA6" s="157">
        <v>0</v>
      </c>
      <c r="TB6" s="158">
        <f t="shared" si="74"/>
        <v>1</v>
      </c>
      <c r="TC6" s="158">
        <f t="shared" si="75"/>
        <v>0</v>
      </c>
      <c r="TE6" s="157" t="s">
        <v>20</v>
      </c>
      <c r="TF6" s="157">
        <v>11</v>
      </c>
      <c r="TG6" s="157">
        <v>11</v>
      </c>
      <c r="TH6" s="157">
        <v>0</v>
      </c>
      <c r="TI6" s="157">
        <v>0</v>
      </c>
      <c r="TJ6" s="158">
        <f t="shared" si="76"/>
        <v>1</v>
      </c>
      <c r="TK6" s="158">
        <f t="shared" si="77"/>
        <v>0</v>
      </c>
      <c r="TM6" s="157" t="s">
        <v>20</v>
      </c>
      <c r="TN6" s="157">
        <v>11</v>
      </c>
      <c r="TO6" s="157">
        <v>11</v>
      </c>
      <c r="TP6" s="157">
        <v>0</v>
      </c>
      <c r="TQ6" s="157">
        <v>0</v>
      </c>
      <c r="TR6" s="158">
        <f t="shared" si="78"/>
        <v>1</v>
      </c>
      <c r="TS6" s="158">
        <f t="shared" si="79"/>
        <v>0</v>
      </c>
      <c r="TU6" s="157" t="s">
        <v>20</v>
      </c>
      <c r="TV6" s="157">
        <v>11</v>
      </c>
      <c r="TW6" s="157">
        <v>11</v>
      </c>
      <c r="TX6" s="157">
        <v>0</v>
      </c>
      <c r="TY6" s="157">
        <v>0</v>
      </c>
      <c r="TZ6" s="158">
        <f t="shared" si="80"/>
        <v>1</v>
      </c>
      <c r="UA6" s="158">
        <f t="shared" si="81"/>
        <v>0</v>
      </c>
      <c r="UC6" s="157" t="s">
        <v>20</v>
      </c>
      <c r="UD6" s="157">
        <v>11</v>
      </c>
      <c r="UE6" s="157">
        <v>11</v>
      </c>
      <c r="UF6" s="157">
        <v>0</v>
      </c>
      <c r="UG6" s="157">
        <v>0</v>
      </c>
      <c r="UH6" s="158">
        <f t="shared" si="82"/>
        <v>1</v>
      </c>
      <c r="UI6" s="158">
        <f t="shared" si="83"/>
        <v>0</v>
      </c>
      <c r="UK6" s="157" t="s">
        <v>20</v>
      </c>
      <c r="UL6" s="157">
        <v>11</v>
      </c>
      <c r="UM6" s="157">
        <v>11</v>
      </c>
      <c r="UN6" s="157">
        <v>0</v>
      </c>
      <c r="UO6" s="157">
        <v>0</v>
      </c>
      <c r="UP6" s="158">
        <f t="shared" si="84"/>
        <v>1</v>
      </c>
      <c r="UQ6" s="158">
        <f t="shared" si="85"/>
        <v>0</v>
      </c>
      <c r="US6" s="157" t="s">
        <v>20</v>
      </c>
      <c r="UT6" s="157">
        <v>11</v>
      </c>
      <c r="UU6" s="157">
        <v>11</v>
      </c>
      <c r="UV6" s="157">
        <v>0</v>
      </c>
      <c r="UW6" s="157">
        <v>0</v>
      </c>
      <c r="UX6" s="158">
        <f t="shared" si="86"/>
        <v>1</v>
      </c>
      <c r="UY6" s="158">
        <f t="shared" si="87"/>
        <v>0</v>
      </c>
      <c r="VA6" s="157" t="s">
        <v>20</v>
      </c>
      <c r="VB6" s="157">
        <v>11</v>
      </c>
      <c r="VC6" s="157">
        <v>11</v>
      </c>
      <c r="VD6" s="157">
        <v>0</v>
      </c>
      <c r="VE6" s="157">
        <v>0</v>
      </c>
      <c r="VF6" s="158">
        <f t="shared" si="88"/>
        <v>1</v>
      </c>
      <c r="VG6" s="158">
        <f t="shared" si="89"/>
        <v>0</v>
      </c>
      <c r="VI6" s="157" t="s">
        <v>20</v>
      </c>
      <c r="VJ6" s="157">
        <v>11</v>
      </c>
      <c r="VK6" s="157">
        <v>11</v>
      </c>
      <c r="VL6" s="157">
        <v>0</v>
      </c>
      <c r="VM6" s="157">
        <v>0</v>
      </c>
      <c r="VN6" s="158">
        <f t="shared" si="90"/>
        <v>1</v>
      </c>
      <c r="VO6" s="158">
        <f t="shared" si="91"/>
        <v>0</v>
      </c>
      <c r="VQ6" s="157" t="s">
        <v>20</v>
      </c>
      <c r="VR6" s="157">
        <v>11</v>
      </c>
      <c r="VS6" s="157">
        <v>11</v>
      </c>
      <c r="VT6" s="157">
        <v>0</v>
      </c>
      <c r="VU6" s="157">
        <v>0</v>
      </c>
      <c r="VV6" s="158">
        <f t="shared" si="92"/>
        <v>1</v>
      </c>
      <c r="VW6" s="158">
        <f t="shared" si="93"/>
        <v>0</v>
      </c>
      <c r="VY6" s="157" t="s">
        <v>20</v>
      </c>
      <c r="VZ6" s="157">
        <v>11</v>
      </c>
      <c r="WA6" s="157">
        <v>11</v>
      </c>
      <c r="WB6" s="157">
        <v>0</v>
      </c>
      <c r="WC6" s="157">
        <v>0</v>
      </c>
      <c r="WD6" s="158">
        <f t="shared" si="94"/>
        <v>1</v>
      </c>
      <c r="WE6" s="158">
        <f t="shared" si="95"/>
        <v>0</v>
      </c>
      <c r="WG6" s="157" t="s">
        <v>20</v>
      </c>
      <c r="WH6" s="157">
        <v>11</v>
      </c>
      <c r="WI6" s="157">
        <v>11</v>
      </c>
      <c r="WJ6" s="157">
        <v>0</v>
      </c>
      <c r="WK6" s="157">
        <v>0</v>
      </c>
      <c r="WL6" s="158">
        <f t="shared" si="96"/>
        <v>1</v>
      </c>
      <c r="WM6" s="158">
        <f t="shared" si="97"/>
        <v>0</v>
      </c>
      <c r="WO6" s="157" t="s">
        <v>20</v>
      </c>
      <c r="WP6" s="157">
        <v>11</v>
      </c>
      <c r="WQ6" s="157">
        <v>11</v>
      </c>
      <c r="WR6" s="157">
        <v>0</v>
      </c>
      <c r="WS6" s="157">
        <v>0</v>
      </c>
      <c r="WT6" s="158">
        <f t="shared" si="98"/>
        <v>1</v>
      </c>
      <c r="WU6" s="158">
        <f t="shared" si="99"/>
        <v>0</v>
      </c>
      <c r="WW6" s="157" t="s">
        <v>20</v>
      </c>
      <c r="WX6" s="157">
        <v>11</v>
      </c>
      <c r="WY6" s="157">
        <v>11</v>
      </c>
      <c r="WZ6" s="157">
        <v>0</v>
      </c>
      <c r="XA6" s="157">
        <v>0</v>
      </c>
      <c r="XB6" s="158">
        <f t="shared" si="100"/>
        <v>1</v>
      </c>
      <c r="XC6" s="158" t="str">
        <f t="shared" si="101"/>
        <v>OK</v>
      </c>
      <c r="XE6" s="157" t="s">
        <v>20</v>
      </c>
      <c r="XF6" s="157">
        <v>11</v>
      </c>
      <c r="XG6" s="157">
        <v>11</v>
      </c>
      <c r="XH6" s="157">
        <v>0</v>
      </c>
      <c r="XI6" s="157">
        <v>0</v>
      </c>
      <c r="XJ6" s="158">
        <f t="shared" si="102"/>
        <v>1</v>
      </c>
      <c r="XK6" s="158" t="str">
        <f t="shared" si="1"/>
        <v>OK</v>
      </c>
      <c r="XM6" s="157" t="s">
        <v>20</v>
      </c>
      <c r="XN6" s="157">
        <v>11</v>
      </c>
      <c r="XO6" s="157">
        <v>11</v>
      </c>
      <c r="XP6" s="157">
        <v>0</v>
      </c>
      <c r="XQ6" s="157">
        <v>0</v>
      </c>
      <c r="XR6" s="158">
        <f t="shared" si="103"/>
        <v>1</v>
      </c>
      <c r="XS6" s="158" t="str">
        <f t="shared" si="2"/>
        <v>OK</v>
      </c>
      <c r="XU6" s="157" t="s">
        <v>20</v>
      </c>
      <c r="XV6" s="157">
        <v>11</v>
      </c>
      <c r="XW6" s="157">
        <v>11</v>
      </c>
      <c r="XX6" s="157">
        <v>0</v>
      </c>
      <c r="XY6" s="157">
        <v>0</v>
      </c>
      <c r="XZ6" s="158">
        <f t="shared" si="104"/>
        <v>1</v>
      </c>
      <c r="YA6" s="158" t="str">
        <f t="shared" si="105"/>
        <v>OK</v>
      </c>
      <c r="YC6" s="157" t="s">
        <v>20</v>
      </c>
      <c r="YD6" s="157">
        <v>11</v>
      </c>
      <c r="YE6" s="157">
        <v>11</v>
      </c>
      <c r="YF6" s="157">
        <v>0</v>
      </c>
      <c r="YG6" s="157">
        <v>0</v>
      </c>
      <c r="YH6" s="158">
        <f t="shared" si="106"/>
        <v>1</v>
      </c>
      <c r="YI6" s="158" t="str">
        <f t="shared" si="107"/>
        <v>OK</v>
      </c>
    </row>
    <row r="7" spans="1:659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14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08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09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10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11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12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O7" s="157" t="s">
        <v>21</v>
      </c>
      <c r="OP7" s="157">
        <v>36</v>
      </c>
      <c r="OQ7" s="157">
        <v>36</v>
      </c>
      <c r="OR7" s="157">
        <v>0</v>
      </c>
      <c r="OS7" s="157">
        <v>0</v>
      </c>
      <c r="OT7" s="158">
        <f t="shared" si="47"/>
        <v>1</v>
      </c>
      <c r="OU7" s="158">
        <f t="shared" si="48"/>
        <v>0</v>
      </c>
      <c r="OW7" s="157" t="s">
        <v>21</v>
      </c>
      <c r="OX7" s="157">
        <v>36</v>
      </c>
      <c r="OY7" s="157">
        <v>36</v>
      </c>
      <c r="OZ7" s="157">
        <v>0</v>
      </c>
      <c r="PA7" s="157">
        <v>0</v>
      </c>
      <c r="PB7" s="158">
        <f t="shared" si="113"/>
        <v>1</v>
      </c>
      <c r="PC7" s="158">
        <f t="shared" si="49"/>
        <v>0</v>
      </c>
      <c r="PE7" s="157" t="s">
        <v>21</v>
      </c>
      <c r="PF7" s="157">
        <v>36</v>
      </c>
      <c r="PG7" s="157">
        <v>36</v>
      </c>
      <c r="PH7" s="157">
        <v>0</v>
      </c>
      <c r="PI7" s="157">
        <v>0</v>
      </c>
      <c r="PJ7" s="158">
        <f t="shared" si="50"/>
        <v>1</v>
      </c>
      <c r="PK7" s="158">
        <f t="shared" si="51"/>
        <v>0</v>
      </c>
      <c r="PM7" s="157" t="s">
        <v>21</v>
      </c>
      <c r="PN7" s="157">
        <v>36</v>
      </c>
      <c r="PO7" s="157">
        <v>36</v>
      </c>
      <c r="PP7" s="157">
        <v>0</v>
      </c>
      <c r="PQ7" s="157">
        <v>0</v>
      </c>
      <c r="PR7" s="158">
        <f t="shared" si="52"/>
        <v>1</v>
      </c>
      <c r="PS7" s="158">
        <f t="shared" si="53"/>
        <v>0</v>
      </c>
      <c r="PU7" s="157" t="s">
        <v>21</v>
      </c>
      <c r="PV7" s="157">
        <v>36</v>
      </c>
      <c r="PW7" s="157">
        <v>36</v>
      </c>
      <c r="PX7" s="157">
        <v>0</v>
      </c>
      <c r="PY7" s="157">
        <v>0</v>
      </c>
      <c r="PZ7" s="158">
        <f t="shared" si="54"/>
        <v>1</v>
      </c>
      <c r="QA7" s="158">
        <f t="shared" si="55"/>
        <v>0</v>
      </c>
      <c r="QC7" s="157" t="s">
        <v>21</v>
      </c>
      <c r="QD7" s="157">
        <v>36</v>
      </c>
      <c r="QE7" s="157">
        <v>36</v>
      </c>
      <c r="QF7" s="157">
        <v>0</v>
      </c>
      <c r="QG7" s="157">
        <v>0</v>
      </c>
      <c r="QH7" s="158">
        <f t="shared" si="56"/>
        <v>1</v>
      </c>
      <c r="QI7" s="158">
        <f t="shared" si="57"/>
        <v>0</v>
      </c>
      <c r="QK7" s="157" t="s">
        <v>21</v>
      </c>
      <c r="QL7" s="157">
        <v>36</v>
      </c>
      <c r="QM7" s="157">
        <v>36</v>
      </c>
      <c r="QN7" s="157">
        <v>0</v>
      </c>
      <c r="QO7" s="157">
        <v>0</v>
      </c>
      <c r="QP7" s="158">
        <f t="shared" si="58"/>
        <v>1</v>
      </c>
      <c r="QQ7" s="158">
        <f t="shared" si="59"/>
        <v>0</v>
      </c>
      <c r="QS7" s="157" t="s">
        <v>21</v>
      </c>
      <c r="QT7" s="157">
        <v>36</v>
      </c>
      <c r="QU7" s="157">
        <v>36</v>
      </c>
      <c r="QV7" s="157">
        <v>0</v>
      </c>
      <c r="QW7" s="157">
        <v>0</v>
      </c>
      <c r="QX7" s="158">
        <f t="shared" si="60"/>
        <v>1</v>
      </c>
      <c r="QY7" s="158">
        <f t="shared" si="61"/>
        <v>0</v>
      </c>
      <c r="RA7" s="157" t="s">
        <v>21</v>
      </c>
      <c r="RB7" s="157">
        <v>36</v>
      </c>
      <c r="RC7" s="157">
        <v>36</v>
      </c>
      <c r="RD7" s="157">
        <v>0</v>
      </c>
      <c r="RE7" s="157">
        <v>0</v>
      </c>
      <c r="RF7" s="158">
        <f t="shared" si="62"/>
        <v>1</v>
      </c>
      <c r="RG7" s="158">
        <f t="shared" si="63"/>
        <v>0</v>
      </c>
      <c r="RI7" s="157" t="s">
        <v>21</v>
      </c>
      <c r="RJ7" s="157">
        <v>36</v>
      </c>
      <c r="RK7" s="157">
        <v>36</v>
      </c>
      <c r="RL7" s="157">
        <v>0</v>
      </c>
      <c r="RM7" s="157">
        <v>0</v>
      </c>
      <c r="RN7" s="158">
        <f t="shared" si="64"/>
        <v>1</v>
      </c>
      <c r="RO7" s="158">
        <f t="shared" si="65"/>
        <v>0</v>
      </c>
      <c r="RQ7" s="157" t="s">
        <v>21</v>
      </c>
      <c r="RR7" s="157">
        <v>36</v>
      </c>
      <c r="RS7" s="157">
        <v>36</v>
      </c>
      <c r="RT7" s="157">
        <v>0</v>
      </c>
      <c r="RU7" s="157">
        <v>0</v>
      </c>
      <c r="RV7" s="158">
        <f t="shared" si="66"/>
        <v>1</v>
      </c>
      <c r="RW7" s="158">
        <f t="shared" si="67"/>
        <v>0</v>
      </c>
      <c r="RY7" s="157" t="s">
        <v>21</v>
      </c>
      <c r="RZ7" s="157">
        <v>36</v>
      </c>
      <c r="SA7" s="157">
        <v>36</v>
      </c>
      <c r="SB7" s="157">
        <v>0</v>
      </c>
      <c r="SC7" s="157">
        <v>0</v>
      </c>
      <c r="SD7" s="158">
        <f t="shared" si="68"/>
        <v>1</v>
      </c>
      <c r="SE7" s="158">
        <f t="shared" si="69"/>
        <v>0</v>
      </c>
      <c r="SG7" s="157" t="s">
        <v>21</v>
      </c>
      <c r="SH7" s="157">
        <v>36</v>
      </c>
      <c r="SI7" s="157">
        <v>36</v>
      </c>
      <c r="SJ7" s="157">
        <v>0</v>
      </c>
      <c r="SK7" s="157">
        <v>0</v>
      </c>
      <c r="SL7" s="158">
        <f t="shared" si="70"/>
        <v>1</v>
      </c>
      <c r="SM7" s="158">
        <f t="shared" si="71"/>
        <v>0</v>
      </c>
      <c r="SO7" s="157" t="s">
        <v>21</v>
      </c>
      <c r="SP7" s="157">
        <v>36</v>
      </c>
      <c r="SQ7" s="157">
        <v>36</v>
      </c>
      <c r="SR7" s="157">
        <v>0</v>
      </c>
      <c r="SS7" s="157">
        <v>0</v>
      </c>
      <c r="ST7" s="158">
        <f t="shared" si="72"/>
        <v>1</v>
      </c>
      <c r="SU7" s="158">
        <f t="shared" si="73"/>
        <v>0</v>
      </c>
      <c r="SW7" s="157" t="s">
        <v>21</v>
      </c>
      <c r="SX7" s="157">
        <v>36</v>
      </c>
      <c r="SY7" s="157">
        <v>36</v>
      </c>
      <c r="SZ7" s="157">
        <v>0</v>
      </c>
      <c r="TA7" s="157">
        <v>0</v>
      </c>
      <c r="TB7" s="158">
        <f t="shared" si="74"/>
        <v>1</v>
      </c>
      <c r="TC7" s="158">
        <f t="shared" si="75"/>
        <v>0</v>
      </c>
      <c r="TE7" s="157" t="s">
        <v>21</v>
      </c>
      <c r="TF7" s="157">
        <v>36</v>
      </c>
      <c r="TG7" s="157">
        <v>36</v>
      </c>
      <c r="TH7" s="157">
        <v>0</v>
      </c>
      <c r="TI7" s="157">
        <v>0</v>
      </c>
      <c r="TJ7" s="158">
        <f t="shared" si="76"/>
        <v>1</v>
      </c>
      <c r="TK7" s="158">
        <f t="shared" si="77"/>
        <v>0</v>
      </c>
      <c r="TM7" s="157" t="s">
        <v>21</v>
      </c>
      <c r="TN7" s="157">
        <v>36</v>
      </c>
      <c r="TO7" s="157">
        <v>36</v>
      </c>
      <c r="TP7" s="157">
        <v>0</v>
      </c>
      <c r="TQ7" s="157">
        <v>0</v>
      </c>
      <c r="TR7" s="158">
        <f t="shared" si="78"/>
        <v>1</v>
      </c>
      <c r="TS7" s="158">
        <f t="shared" si="79"/>
        <v>0</v>
      </c>
      <c r="TU7" s="157" t="s">
        <v>21</v>
      </c>
      <c r="TV7" s="157">
        <v>36</v>
      </c>
      <c r="TW7" s="157">
        <v>36</v>
      </c>
      <c r="TX7" s="157">
        <v>0</v>
      </c>
      <c r="TY7" s="157">
        <v>0</v>
      </c>
      <c r="TZ7" s="158">
        <f t="shared" si="80"/>
        <v>1</v>
      </c>
      <c r="UA7" s="158">
        <f t="shared" si="81"/>
        <v>0</v>
      </c>
      <c r="UC7" s="157" t="s">
        <v>21</v>
      </c>
      <c r="UD7" s="157">
        <v>36</v>
      </c>
      <c r="UE7" s="157">
        <v>36</v>
      </c>
      <c r="UF7" s="157">
        <v>0</v>
      </c>
      <c r="UG7" s="157">
        <v>0</v>
      </c>
      <c r="UH7" s="158">
        <f t="shared" si="82"/>
        <v>1</v>
      </c>
      <c r="UI7" s="158">
        <f t="shared" si="83"/>
        <v>0</v>
      </c>
      <c r="UK7" s="157" t="s">
        <v>21</v>
      </c>
      <c r="UL7" s="157">
        <v>36</v>
      </c>
      <c r="UM7" s="157">
        <v>36</v>
      </c>
      <c r="UN7" s="157">
        <v>0</v>
      </c>
      <c r="UO7" s="157">
        <v>0</v>
      </c>
      <c r="UP7" s="158">
        <f t="shared" si="84"/>
        <v>1</v>
      </c>
      <c r="UQ7" s="158">
        <f t="shared" si="85"/>
        <v>0</v>
      </c>
      <c r="US7" s="157" t="s">
        <v>21</v>
      </c>
      <c r="UT7" s="157">
        <v>36</v>
      </c>
      <c r="UU7" s="157">
        <v>36</v>
      </c>
      <c r="UV7" s="157">
        <v>0</v>
      </c>
      <c r="UW7" s="157">
        <v>0</v>
      </c>
      <c r="UX7" s="158">
        <f t="shared" si="86"/>
        <v>1</v>
      </c>
      <c r="UY7" s="158">
        <f t="shared" si="87"/>
        <v>0</v>
      </c>
      <c r="UZ7" s="157"/>
      <c r="VA7" s="157" t="s">
        <v>21</v>
      </c>
      <c r="VB7" s="157">
        <v>36</v>
      </c>
      <c r="VC7" s="157">
        <v>36</v>
      </c>
      <c r="VD7" s="157">
        <v>0</v>
      </c>
      <c r="VE7" s="157">
        <v>0</v>
      </c>
      <c r="VF7" s="158">
        <f t="shared" si="88"/>
        <v>1</v>
      </c>
      <c r="VG7" s="158">
        <f t="shared" si="89"/>
        <v>0</v>
      </c>
      <c r="VI7" s="157" t="s">
        <v>21</v>
      </c>
      <c r="VJ7" s="157">
        <v>36</v>
      </c>
      <c r="VK7" s="157">
        <v>36</v>
      </c>
      <c r="VL7" s="157">
        <v>0</v>
      </c>
      <c r="VM7" s="157">
        <v>0</v>
      </c>
      <c r="VN7" s="158">
        <f t="shared" si="90"/>
        <v>1</v>
      </c>
      <c r="VO7" s="158">
        <f t="shared" si="91"/>
        <v>0</v>
      </c>
      <c r="VQ7" s="157" t="s">
        <v>21</v>
      </c>
      <c r="VR7" s="157">
        <v>36</v>
      </c>
      <c r="VS7" s="157">
        <v>36</v>
      </c>
      <c r="VT7" s="157">
        <v>0</v>
      </c>
      <c r="VU7" s="157">
        <v>0</v>
      </c>
      <c r="VV7" s="158">
        <f t="shared" si="92"/>
        <v>1</v>
      </c>
      <c r="VW7" s="158">
        <f t="shared" si="93"/>
        <v>0</v>
      </c>
      <c r="VY7" s="157" t="s">
        <v>21</v>
      </c>
      <c r="VZ7" s="157">
        <v>36</v>
      </c>
      <c r="WA7" s="157">
        <v>36</v>
      </c>
      <c r="WB7" s="157">
        <v>0</v>
      </c>
      <c r="WC7" s="157">
        <v>0</v>
      </c>
      <c r="WD7" s="158">
        <f t="shared" si="94"/>
        <v>1</v>
      </c>
      <c r="WE7" s="158">
        <f t="shared" si="95"/>
        <v>0</v>
      </c>
      <c r="WG7" s="157" t="s">
        <v>21</v>
      </c>
      <c r="WH7" s="157">
        <v>36</v>
      </c>
      <c r="WI7" s="157">
        <v>36</v>
      </c>
      <c r="WJ7" s="157">
        <v>0</v>
      </c>
      <c r="WK7" s="157">
        <v>0</v>
      </c>
      <c r="WL7" s="158">
        <f t="shared" si="96"/>
        <v>1</v>
      </c>
      <c r="WM7" s="158">
        <f t="shared" si="97"/>
        <v>0</v>
      </c>
      <c r="WO7" s="157" t="s">
        <v>21</v>
      </c>
      <c r="WP7" s="157">
        <v>36</v>
      </c>
      <c r="WQ7" s="157">
        <v>36</v>
      </c>
      <c r="WR7" s="157">
        <v>0</v>
      </c>
      <c r="WS7" s="157">
        <v>0</v>
      </c>
      <c r="WT7" s="158">
        <f t="shared" si="98"/>
        <v>1</v>
      </c>
      <c r="WU7" s="158">
        <f t="shared" si="99"/>
        <v>0</v>
      </c>
      <c r="WW7" s="157" t="s">
        <v>21</v>
      </c>
      <c r="WX7" s="157">
        <v>36</v>
      </c>
      <c r="WY7" s="157">
        <v>36</v>
      </c>
      <c r="WZ7" s="157">
        <v>0</v>
      </c>
      <c r="XA7" s="157">
        <v>0</v>
      </c>
      <c r="XB7" s="158">
        <f t="shared" si="100"/>
        <v>1</v>
      </c>
      <c r="XC7" s="158" t="str">
        <f t="shared" si="101"/>
        <v>OK</v>
      </c>
      <c r="XE7" s="157" t="s">
        <v>21</v>
      </c>
      <c r="XF7" s="157">
        <v>36</v>
      </c>
      <c r="XG7" s="157">
        <v>36</v>
      </c>
      <c r="XH7" s="157">
        <v>0</v>
      </c>
      <c r="XI7" s="157">
        <v>0</v>
      </c>
      <c r="XJ7" s="158">
        <f t="shared" si="102"/>
        <v>1</v>
      </c>
      <c r="XK7" s="158" t="str">
        <f t="shared" si="1"/>
        <v>OK</v>
      </c>
      <c r="XM7" s="157" t="s">
        <v>21</v>
      </c>
      <c r="XN7" s="157">
        <v>36</v>
      </c>
      <c r="XO7" s="157">
        <v>36</v>
      </c>
      <c r="XP7" s="157">
        <v>0</v>
      </c>
      <c r="XQ7" s="157">
        <v>0</v>
      </c>
      <c r="XR7" s="158">
        <f t="shared" si="103"/>
        <v>1</v>
      </c>
      <c r="XS7" s="158" t="str">
        <f t="shared" si="2"/>
        <v>OK</v>
      </c>
      <c r="XU7" s="157" t="s">
        <v>21</v>
      </c>
      <c r="XV7" s="157">
        <v>36</v>
      </c>
      <c r="XW7" s="157">
        <v>36</v>
      </c>
      <c r="XX7" s="157">
        <v>0</v>
      </c>
      <c r="XY7" s="157">
        <v>0</v>
      </c>
      <c r="XZ7" s="158">
        <f t="shared" si="104"/>
        <v>1</v>
      </c>
      <c r="YA7" s="158" t="str">
        <f t="shared" si="105"/>
        <v>OK</v>
      </c>
      <c r="YC7" s="157" t="s">
        <v>21</v>
      </c>
      <c r="YD7" s="157">
        <v>36</v>
      </c>
      <c r="YE7" s="157">
        <v>36</v>
      </c>
      <c r="YF7" s="157">
        <v>0</v>
      </c>
      <c r="YG7" s="157">
        <v>0</v>
      </c>
      <c r="YH7" s="158">
        <f t="shared" si="106"/>
        <v>1</v>
      </c>
      <c r="YI7" s="158" t="str">
        <f t="shared" si="107"/>
        <v>OK</v>
      </c>
    </row>
    <row r="8" spans="1:659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14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08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09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10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11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12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O8" s="157" t="s">
        <v>22</v>
      </c>
      <c r="OP8" s="157">
        <v>348</v>
      </c>
      <c r="OQ8" s="157">
        <v>257</v>
      </c>
      <c r="OR8" s="157">
        <v>58</v>
      </c>
      <c r="OS8" s="157">
        <v>33</v>
      </c>
      <c r="OT8" s="158">
        <f t="shared" si="47"/>
        <v>0.7385057471264368</v>
      </c>
      <c r="OU8" s="158">
        <f t="shared" si="48"/>
        <v>-1.4942528735631955E-3</v>
      </c>
      <c r="OW8" s="157" t="s">
        <v>22</v>
      </c>
      <c r="OX8" s="157">
        <v>348</v>
      </c>
      <c r="OY8" s="157">
        <v>257</v>
      </c>
      <c r="OZ8" s="157">
        <v>58</v>
      </c>
      <c r="PA8" s="157">
        <v>33</v>
      </c>
      <c r="PB8" s="158">
        <f t="shared" si="113"/>
        <v>0.7385057471264368</v>
      </c>
      <c r="PC8" s="158">
        <f t="shared" si="49"/>
        <v>0</v>
      </c>
      <c r="PE8" s="161" t="s">
        <v>22</v>
      </c>
      <c r="PF8" s="157">
        <v>348</v>
      </c>
      <c r="PG8" s="157">
        <v>257</v>
      </c>
      <c r="PH8" s="157">
        <v>58</v>
      </c>
      <c r="PI8" s="157">
        <v>33</v>
      </c>
      <c r="PJ8" s="158">
        <f t="shared" si="50"/>
        <v>0.7385057471264368</v>
      </c>
      <c r="PK8" s="158">
        <f t="shared" si="51"/>
        <v>0</v>
      </c>
      <c r="PM8" s="161" t="s">
        <v>22</v>
      </c>
      <c r="PN8" s="157">
        <v>348</v>
      </c>
      <c r="PO8" s="157">
        <v>257</v>
      </c>
      <c r="PP8" s="157">
        <v>58</v>
      </c>
      <c r="PQ8" s="157">
        <v>33</v>
      </c>
      <c r="PR8" s="158">
        <f t="shared" si="52"/>
        <v>0.7385057471264368</v>
      </c>
      <c r="PS8" s="158">
        <f t="shared" si="53"/>
        <v>0</v>
      </c>
      <c r="PU8" s="161" t="s">
        <v>22</v>
      </c>
      <c r="PV8" s="157">
        <v>346</v>
      </c>
      <c r="PW8" s="157">
        <v>259</v>
      </c>
      <c r="PX8" s="157">
        <v>56</v>
      </c>
      <c r="PY8" s="157">
        <v>31</v>
      </c>
      <c r="PZ8" s="158">
        <f t="shared" si="54"/>
        <v>0.74855491329479773</v>
      </c>
      <c r="QA8" s="158">
        <f t="shared" si="55"/>
        <v>1.0049166168360935E-2</v>
      </c>
      <c r="QC8" s="161" t="s">
        <v>22</v>
      </c>
      <c r="QD8" s="157">
        <v>346</v>
      </c>
      <c r="QE8" s="157">
        <v>259</v>
      </c>
      <c r="QF8" s="157">
        <v>56</v>
      </c>
      <c r="QG8" s="157">
        <v>31</v>
      </c>
      <c r="QH8" s="158">
        <f t="shared" si="56"/>
        <v>0.74855491329479773</v>
      </c>
      <c r="QI8" s="158">
        <f t="shared" si="57"/>
        <v>0</v>
      </c>
      <c r="QK8" s="161" t="s">
        <v>22</v>
      </c>
      <c r="QL8" s="157">
        <v>346</v>
      </c>
      <c r="QM8" s="157">
        <v>259</v>
      </c>
      <c r="QN8" s="157">
        <v>56</v>
      </c>
      <c r="QO8" s="157">
        <v>31</v>
      </c>
      <c r="QP8" s="158">
        <f t="shared" si="58"/>
        <v>0.74855491329479773</v>
      </c>
      <c r="QQ8" s="158">
        <f t="shared" si="59"/>
        <v>0</v>
      </c>
      <c r="QS8" s="161" t="s">
        <v>22</v>
      </c>
      <c r="QT8" s="157">
        <v>346</v>
      </c>
      <c r="QU8" s="157">
        <v>259</v>
      </c>
      <c r="QV8" s="157">
        <v>56</v>
      </c>
      <c r="QW8" s="157">
        <v>31</v>
      </c>
      <c r="QX8" s="158">
        <f t="shared" si="60"/>
        <v>0.74855491329479773</v>
      </c>
      <c r="QY8" s="158">
        <f t="shared" si="61"/>
        <v>0</v>
      </c>
      <c r="RA8" s="161" t="s">
        <v>22</v>
      </c>
      <c r="RB8" s="157">
        <v>346</v>
      </c>
      <c r="RC8" s="157">
        <v>259</v>
      </c>
      <c r="RD8" s="157">
        <v>56</v>
      </c>
      <c r="RE8" s="157">
        <v>31</v>
      </c>
      <c r="RF8" s="158">
        <f t="shared" si="62"/>
        <v>0.74855491329479773</v>
      </c>
      <c r="RG8" s="158">
        <f t="shared" si="63"/>
        <v>0</v>
      </c>
      <c r="RI8" s="161" t="s">
        <v>22</v>
      </c>
      <c r="RJ8" s="157">
        <v>346</v>
      </c>
      <c r="RK8" s="157">
        <v>259</v>
      </c>
      <c r="RL8" s="157">
        <v>56</v>
      </c>
      <c r="RM8" s="157">
        <v>31</v>
      </c>
      <c r="RN8" s="158">
        <f t="shared" si="64"/>
        <v>0.74855491329479773</v>
      </c>
      <c r="RO8" s="158">
        <f t="shared" si="65"/>
        <v>0</v>
      </c>
      <c r="RQ8" s="161" t="s">
        <v>22</v>
      </c>
      <c r="RR8" s="157">
        <v>346</v>
      </c>
      <c r="RS8" s="157">
        <v>259</v>
      </c>
      <c r="RT8" s="157">
        <v>56</v>
      </c>
      <c r="RU8" s="157">
        <v>31</v>
      </c>
      <c r="RV8" s="158">
        <f t="shared" si="66"/>
        <v>0.74855491329479773</v>
      </c>
      <c r="RW8" s="158">
        <f t="shared" si="67"/>
        <v>0</v>
      </c>
      <c r="RY8" s="161" t="s">
        <v>22</v>
      </c>
      <c r="RZ8" s="157">
        <v>346</v>
      </c>
      <c r="SA8" s="157">
        <v>259</v>
      </c>
      <c r="SB8" s="157">
        <v>56</v>
      </c>
      <c r="SC8" s="157">
        <v>31</v>
      </c>
      <c r="SD8" s="158">
        <f t="shared" si="68"/>
        <v>0.74855491329479773</v>
      </c>
      <c r="SE8" s="158">
        <f t="shared" si="69"/>
        <v>0</v>
      </c>
      <c r="SG8" s="161" t="s">
        <v>22</v>
      </c>
      <c r="SH8" s="157">
        <v>346</v>
      </c>
      <c r="SI8" s="157">
        <v>259</v>
      </c>
      <c r="SJ8" s="157">
        <v>56</v>
      </c>
      <c r="SK8" s="157">
        <v>31</v>
      </c>
      <c r="SL8" s="158">
        <f t="shared" si="70"/>
        <v>0.74855491329479773</v>
      </c>
      <c r="SM8" s="158">
        <f t="shared" si="71"/>
        <v>0</v>
      </c>
      <c r="SO8" s="161" t="s">
        <v>22</v>
      </c>
      <c r="SP8" s="157">
        <v>346</v>
      </c>
      <c r="SQ8" s="157">
        <v>259</v>
      </c>
      <c r="SR8" s="157">
        <v>56</v>
      </c>
      <c r="SS8" s="157">
        <v>31</v>
      </c>
      <c r="ST8" s="158">
        <f t="shared" si="72"/>
        <v>0.74855491329479773</v>
      </c>
      <c r="SU8" s="158">
        <f t="shared" si="73"/>
        <v>0</v>
      </c>
      <c r="SW8" s="161" t="s">
        <v>22</v>
      </c>
      <c r="SX8" s="157">
        <v>346</v>
      </c>
      <c r="SY8" s="157">
        <v>259</v>
      </c>
      <c r="SZ8" s="157">
        <v>56</v>
      </c>
      <c r="TA8" s="157">
        <v>31</v>
      </c>
      <c r="TB8" s="158">
        <f t="shared" si="74"/>
        <v>0.74855491329479773</v>
      </c>
      <c r="TC8" s="158">
        <f t="shared" si="75"/>
        <v>0</v>
      </c>
      <c r="TE8" s="161" t="s">
        <v>22</v>
      </c>
      <c r="TF8" s="157">
        <v>346</v>
      </c>
      <c r="TG8" s="157">
        <v>259</v>
      </c>
      <c r="TH8" s="157">
        <v>56</v>
      </c>
      <c r="TI8" s="157">
        <v>31</v>
      </c>
      <c r="TJ8" s="158">
        <f t="shared" si="76"/>
        <v>0.74855491329479773</v>
      </c>
      <c r="TK8" s="158">
        <f t="shared" si="77"/>
        <v>0</v>
      </c>
      <c r="TM8" s="161" t="s">
        <v>22</v>
      </c>
      <c r="TN8" s="157">
        <v>346</v>
      </c>
      <c r="TO8" s="157">
        <v>259</v>
      </c>
      <c r="TP8" s="157">
        <v>56</v>
      </c>
      <c r="TQ8" s="157">
        <v>31</v>
      </c>
      <c r="TR8" s="158">
        <f t="shared" si="78"/>
        <v>0.74855491329479773</v>
      </c>
      <c r="TS8" s="158">
        <f t="shared" si="79"/>
        <v>0</v>
      </c>
      <c r="TU8" s="161" t="s">
        <v>22</v>
      </c>
      <c r="TV8" s="157">
        <v>346</v>
      </c>
      <c r="TW8" s="157">
        <v>259</v>
      </c>
      <c r="TX8" s="157">
        <v>56</v>
      </c>
      <c r="TY8" s="157">
        <v>31</v>
      </c>
      <c r="TZ8" s="158">
        <f t="shared" si="80"/>
        <v>0.74855491329479773</v>
      </c>
      <c r="UA8" s="158">
        <f t="shared" si="81"/>
        <v>0</v>
      </c>
      <c r="UC8" s="161" t="s">
        <v>22</v>
      </c>
      <c r="UD8" s="157">
        <v>346</v>
      </c>
      <c r="UE8" s="157">
        <v>259</v>
      </c>
      <c r="UF8" s="157">
        <v>56</v>
      </c>
      <c r="UG8" s="157">
        <v>31</v>
      </c>
      <c r="UH8" s="158">
        <f t="shared" si="82"/>
        <v>0.74855491329479773</v>
      </c>
      <c r="UI8" s="158">
        <f t="shared" si="83"/>
        <v>0</v>
      </c>
      <c r="UK8" s="161" t="s">
        <v>22</v>
      </c>
      <c r="UL8" s="157">
        <v>346</v>
      </c>
      <c r="UM8" s="157">
        <v>259</v>
      </c>
      <c r="UN8" s="157">
        <v>56</v>
      </c>
      <c r="UO8" s="157">
        <v>31</v>
      </c>
      <c r="UP8" s="158">
        <f t="shared" si="84"/>
        <v>0.74855491329479773</v>
      </c>
      <c r="UQ8" s="158">
        <f t="shared" si="85"/>
        <v>0</v>
      </c>
      <c r="US8" s="161" t="s">
        <v>22</v>
      </c>
      <c r="UT8" s="159">
        <v>346</v>
      </c>
      <c r="UU8" s="159">
        <v>260</v>
      </c>
      <c r="UV8" s="159">
        <v>56</v>
      </c>
      <c r="UW8" s="159">
        <v>30</v>
      </c>
      <c r="UX8" s="158">
        <f t="shared" si="86"/>
        <v>0.75144508670520227</v>
      </c>
      <c r="UY8" s="158">
        <f t="shared" si="87"/>
        <v>2.8901734104045396E-3</v>
      </c>
      <c r="UZ8" s="157"/>
      <c r="VA8" s="161" t="s">
        <v>22</v>
      </c>
      <c r="VB8" s="159">
        <v>346</v>
      </c>
      <c r="VC8" s="159">
        <v>260</v>
      </c>
      <c r="VD8" s="159">
        <v>56</v>
      </c>
      <c r="VE8" s="159">
        <v>30</v>
      </c>
      <c r="VF8" s="158">
        <f t="shared" si="88"/>
        <v>0.75144508670520227</v>
      </c>
      <c r="VG8" s="158">
        <f t="shared" si="89"/>
        <v>0</v>
      </c>
      <c r="VI8" s="161" t="s">
        <v>22</v>
      </c>
      <c r="VJ8" s="159">
        <v>346</v>
      </c>
      <c r="VK8" s="159">
        <v>260</v>
      </c>
      <c r="VL8" s="159">
        <v>56</v>
      </c>
      <c r="VM8" s="159">
        <v>30</v>
      </c>
      <c r="VN8" s="158">
        <f t="shared" si="90"/>
        <v>0.75144508670520227</v>
      </c>
      <c r="VO8" s="158">
        <f t="shared" si="91"/>
        <v>0</v>
      </c>
      <c r="VQ8" s="161" t="s">
        <v>22</v>
      </c>
      <c r="VR8" s="159">
        <v>346</v>
      </c>
      <c r="VS8" s="159">
        <v>260</v>
      </c>
      <c r="VT8" s="159">
        <v>56</v>
      </c>
      <c r="VU8" s="159">
        <v>30</v>
      </c>
      <c r="VV8" s="158">
        <f t="shared" si="92"/>
        <v>0.75144508670520227</v>
      </c>
      <c r="VW8" s="158">
        <f t="shared" si="93"/>
        <v>0</v>
      </c>
      <c r="VY8" s="161" t="s">
        <v>22</v>
      </c>
      <c r="VZ8" s="159">
        <v>346</v>
      </c>
      <c r="WA8" s="159">
        <v>260</v>
      </c>
      <c r="WB8" s="159">
        <v>56</v>
      </c>
      <c r="WC8" s="159">
        <v>30</v>
      </c>
      <c r="WD8" s="158">
        <f t="shared" si="94"/>
        <v>0.75144508670520227</v>
      </c>
      <c r="WE8" s="158">
        <f t="shared" si="95"/>
        <v>0</v>
      </c>
      <c r="WG8" s="161" t="s">
        <v>22</v>
      </c>
      <c r="WH8" s="159">
        <v>346</v>
      </c>
      <c r="WI8" s="159">
        <v>260</v>
      </c>
      <c r="WJ8" s="159">
        <v>56</v>
      </c>
      <c r="WK8" s="159">
        <v>30</v>
      </c>
      <c r="WL8" s="158">
        <f t="shared" si="96"/>
        <v>0.75144508670520227</v>
      </c>
      <c r="WM8" s="158">
        <f t="shared" si="97"/>
        <v>0</v>
      </c>
      <c r="WO8" s="161" t="s">
        <v>22</v>
      </c>
      <c r="WP8" s="159">
        <v>346</v>
      </c>
      <c r="WQ8" s="157">
        <v>261</v>
      </c>
      <c r="WR8" s="157">
        <v>52</v>
      </c>
      <c r="WS8" s="157">
        <v>33</v>
      </c>
      <c r="WT8" s="158">
        <f t="shared" si="98"/>
        <v>0.75433526011560692</v>
      </c>
      <c r="WU8" s="158">
        <f t="shared" si="99"/>
        <v>2.8901734104046506E-3</v>
      </c>
      <c r="WV8" s="2" t="s">
        <v>119</v>
      </c>
      <c r="WW8" s="161" t="s">
        <v>22</v>
      </c>
      <c r="WX8" s="159">
        <v>346</v>
      </c>
      <c r="WY8" s="157">
        <v>261</v>
      </c>
      <c r="WZ8" s="157">
        <v>52</v>
      </c>
      <c r="XA8" s="157">
        <v>33</v>
      </c>
      <c r="XB8" s="158">
        <f t="shared" si="100"/>
        <v>0.75433526011560692</v>
      </c>
      <c r="XC8" s="158" t="str">
        <f t="shared" si="101"/>
        <v>OK</v>
      </c>
      <c r="XE8" s="161" t="s">
        <v>22</v>
      </c>
      <c r="XF8" s="159">
        <v>346</v>
      </c>
      <c r="XG8" s="157">
        <v>261</v>
      </c>
      <c r="XH8" s="157">
        <v>52</v>
      </c>
      <c r="XI8" s="157">
        <v>33</v>
      </c>
      <c r="XJ8" s="158">
        <f t="shared" si="102"/>
        <v>0.75433526011560692</v>
      </c>
      <c r="XK8" s="158" t="str">
        <f t="shared" si="1"/>
        <v>OK</v>
      </c>
      <c r="XM8" s="161" t="s">
        <v>22</v>
      </c>
      <c r="XN8" s="159">
        <f>346+2</f>
        <v>348</v>
      </c>
      <c r="XO8" s="157">
        <v>261</v>
      </c>
      <c r="XP8" s="157">
        <f>52+2</f>
        <v>54</v>
      </c>
      <c r="XQ8" s="157">
        <v>33</v>
      </c>
      <c r="XR8" s="158">
        <f t="shared" si="103"/>
        <v>0.75</v>
      </c>
      <c r="XS8" s="158" t="str">
        <f t="shared" si="2"/>
        <v>Fail:0%</v>
      </c>
      <c r="XU8" s="161" t="s">
        <v>22</v>
      </c>
      <c r="XV8" s="159">
        <v>346</v>
      </c>
      <c r="XW8" s="157">
        <v>261</v>
      </c>
      <c r="XX8" s="157">
        <v>52</v>
      </c>
      <c r="XY8" s="157">
        <v>33</v>
      </c>
      <c r="XZ8" s="158">
        <f t="shared" si="104"/>
        <v>0.75433526011560692</v>
      </c>
      <c r="YA8" s="158" t="str">
        <f t="shared" si="105"/>
        <v>OK</v>
      </c>
      <c r="YC8" s="161" t="s">
        <v>22</v>
      </c>
      <c r="YD8" s="159">
        <v>348</v>
      </c>
      <c r="YE8" s="157">
        <v>263</v>
      </c>
      <c r="YF8" s="157">
        <v>52</v>
      </c>
      <c r="YG8" s="157">
        <v>33</v>
      </c>
      <c r="YH8" s="158">
        <f t="shared" si="106"/>
        <v>0.75574712643678166</v>
      </c>
      <c r="YI8" s="110" t="str">
        <f t="shared" si="107"/>
        <v>Fail:1%</v>
      </c>
    </row>
    <row r="9" spans="1:659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14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O9" s="163" t="s">
        <v>23</v>
      </c>
      <c r="OP9" s="157">
        <v>538</v>
      </c>
      <c r="OQ9" s="157">
        <v>538</v>
      </c>
      <c r="OR9" s="157">
        <v>0</v>
      </c>
      <c r="OS9" s="157">
        <v>0</v>
      </c>
      <c r="OT9" s="158">
        <f t="shared" si="47"/>
        <v>1</v>
      </c>
      <c r="OU9" s="158">
        <f t="shared" si="48"/>
        <v>0</v>
      </c>
      <c r="OW9" s="163" t="s">
        <v>23</v>
      </c>
      <c r="OX9" s="157">
        <v>538</v>
      </c>
      <c r="OY9" s="157">
        <v>538</v>
      </c>
      <c r="OZ9" s="157">
        <v>0</v>
      </c>
      <c r="PA9" s="157">
        <v>0</v>
      </c>
      <c r="PB9" s="158">
        <f t="shared" si="113"/>
        <v>1</v>
      </c>
      <c r="PC9" s="158">
        <f t="shared" si="49"/>
        <v>0</v>
      </c>
      <c r="PE9" s="163" t="s">
        <v>23</v>
      </c>
      <c r="PF9" s="157">
        <v>538</v>
      </c>
      <c r="PG9" s="157">
        <v>538</v>
      </c>
      <c r="PH9" s="157">
        <v>0</v>
      </c>
      <c r="PI9" s="157">
        <v>0</v>
      </c>
      <c r="PJ9" s="158">
        <f t="shared" si="50"/>
        <v>1</v>
      </c>
      <c r="PK9" s="158">
        <f t="shared" si="51"/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f t="shared" si="52"/>
        <v>1</v>
      </c>
      <c r="PS9" s="158">
        <f t="shared" si="53"/>
        <v>0</v>
      </c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f t="shared" si="54"/>
        <v>1</v>
      </c>
      <c r="QA9" s="158">
        <f t="shared" si="55"/>
        <v>0</v>
      </c>
      <c r="QC9" s="163" t="s">
        <v>23</v>
      </c>
      <c r="QD9" s="157">
        <v>538</v>
      </c>
      <c r="QE9" s="157">
        <v>538</v>
      </c>
      <c r="QF9" s="157">
        <v>0</v>
      </c>
      <c r="QG9" s="157">
        <v>0</v>
      </c>
      <c r="QH9" s="158">
        <f t="shared" si="56"/>
        <v>1</v>
      </c>
      <c r="QI9" s="158">
        <f t="shared" si="57"/>
        <v>0</v>
      </c>
      <c r="QK9" s="163" t="s">
        <v>23</v>
      </c>
      <c r="QL9" s="157">
        <v>538</v>
      </c>
      <c r="QM9" s="157">
        <v>538</v>
      </c>
      <c r="QN9" s="157">
        <v>0</v>
      </c>
      <c r="QO9" s="157">
        <v>0</v>
      </c>
      <c r="QP9" s="158">
        <f t="shared" si="58"/>
        <v>1</v>
      </c>
      <c r="QQ9" s="158">
        <f t="shared" si="59"/>
        <v>0</v>
      </c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f t="shared" si="60"/>
        <v>1</v>
      </c>
      <c r="QY9" s="158">
        <f t="shared" si="61"/>
        <v>0</v>
      </c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f t="shared" si="62"/>
        <v>1</v>
      </c>
      <c r="RG9" s="158">
        <f t="shared" si="63"/>
        <v>0</v>
      </c>
      <c r="RI9" s="163" t="s">
        <v>23</v>
      </c>
      <c r="RJ9" s="157">
        <v>538</v>
      </c>
      <c r="RK9" s="157">
        <v>538</v>
      </c>
      <c r="RL9" s="157">
        <v>0</v>
      </c>
      <c r="RM9" s="157">
        <v>0</v>
      </c>
      <c r="RN9" s="158">
        <f t="shared" si="64"/>
        <v>1</v>
      </c>
      <c r="RO9" s="158">
        <f t="shared" si="65"/>
        <v>0</v>
      </c>
      <c r="RQ9" s="163" t="s">
        <v>23</v>
      </c>
      <c r="RR9" s="157">
        <v>538</v>
      </c>
      <c r="RS9" s="157">
        <v>538</v>
      </c>
      <c r="RT9" s="157">
        <v>0</v>
      </c>
      <c r="RU9" s="157">
        <v>0</v>
      </c>
      <c r="RV9" s="158">
        <f t="shared" si="66"/>
        <v>1</v>
      </c>
      <c r="RW9" s="158">
        <f t="shared" si="67"/>
        <v>0</v>
      </c>
      <c r="RY9" s="163" t="s">
        <v>23</v>
      </c>
      <c r="RZ9" s="157">
        <v>538</v>
      </c>
      <c r="SA9" s="157">
        <v>538</v>
      </c>
      <c r="SB9" s="157">
        <v>0</v>
      </c>
      <c r="SC9" s="157">
        <v>0</v>
      </c>
      <c r="SD9" s="158">
        <f t="shared" si="68"/>
        <v>1</v>
      </c>
      <c r="SE9" s="158">
        <f t="shared" si="69"/>
        <v>0</v>
      </c>
      <c r="SG9" s="163" t="s">
        <v>23</v>
      </c>
      <c r="SH9" s="157">
        <v>538</v>
      </c>
      <c r="SI9" s="157">
        <v>538</v>
      </c>
      <c r="SJ9" s="157">
        <v>0</v>
      </c>
      <c r="SK9" s="157">
        <v>0</v>
      </c>
      <c r="SL9" s="158">
        <f t="shared" si="70"/>
        <v>1</v>
      </c>
      <c r="SM9" s="158">
        <f t="shared" si="71"/>
        <v>0</v>
      </c>
      <c r="SO9" s="163" t="s">
        <v>23</v>
      </c>
      <c r="SP9" s="157">
        <v>538</v>
      </c>
      <c r="SQ9" s="157">
        <v>538</v>
      </c>
      <c r="SR9" s="157">
        <v>0</v>
      </c>
      <c r="SS9" s="157">
        <v>0</v>
      </c>
      <c r="ST9" s="158">
        <f t="shared" si="72"/>
        <v>1</v>
      </c>
      <c r="SU9" s="158">
        <f t="shared" si="73"/>
        <v>0</v>
      </c>
      <c r="SW9" s="163" t="s">
        <v>23</v>
      </c>
      <c r="SX9" s="157">
        <v>538</v>
      </c>
      <c r="SY9" s="157">
        <v>538</v>
      </c>
      <c r="SZ9" s="157">
        <v>0</v>
      </c>
      <c r="TA9" s="157">
        <v>0</v>
      </c>
      <c r="TB9" s="158">
        <f t="shared" si="74"/>
        <v>1</v>
      </c>
      <c r="TC9" s="158">
        <f t="shared" si="75"/>
        <v>0</v>
      </c>
      <c r="TE9" s="163" t="s">
        <v>23</v>
      </c>
      <c r="TF9" s="157">
        <v>538</v>
      </c>
      <c r="TG9" s="157">
        <v>538</v>
      </c>
      <c r="TH9" s="157">
        <v>0</v>
      </c>
      <c r="TI9" s="157">
        <v>0</v>
      </c>
      <c r="TJ9" s="158">
        <f t="shared" si="76"/>
        <v>1</v>
      </c>
      <c r="TK9" s="158">
        <f t="shared" si="77"/>
        <v>0</v>
      </c>
      <c r="TM9" s="163" t="s">
        <v>23</v>
      </c>
      <c r="TN9" s="157">
        <v>538</v>
      </c>
      <c r="TO9" s="157">
        <v>538</v>
      </c>
      <c r="TP9" s="157">
        <v>0</v>
      </c>
      <c r="TQ9" s="157">
        <v>0</v>
      </c>
      <c r="TR9" s="158">
        <f t="shared" si="78"/>
        <v>1</v>
      </c>
      <c r="TS9" s="158">
        <f t="shared" si="79"/>
        <v>0</v>
      </c>
      <c r="TU9" s="163" t="s">
        <v>23</v>
      </c>
      <c r="TV9" s="157">
        <v>538</v>
      </c>
      <c r="TW9" s="157">
        <v>538</v>
      </c>
      <c r="TX9" s="157">
        <v>0</v>
      </c>
      <c r="TY9" s="157">
        <v>0</v>
      </c>
      <c r="TZ9" s="158">
        <f t="shared" si="80"/>
        <v>1</v>
      </c>
      <c r="UA9" s="158">
        <f t="shared" si="81"/>
        <v>0</v>
      </c>
      <c r="UC9" s="163" t="s">
        <v>23</v>
      </c>
      <c r="UD9" s="157">
        <v>538</v>
      </c>
      <c r="UE9" s="157">
        <v>538</v>
      </c>
      <c r="UF9" s="157">
        <v>0</v>
      </c>
      <c r="UG9" s="157">
        <v>0</v>
      </c>
      <c r="UH9" s="158">
        <f t="shared" si="82"/>
        <v>1</v>
      </c>
      <c r="UI9" s="158">
        <f t="shared" si="83"/>
        <v>0</v>
      </c>
      <c r="UK9" s="163" t="s">
        <v>23</v>
      </c>
      <c r="UL9" s="157">
        <v>538</v>
      </c>
      <c r="UM9" s="157">
        <v>538</v>
      </c>
      <c r="UN9" s="157">
        <v>0</v>
      </c>
      <c r="UO9" s="157">
        <v>0</v>
      </c>
      <c r="UP9" s="158">
        <f t="shared" si="84"/>
        <v>1</v>
      </c>
      <c r="UQ9" s="158">
        <f t="shared" si="85"/>
        <v>0</v>
      </c>
      <c r="US9" s="163" t="s">
        <v>23</v>
      </c>
      <c r="UT9" s="157">
        <v>538</v>
      </c>
      <c r="UU9" s="157">
        <v>538</v>
      </c>
      <c r="UV9" s="157">
        <v>0</v>
      </c>
      <c r="UW9" s="157">
        <v>0</v>
      </c>
      <c r="UX9" s="158">
        <f t="shared" si="86"/>
        <v>1</v>
      </c>
      <c r="UY9" s="158">
        <f t="shared" si="87"/>
        <v>0</v>
      </c>
      <c r="UZ9" s="157"/>
      <c r="VA9" s="163" t="s">
        <v>23</v>
      </c>
      <c r="VB9" s="157">
        <v>538</v>
      </c>
      <c r="VC9" s="157">
        <v>538</v>
      </c>
      <c r="VD9" s="157">
        <v>0</v>
      </c>
      <c r="VE9" s="157">
        <v>0</v>
      </c>
      <c r="VF9" s="158">
        <f t="shared" si="88"/>
        <v>1</v>
      </c>
      <c r="VG9" s="158">
        <f t="shared" si="89"/>
        <v>0</v>
      </c>
      <c r="VI9" s="163" t="s">
        <v>23</v>
      </c>
      <c r="VJ9" s="157">
        <v>538</v>
      </c>
      <c r="VK9" s="157">
        <v>538</v>
      </c>
      <c r="VL9" s="157">
        <v>0</v>
      </c>
      <c r="VM9" s="157">
        <v>0</v>
      </c>
      <c r="VN9" s="158">
        <f t="shared" si="90"/>
        <v>1</v>
      </c>
      <c r="VO9" s="158">
        <f t="shared" si="91"/>
        <v>0</v>
      </c>
      <c r="VQ9" s="163" t="s">
        <v>23</v>
      </c>
      <c r="VR9" s="157">
        <v>538</v>
      </c>
      <c r="VS9" s="157">
        <v>538</v>
      </c>
      <c r="VT9" s="157">
        <v>0</v>
      </c>
      <c r="VU9" s="157">
        <v>0</v>
      </c>
      <c r="VV9" s="158">
        <f t="shared" si="92"/>
        <v>1</v>
      </c>
      <c r="VW9" s="158">
        <f t="shared" si="93"/>
        <v>0</v>
      </c>
      <c r="VY9" s="163" t="s">
        <v>23</v>
      </c>
      <c r="VZ9" s="157">
        <v>538</v>
      </c>
      <c r="WA9" s="157">
        <v>538</v>
      </c>
      <c r="WB9" s="157">
        <v>0</v>
      </c>
      <c r="WC9" s="157">
        <v>0</v>
      </c>
      <c r="WD9" s="158">
        <f t="shared" si="94"/>
        <v>1</v>
      </c>
      <c r="WE9" s="158">
        <f t="shared" si="95"/>
        <v>0</v>
      </c>
      <c r="WG9" s="163" t="s">
        <v>23</v>
      </c>
      <c r="WH9" s="157">
        <v>538</v>
      </c>
      <c r="WI9" s="157">
        <v>538</v>
      </c>
      <c r="WJ9" s="157">
        <v>0</v>
      </c>
      <c r="WK9" s="157">
        <v>0</v>
      </c>
      <c r="WL9" s="158">
        <f t="shared" si="96"/>
        <v>1</v>
      </c>
      <c r="WM9" s="158">
        <f t="shared" si="97"/>
        <v>0</v>
      </c>
      <c r="WO9" s="163" t="s">
        <v>23</v>
      </c>
      <c r="WP9" s="157">
        <v>538</v>
      </c>
      <c r="WQ9" s="157">
        <v>538</v>
      </c>
      <c r="WR9" s="157">
        <v>0</v>
      </c>
      <c r="WS9" s="157">
        <v>0</v>
      </c>
      <c r="WT9" s="158">
        <f t="shared" si="98"/>
        <v>1</v>
      </c>
      <c r="WU9" s="158">
        <f t="shared" si="99"/>
        <v>0</v>
      </c>
      <c r="WW9" s="163" t="s">
        <v>23</v>
      </c>
      <c r="WX9" s="157">
        <v>538</v>
      </c>
      <c r="WY9" s="157">
        <v>538</v>
      </c>
      <c r="WZ9" s="157">
        <v>0</v>
      </c>
      <c r="XA9" s="157">
        <v>0</v>
      </c>
      <c r="XB9" s="158">
        <f t="shared" si="100"/>
        <v>1</v>
      </c>
      <c r="XC9" s="158" t="str">
        <f t="shared" si="101"/>
        <v>OK</v>
      </c>
      <c r="XD9" s="157"/>
      <c r="XE9" s="163" t="s">
        <v>23</v>
      </c>
      <c r="XF9" s="157">
        <f>594-56</f>
        <v>538</v>
      </c>
      <c r="XG9" s="157">
        <v>538</v>
      </c>
      <c r="XH9" s="157">
        <v>0</v>
      </c>
      <c r="XI9" s="157">
        <v>0</v>
      </c>
      <c r="XJ9" s="158">
        <f t="shared" si="102"/>
        <v>1</v>
      </c>
      <c r="XK9" s="158" t="str">
        <f t="shared" si="1"/>
        <v>OK</v>
      </c>
      <c r="XM9" s="163" t="s">
        <v>23</v>
      </c>
      <c r="XN9" s="157">
        <f>594</f>
        <v>594</v>
      </c>
      <c r="XO9" s="157">
        <f>538+19</f>
        <v>557</v>
      </c>
      <c r="XP9" s="157">
        <f>0+37</f>
        <v>37</v>
      </c>
      <c r="XQ9" s="157">
        <v>0</v>
      </c>
      <c r="XR9" s="158">
        <f t="shared" si="103"/>
        <v>0.93771043771043772</v>
      </c>
      <c r="XS9" s="158" t="str">
        <f t="shared" si="2"/>
        <v>Fail:-6%</v>
      </c>
      <c r="XU9" s="163" t="s">
        <v>23</v>
      </c>
      <c r="XV9" s="157">
        <v>538</v>
      </c>
      <c r="XW9" s="157">
        <v>538</v>
      </c>
      <c r="XX9" s="157">
        <v>0</v>
      </c>
      <c r="XY9" s="157">
        <v>0</v>
      </c>
      <c r="XZ9" s="158">
        <f t="shared" si="104"/>
        <v>1</v>
      </c>
      <c r="YA9" s="158" t="str">
        <f t="shared" si="105"/>
        <v>OK</v>
      </c>
      <c r="YC9" s="163" t="s">
        <v>23</v>
      </c>
      <c r="YD9" s="157">
        <f>538+56</f>
        <v>594</v>
      </c>
      <c r="YE9" s="157">
        <f>538+17</f>
        <v>555</v>
      </c>
      <c r="YF9" s="157">
        <v>39</v>
      </c>
      <c r="YG9" s="157">
        <v>0</v>
      </c>
      <c r="YH9" s="158">
        <f t="shared" si="106"/>
        <v>0.93434343434343436</v>
      </c>
      <c r="YI9" s="110" t="str">
        <f t="shared" si="107"/>
        <v>Fail:0%</v>
      </c>
    </row>
    <row r="10" spans="1:659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14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08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09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10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11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12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O10" s="157" t="s">
        <v>24</v>
      </c>
      <c r="OP10" s="157">
        <v>3</v>
      </c>
      <c r="OQ10" s="157">
        <v>3</v>
      </c>
      <c r="OR10" s="157">
        <v>0</v>
      </c>
      <c r="OS10" s="157">
        <v>0</v>
      </c>
      <c r="OT10" s="158">
        <f t="shared" si="47"/>
        <v>1</v>
      </c>
      <c r="OU10" s="158">
        <f t="shared" si="48"/>
        <v>0</v>
      </c>
      <c r="OW10" s="157" t="s">
        <v>24</v>
      </c>
      <c r="OX10" s="157">
        <v>3</v>
      </c>
      <c r="OY10" s="157">
        <v>3</v>
      </c>
      <c r="OZ10" s="157">
        <v>0</v>
      </c>
      <c r="PA10" s="157">
        <v>0</v>
      </c>
      <c r="PB10" s="158">
        <f t="shared" si="113"/>
        <v>1</v>
      </c>
      <c r="PC10" s="158">
        <f t="shared" si="49"/>
        <v>0</v>
      </c>
      <c r="PE10" s="157" t="s">
        <v>24</v>
      </c>
      <c r="PF10" s="157">
        <v>3</v>
      </c>
      <c r="PG10" s="157">
        <v>3</v>
      </c>
      <c r="PH10" s="157">
        <v>0</v>
      </c>
      <c r="PI10" s="157">
        <v>0</v>
      </c>
      <c r="PJ10" s="158">
        <f t="shared" si="50"/>
        <v>1</v>
      </c>
      <c r="PK10" s="158">
        <f t="shared" si="51"/>
        <v>0</v>
      </c>
      <c r="PM10" s="157" t="s">
        <v>24</v>
      </c>
      <c r="PN10" s="157">
        <v>3</v>
      </c>
      <c r="PO10" s="157">
        <v>3</v>
      </c>
      <c r="PP10" s="157">
        <v>0</v>
      </c>
      <c r="PQ10" s="157">
        <v>0</v>
      </c>
      <c r="PR10" s="158">
        <f t="shared" si="52"/>
        <v>1</v>
      </c>
      <c r="PS10" s="158">
        <f t="shared" si="53"/>
        <v>0</v>
      </c>
      <c r="PU10" s="157" t="s">
        <v>24</v>
      </c>
      <c r="PV10" s="157">
        <v>3</v>
      </c>
      <c r="PW10" s="157">
        <v>3</v>
      </c>
      <c r="PX10" s="157">
        <v>0</v>
      </c>
      <c r="PY10" s="157">
        <v>0</v>
      </c>
      <c r="PZ10" s="158">
        <f t="shared" si="54"/>
        <v>1</v>
      </c>
      <c r="QA10" s="158">
        <f t="shared" si="55"/>
        <v>0</v>
      </c>
      <c r="QC10" s="157" t="s">
        <v>24</v>
      </c>
      <c r="QD10" s="157">
        <v>3</v>
      </c>
      <c r="QE10" s="157">
        <v>3</v>
      </c>
      <c r="QF10" s="157">
        <v>0</v>
      </c>
      <c r="QG10" s="157">
        <v>0</v>
      </c>
      <c r="QH10" s="158">
        <f t="shared" si="56"/>
        <v>1</v>
      </c>
      <c r="QI10" s="158">
        <f t="shared" si="57"/>
        <v>0</v>
      </c>
      <c r="QK10" s="157" t="s">
        <v>24</v>
      </c>
      <c r="QL10" s="157">
        <v>3</v>
      </c>
      <c r="QM10" s="157">
        <v>3</v>
      </c>
      <c r="QN10" s="157">
        <v>0</v>
      </c>
      <c r="QO10" s="157">
        <v>0</v>
      </c>
      <c r="QP10" s="158">
        <f t="shared" si="58"/>
        <v>1</v>
      </c>
      <c r="QQ10" s="158">
        <f t="shared" si="59"/>
        <v>0</v>
      </c>
      <c r="QS10" s="157" t="s">
        <v>24</v>
      </c>
      <c r="QT10" s="157">
        <v>3</v>
      </c>
      <c r="QU10" s="157">
        <v>3</v>
      </c>
      <c r="QV10" s="157">
        <v>0</v>
      </c>
      <c r="QW10" s="157">
        <v>0</v>
      </c>
      <c r="QX10" s="158">
        <f t="shared" si="60"/>
        <v>1</v>
      </c>
      <c r="QY10" s="158">
        <f t="shared" si="61"/>
        <v>0</v>
      </c>
      <c r="RA10" s="157" t="s">
        <v>24</v>
      </c>
      <c r="RB10" s="157">
        <v>3</v>
      </c>
      <c r="RC10" s="157">
        <v>3</v>
      </c>
      <c r="RD10" s="157">
        <v>0</v>
      </c>
      <c r="RE10" s="157">
        <v>0</v>
      </c>
      <c r="RF10" s="158">
        <f t="shared" si="62"/>
        <v>1</v>
      </c>
      <c r="RG10" s="158">
        <f t="shared" si="63"/>
        <v>0</v>
      </c>
      <c r="RI10" s="157" t="s">
        <v>24</v>
      </c>
      <c r="RJ10" s="157">
        <v>3</v>
      </c>
      <c r="RK10" s="157">
        <v>3</v>
      </c>
      <c r="RL10" s="157">
        <v>0</v>
      </c>
      <c r="RM10" s="157">
        <v>0</v>
      </c>
      <c r="RN10" s="158">
        <f t="shared" si="64"/>
        <v>1</v>
      </c>
      <c r="RO10" s="158">
        <f t="shared" si="65"/>
        <v>0</v>
      </c>
      <c r="RQ10" s="157" t="s">
        <v>24</v>
      </c>
      <c r="RR10" s="157">
        <v>3</v>
      </c>
      <c r="RS10" s="157">
        <v>3</v>
      </c>
      <c r="RT10" s="157">
        <v>0</v>
      </c>
      <c r="RU10" s="157">
        <v>0</v>
      </c>
      <c r="RV10" s="158">
        <f t="shared" si="66"/>
        <v>1</v>
      </c>
      <c r="RW10" s="158">
        <f t="shared" si="67"/>
        <v>0</v>
      </c>
      <c r="RY10" s="157" t="s">
        <v>24</v>
      </c>
      <c r="RZ10" s="157">
        <v>3</v>
      </c>
      <c r="SA10" s="157">
        <v>3</v>
      </c>
      <c r="SB10" s="157">
        <v>0</v>
      </c>
      <c r="SC10" s="157">
        <v>0</v>
      </c>
      <c r="SD10" s="158">
        <f t="shared" si="68"/>
        <v>1</v>
      </c>
      <c r="SE10" s="158">
        <f t="shared" si="69"/>
        <v>0</v>
      </c>
      <c r="SG10" s="157" t="s">
        <v>24</v>
      </c>
      <c r="SH10" s="157">
        <v>3</v>
      </c>
      <c r="SI10" s="157">
        <v>3</v>
      </c>
      <c r="SJ10" s="157">
        <v>0</v>
      </c>
      <c r="SK10" s="157">
        <v>0</v>
      </c>
      <c r="SL10" s="158">
        <f t="shared" si="70"/>
        <v>1</v>
      </c>
      <c r="SM10" s="158">
        <f t="shared" si="71"/>
        <v>0</v>
      </c>
      <c r="SO10" s="157" t="s">
        <v>24</v>
      </c>
      <c r="SP10" s="157">
        <v>3</v>
      </c>
      <c r="SQ10" s="157">
        <v>3</v>
      </c>
      <c r="SR10" s="157">
        <v>0</v>
      </c>
      <c r="SS10" s="157">
        <v>0</v>
      </c>
      <c r="ST10" s="158">
        <f t="shared" si="72"/>
        <v>1</v>
      </c>
      <c r="SU10" s="158">
        <f t="shared" si="73"/>
        <v>0</v>
      </c>
      <c r="SW10" s="157" t="s">
        <v>24</v>
      </c>
      <c r="SX10" s="157">
        <v>3</v>
      </c>
      <c r="SY10" s="157">
        <v>3</v>
      </c>
      <c r="SZ10" s="157">
        <v>0</v>
      </c>
      <c r="TA10" s="157">
        <v>0</v>
      </c>
      <c r="TB10" s="158">
        <f t="shared" si="74"/>
        <v>1</v>
      </c>
      <c r="TC10" s="158">
        <f t="shared" si="75"/>
        <v>0</v>
      </c>
      <c r="TE10" s="157" t="s">
        <v>24</v>
      </c>
      <c r="TF10" s="157">
        <v>3</v>
      </c>
      <c r="TG10" s="157">
        <v>3</v>
      </c>
      <c r="TH10" s="157">
        <v>0</v>
      </c>
      <c r="TI10" s="157">
        <v>0</v>
      </c>
      <c r="TJ10" s="158">
        <f t="shared" si="76"/>
        <v>1</v>
      </c>
      <c r="TK10" s="158">
        <f t="shared" si="77"/>
        <v>0</v>
      </c>
      <c r="TM10" s="157" t="s">
        <v>24</v>
      </c>
      <c r="TN10" s="157">
        <v>3</v>
      </c>
      <c r="TO10" s="157">
        <v>3</v>
      </c>
      <c r="TP10" s="157">
        <v>0</v>
      </c>
      <c r="TQ10" s="157">
        <v>0</v>
      </c>
      <c r="TR10" s="158">
        <f t="shared" si="78"/>
        <v>1</v>
      </c>
      <c r="TS10" s="158">
        <f t="shared" si="79"/>
        <v>0</v>
      </c>
      <c r="TU10" s="157" t="s">
        <v>24</v>
      </c>
      <c r="TV10" s="157">
        <v>3</v>
      </c>
      <c r="TW10" s="157">
        <v>3</v>
      </c>
      <c r="TX10" s="157">
        <v>0</v>
      </c>
      <c r="TY10" s="157">
        <v>0</v>
      </c>
      <c r="TZ10" s="158">
        <f t="shared" si="80"/>
        <v>1</v>
      </c>
      <c r="UA10" s="158">
        <f t="shared" si="81"/>
        <v>0</v>
      </c>
      <c r="UC10" s="157" t="s">
        <v>24</v>
      </c>
      <c r="UD10" s="157">
        <v>3</v>
      </c>
      <c r="UE10" s="157">
        <v>3</v>
      </c>
      <c r="UF10" s="157">
        <v>0</v>
      </c>
      <c r="UG10" s="157">
        <v>0</v>
      </c>
      <c r="UH10" s="158">
        <f t="shared" si="82"/>
        <v>1</v>
      </c>
      <c r="UI10" s="158">
        <f t="shared" si="83"/>
        <v>0</v>
      </c>
      <c r="UK10" s="157" t="s">
        <v>24</v>
      </c>
      <c r="UL10" s="157">
        <v>3</v>
      </c>
      <c r="UM10" s="157">
        <v>3</v>
      </c>
      <c r="UN10" s="157">
        <v>0</v>
      </c>
      <c r="UO10" s="157">
        <v>0</v>
      </c>
      <c r="UP10" s="158">
        <f t="shared" si="84"/>
        <v>1</v>
      </c>
      <c r="UQ10" s="158">
        <f t="shared" si="85"/>
        <v>0</v>
      </c>
      <c r="US10" s="157" t="s">
        <v>24</v>
      </c>
      <c r="UT10" s="157">
        <v>3</v>
      </c>
      <c r="UU10" s="157">
        <v>3</v>
      </c>
      <c r="UV10" s="157">
        <v>0</v>
      </c>
      <c r="UW10" s="157">
        <v>0</v>
      </c>
      <c r="UX10" s="158">
        <f t="shared" si="86"/>
        <v>1</v>
      </c>
      <c r="UY10" s="158">
        <f t="shared" si="87"/>
        <v>0</v>
      </c>
      <c r="UZ10" s="157"/>
      <c r="VA10" s="157" t="s">
        <v>24</v>
      </c>
      <c r="VB10" s="157">
        <v>3</v>
      </c>
      <c r="VC10" s="157">
        <v>3</v>
      </c>
      <c r="VD10" s="157">
        <v>0</v>
      </c>
      <c r="VE10" s="157">
        <v>0</v>
      </c>
      <c r="VF10" s="158">
        <f t="shared" si="88"/>
        <v>1</v>
      </c>
      <c r="VG10" s="158">
        <f t="shared" si="89"/>
        <v>0</v>
      </c>
      <c r="VI10" s="157" t="s">
        <v>24</v>
      </c>
      <c r="VJ10" s="157">
        <v>3</v>
      </c>
      <c r="VK10" s="157">
        <v>3</v>
      </c>
      <c r="VL10" s="157">
        <v>0</v>
      </c>
      <c r="VM10" s="157">
        <v>0</v>
      </c>
      <c r="VN10" s="158">
        <f t="shared" si="90"/>
        <v>1</v>
      </c>
      <c r="VO10" s="158">
        <f t="shared" si="91"/>
        <v>0</v>
      </c>
      <c r="VQ10" s="157" t="s">
        <v>24</v>
      </c>
      <c r="VR10" s="157">
        <v>3</v>
      </c>
      <c r="VS10" s="157">
        <v>3</v>
      </c>
      <c r="VT10" s="157">
        <v>0</v>
      </c>
      <c r="VU10" s="157">
        <v>0</v>
      </c>
      <c r="VV10" s="158">
        <f t="shared" si="92"/>
        <v>1</v>
      </c>
      <c r="VW10" s="158">
        <f t="shared" si="93"/>
        <v>0</v>
      </c>
      <c r="VY10" s="157" t="s">
        <v>24</v>
      </c>
      <c r="VZ10" s="157">
        <v>3</v>
      </c>
      <c r="WA10" s="157">
        <v>3</v>
      </c>
      <c r="WB10" s="157">
        <v>0</v>
      </c>
      <c r="WC10" s="157">
        <v>0</v>
      </c>
      <c r="WD10" s="158">
        <f t="shared" si="94"/>
        <v>1</v>
      </c>
      <c r="WE10" s="158">
        <f t="shared" si="95"/>
        <v>0</v>
      </c>
      <c r="WG10" s="157" t="s">
        <v>24</v>
      </c>
      <c r="WH10" s="157">
        <v>3</v>
      </c>
      <c r="WI10" s="157">
        <v>3</v>
      </c>
      <c r="WJ10" s="157">
        <v>0</v>
      </c>
      <c r="WK10" s="157">
        <v>0</v>
      </c>
      <c r="WL10" s="158">
        <f t="shared" si="96"/>
        <v>1</v>
      </c>
      <c r="WM10" s="158">
        <f t="shared" si="97"/>
        <v>0</v>
      </c>
      <c r="WO10" s="157" t="s">
        <v>24</v>
      </c>
      <c r="WP10" s="157">
        <v>3</v>
      </c>
      <c r="WQ10" s="157">
        <v>3</v>
      </c>
      <c r="WR10" s="157">
        <v>0</v>
      </c>
      <c r="WS10" s="157">
        <v>0</v>
      </c>
      <c r="WT10" s="158">
        <f t="shared" si="98"/>
        <v>1</v>
      </c>
      <c r="WU10" s="158">
        <f t="shared" si="99"/>
        <v>0</v>
      </c>
      <c r="WW10" s="157" t="s">
        <v>24</v>
      </c>
      <c r="WX10" s="157">
        <v>3</v>
      </c>
      <c r="WY10" s="157">
        <v>3</v>
      </c>
      <c r="WZ10" s="157">
        <v>0</v>
      </c>
      <c r="XA10" s="157">
        <v>0</v>
      </c>
      <c r="XB10" s="158">
        <f t="shared" si="100"/>
        <v>1</v>
      </c>
      <c r="XC10" s="158" t="str">
        <f t="shared" si="101"/>
        <v>OK</v>
      </c>
      <c r="XE10" s="157" t="s">
        <v>24</v>
      </c>
      <c r="XF10" s="157">
        <v>3</v>
      </c>
      <c r="XG10" s="157">
        <v>3</v>
      </c>
      <c r="XH10" s="157">
        <v>0</v>
      </c>
      <c r="XI10" s="157">
        <v>0</v>
      </c>
      <c r="XJ10" s="158">
        <f t="shared" si="102"/>
        <v>1</v>
      </c>
      <c r="XK10" s="158" t="str">
        <f t="shared" si="1"/>
        <v>OK</v>
      </c>
      <c r="XM10" s="157" t="s">
        <v>24</v>
      </c>
      <c r="XN10" s="157">
        <v>3</v>
      </c>
      <c r="XO10" s="157">
        <v>3</v>
      </c>
      <c r="XP10" s="157">
        <v>0</v>
      </c>
      <c r="XQ10" s="157">
        <v>0</v>
      </c>
      <c r="XR10" s="158">
        <f t="shared" si="103"/>
        <v>1</v>
      </c>
      <c r="XS10" s="158" t="str">
        <f t="shared" si="2"/>
        <v>OK</v>
      </c>
      <c r="XU10" s="157" t="s">
        <v>24</v>
      </c>
      <c r="XV10" s="157">
        <v>3</v>
      </c>
      <c r="XW10" s="157">
        <v>3</v>
      </c>
      <c r="XX10" s="157">
        <v>0</v>
      </c>
      <c r="XY10" s="157">
        <v>0</v>
      </c>
      <c r="XZ10" s="158">
        <f t="shared" si="104"/>
        <v>1</v>
      </c>
      <c r="YA10" s="158" t="str">
        <f t="shared" si="105"/>
        <v>OK</v>
      </c>
      <c r="YC10" s="157" t="s">
        <v>24</v>
      </c>
      <c r="YD10" s="157">
        <v>3</v>
      </c>
      <c r="YE10" s="157">
        <v>3</v>
      </c>
      <c r="YF10" s="157">
        <v>0</v>
      </c>
      <c r="YG10" s="157">
        <v>0</v>
      </c>
      <c r="YH10" s="158">
        <f t="shared" si="106"/>
        <v>1</v>
      </c>
      <c r="YI10" s="158" t="str">
        <f t="shared" si="107"/>
        <v>OK</v>
      </c>
    </row>
    <row r="11" spans="1:659" ht="15.7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08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09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10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O11" s="173" t="s">
        <v>25</v>
      </c>
      <c r="OP11" s="159">
        <v>847</v>
      </c>
      <c r="OQ11" s="159">
        <v>836</v>
      </c>
      <c r="OR11" s="159">
        <v>11</v>
      </c>
      <c r="OS11" s="157">
        <v>0</v>
      </c>
      <c r="OT11" s="158">
        <f t="shared" si="47"/>
        <v>0.98701298701298701</v>
      </c>
      <c r="OU11" s="158">
        <f t="shared" si="48"/>
        <v>7.0129870129870264E-3</v>
      </c>
      <c r="OW11" s="173" t="s">
        <v>25</v>
      </c>
      <c r="OX11" s="159">
        <v>847</v>
      </c>
      <c r="OY11" s="159">
        <v>836</v>
      </c>
      <c r="OZ11" s="159">
        <v>11</v>
      </c>
      <c r="PA11" s="157">
        <v>0</v>
      </c>
      <c r="PB11" s="158">
        <f t="shared" si="113"/>
        <v>0.98701298701298701</v>
      </c>
      <c r="PC11" s="158">
        <f t="shared" si="49"/>
        <v>0</v>
      </c>
      <c r="PE11" s="173" t="s">
        <v>25</v>
      </c>
      <c r="PF11" s="159">
        <v>847</v>
      </c>
      <c r="PG11" s="159">
        <v>836</v>
      </c>
      <c r="PH11" s="159">
        <v>11</v>
      </c>
      <c r="PI11" s="157">
        <v>0</v>
      </c>
      <c r="PJ11" s="158">
        <f t="shared" si="50"/>
        <v>0.98701298701298701</v>
      </c>
      <c r="PK11" s="158">
        <f t="shared" si="51"/>
        <v>0</v>
      </c>
      <c r="PM11" s="173" t="s">
        <v>25</v>
      </c>
      <c r="PN11" s="159">
        <v>847</v>
      </c>
      <c r="PO11" s="159">
        <v>836</v>
      </c>
      <c r="PP11" s="159">
        <v>11</v>
      </c>
      <c r="PQ11" s="157">
        <v>0</v>
      </c>
      <c r="PR11" s="158">
        <f t="shared" si="52"/>
        <v>0.98701298701298701</v>
      </c>
      <c r="PS11" s="158">
        <f t="shared" si="53"/>
        <v>0</v>
      </c>
      <c r="PU11" s="173" t="s">
        <v>25</v>
      </c>
      <c r="PV11" s="159">
        <v>847</v>
      </c>
      <c r="PW11" s="159">
        <v>836</v>
      </c>
      <c r="PX11" s="159">
        <v>11</v>
      </c>
      <c r="PY11" s="157">
        <v>0</v>
      </c>
      <c r="PZ11" s="158">
        <f t="shared" si="54"/>
        <v>0.98701298701298701</v>
      </c>
      <c r="QA11" s="158">
        <f t="shared" si="55"/>
        <v>0</v>
      </c>
      <c r="QC11" s="173" t="s">
        <v>25</v>
      </c>
      <c r="QD11" s="159">
        <v>847</v>
      </c>
      <c r="QE11" s="159">
        <v>836</v>
      </c>
      <c r="QF11" s="159">
        <v>11</v>
      </c>
      <c r="QG11" s="157">
        <v>0</v>
      </c>
      <c r="QH11" s="158">
        <f t="shared" si="56"/>
        <v>0.98701298701298701</v>
      </c>
      <c r="QI11" s="158">
        <f t="shared" si="57"/>
        <v>0</v>
      </c>
      <c r="QK11" s="173" t="s">
        <v>25</v>
      </c>
      <c r="QL11" s="159">
        <v>847</v>
      </c>
      <c r="QM11" s="159">
        <v>836</v>
      </c>
      <c r="QN11" s="159">
        <v>11</v>
      </c>
      <c r="QO11" s="157">
        <v>0</v>
      </c>
      <c r="QP11" s="158">
        <f t="shared" si="58"/>
        <v>0.98701298701298701</v>
      </c>
      <c r="QQ11" s="158">
        <f t="shared" si="59"/>
        <v>0</v>
      </c>
      <c r="QS11" s="17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 t="shared" si="60"/>
        <v>0.98701298701298701</v>
      </c>
      <c r="QY11" s="158">
        <f t="shared" si="61"/>
        <v>0</v>
      </c>
      <c r="RA11" s="17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 t="shared" si="62"/>
        <v>0.98701298701298701</v>
      </c>
      <c r="RG11" s="158">
        <f t="shared" si="63"/>
        <v>0</v>
      </c>
      <c r="RI11" s="173" t="s">
        <v>25</v>
      </c>
      <c r="RJ11" s="157">
        <v>847</v>
      </c>
      <c r="RK11" s="157">
        <v>836</v>
      </c>
      <c r="RL11" s="157">
        <v>11</v>
      </c>
      <c r="RM11" s="157">
        <v>0</v>
      </c>
      <c r="RN11" s="158">
        <f t="shared" si="64"/>
        <v>0.98701298701298701</v>
      </c>
      <c r="RO11" s="158">
        <f t="shared" si="65"/>
        <v>0</v>
      </c>
      <c r="RQ11" s="173" t="s">
        <v>25</v>
      </c>
      <c r="RR11" s="157">
        <v>847</v>
      </c>
      <c r="RS11" s="157">
        <v>836</v>
      </c>
      <c r="RT11" s="157">
        <v>11</v>
      </c>
      <c r="RU11" s="157">
        <v>0</v>
      </c>
      <c r="RV11" s="158">
        <f t="shared" si="66"/>
        <v>0.98701298701298701</v>
      </c>
      <c r="RW11" s="158">
        <f t="shared" si="67"/>
        <v>0</v>
      </c>
      <c r="RY11" s="173" t="s">
        <v>25</v>
      </c>
      <c r="RZ11" s="157">
        <v>847</v>
      </c>
      <c r="SA11" s="157">
        <v>836</v>
      </c>
      <c r="SB11" s="157">
        <v>11</v>
      </c>
      <c r="SC11" s="157">
        <v>0</v>
      </c>
      <c r="SD11" s="158">
        <f t="shared" si="68"/>
        <v>0.98701298701298701</v>
      </c>
      <c r="SE11" s="158">
        <f t="shared" si="69"/>
        <v>0</v>
      </c>
      <c r="SG11" s="173" t="s">
        <v>25</v>
      </c>
      <c r="SH11" s="157">
        <v>847</v>
      </c>
      <c r="SI11" s="157">
        <v>836</v>
      </c>
      <c r="SJ11" s="157">
        <v>11</v>
      </c>
      <c r="SK11" s="157">
        <v>0</v>
      </c>
      <c r="SL11" s="158">
        <f t="shared" si="70"/>
        <v>0.98701298701298701</v>
      </c>
      <c r="SM11" s="158">
        <f t="shared" si="71"/>
        <v>0</v>
      </c>
      <c r="SO11" s="173" t="s">
        <v>25</v>
      </c>
      <c r="SP11" s="157">
        <v>847</v>
      </c>
      <c r="SQ11" s="157">
        <v>836</v>
      </c>
      <c r="SR11" s="157">
        <v>11</v>
      </c>
      <c r="SS11" s="157">
        <v>0</v>
      </c>
      <c r="ST11" s="158">
        <f t="shared" si="72"/>
        <v>0.98701298701298701</v>
      </c>
      <c r="SU11" s="158">
        <f t="shared" si="73"/>
        <v>0</v>
      </c>
      <c r="SW11" s="173" t="s">
        <v>25</v>
      </c>
      <c r="SX11" s="157">
        <v>847</v>
      </c>
      <c r="SY11" s="157">
        <v>836</v>
      </c>
      <c r="SZ11" s="157">
        <v>11</v>
      </c>
      <c r="TA11" s="157">
        <v>0</v>
      </c>
      <c r="TB11" s="158">
        <f t="shared" si="74"/>
        <v>0.98701298701298701</v>
      </c>
      <c r="TC11" s="158">
        <f t="shared" si="75"/>
        <v>0</v>
      </c>
      <c r="TE11" s="173" t="s">
        <v>25</v>
      </c>
      <c r="TF11" s="157">
        <v>847</v>
      </c>
      <c r="TG11" s="157">
        <v>836</v>
      </c>
      <c r="TH11" s="157">
        <v>11</v>
      </c>
      <c r="TI11" s="157">
        <v>0</v>
      </c>
      <c r="TJ11" s="158">
        <f t="shared" si="76"/>
        <v>0.98701298701298701</v>
      </c>
      <c r="TK11" s="158">
        <f t="shared" si="77"/>
        <v>0</v>
      </c>
      <c r="TM11" s="173" t="s">
        <v>25</v>
      </c>
      <c r="TN11" s="157">
        <v>857</v>
      </c>
      <c r="TO11" s="157">
        <v>846</v>
      </c>
      <c r="TP11" s="157">
        <v>11</v>
      </c>
      <c r="TQ11" s="157">
        <v>0</v>
      </c>
      <c r="TR11" s="158">
        <f t="shared" si="78"/>
        <v>0.98716452742123684</v>
      </c>
      <c r="TS11" s="158">
        <f t="shared" si="79"/>
        <v>1.515404082498284E-4</v>
      </c>
      <c r="TU11" s="173" t="s">
        <v>25</v>
      </c>
      <c r="TV11" s="157">
        <v>857</v>
      </c>
      <c r="TW11" s="157">
        <v>846</v>
      </c>
      <c r="TX11" s="157">
        <v>11</v>
      </c>
      <c r="TY11" s="157">
        <v>0</v>
      </c>
      <c r="TZ11" s="158">
        <f t="shared" si="80"/>
        <v>0.98716452742123684</v>
      </c>
      <c r="UA11" s="158">
        <f t="shared" si="81"/>
        <v>0</v>
      </c>
      <c r="UC11" s="173" t="s">
        <v>25</v>
      </c>
      <c r="UD11" s="157">
        <v>857</v>
      </c>
      <c r="UE11" s="157">
        <v>846</v>
      </c>
      <c r="UF11" s="157">
        <v>11</v>
      </c>
      <c r="UG11" s="157">
        <v>0</v>
      </c>
      <c r="UH11" s="158">
        <f t="shared" si="82"/>
        <v>0.98716452742123684</v>
      </c>
      <c r="UI11" s="158">
        <f t="shared" si="83"/>
        <v>0</v>
      </c>
      <c r="UK11" s="173" t="s">
        <v>25</v>
      </c>
      <c r="UL11" s="157">
        <v>857</v>
      </c>
      <c r="UM11" s="157">
        <v>846</v>
      </c>
      <c r="UN11" s="157">
        <v>11</v>
      </c>
      <c r="UO11" s="157">
        <v>0</v>
      </c>
      <c r="UP11" s="158">
        <f t="shared" si="84"/>
        <v>0.98716452742123684</v>
      </c>
      <c r="UQ11" s="158">
        <f t="shared" si="85"/>
        <v>0</v>
      </c>
      <c r="US11" s="173" t="s">
        <v>25</v>
      </c>
      <c r="UT11" s="159">
        <v>857</v>
      </c>
      <c r="UU11" s="159">
        <v>846</v>
      </c>
      <c r="UV11" s="159">
        <v>11</v>
      </c>
      <c r="UW11" s="159">
        <v>0</v>
      </c>
      <c r="UX11" s="158">
        <f t="shared" si="86"/>
        <v>0.98716452742123684</v>
      </c>
      <c r="UY11" s="158">
        <f t="shared" si="87"/>
        <v>0</v>
      </c>
      <c r="UZ11" s="110" t="s">
        <v>119</v>
      </c>
      <c r="VA11" s="173" t="s">
        <v>25</v>
      </c>
      <c r="VB11" s="159">
        <v>857</v>
      </c>
      <c r="VC11" s="159">
        <v>846</v>
      </c>
      <c r="VD11" s="159">
        <v>11</v>
      </c>
      <c r="VE11" s="159">
        <v>0</v>
      </c>
      <c r="VF11" s="158">
        <f t="shared" si="88"/>
        <v>0.98716452742123684</v>
      </c>
      <c r="VG11" s="158">
        <f t="shared" si="89"/>
        <v>0</v>
      </c>
      <c r="VH11" s="110" t="s">
        <v>119</v>
      </c>
      <c r="VI11" s="173" t="s">
        <v>25</v>
      </c>
      <c r="VJ11" s="159">
        <v>857</v>
      </c>
      <c r="VK11" s="159">
        <v>846</v>
      </c>
      <c r="VL11" s="159">
        <v>11</v>
      </c>
      <c r="VM11" s="159">
        <v>0</v>
      </c>
      <c r="VN11" s="158">
        <f t="shared" si="90"/>
        <v>0.98716452742123684</v>
      </c>
      <c r="VO11" s="158">
        <f t="shared" si="91"/>
        <v>0</v>
      </c>
      <c r="VP11" s="110" t="s">
        <v>119</v>
      </c>
      <c r="VQ11" s="173" t="s">
        <v>25</v>
      </c>
      <c r="VR11" s="159">
        <v>857</v>
      </c>
      <c r="VS11" s="159">
        <v>757</v>
      </c>
      <c r="VT11" s="159">
        <v>98</v>
      </c>
      <c r="VU11" s="159">
        <v>2</v>
      </c>
      <c r="VV11" s="158">
        <f t="shared" si="92"/>
        <v>0.88331388564760793</v>
      </c>
      <c r="VW11" s="158">
        <f t="shared" si="93"/>
        <v>-0.1038506417736289</v>
      </c>
      <c r="VX11" s="110" t="s">
        <v>119</v>
      </c>
      <c r="VY11" s="173" t="s">
        <v>25</v>
      </c>
      <c r="VZ11" s="159">
        <v>857</v>
      </c>
      <c r="WA11" s="159">
        <v>757</v>
      </c>
      <c r="WB11" s="159">
        <v>98</v>
      </c>
      <c r="WC11" s="159">
        <v>2</v>
      </c>
      <c r="WD11" s="158">
        <f t="shared" si="94"/>
        <v>0.88331388564760793</v>
      </c>
      <c r="WE11" s="158">
        <f t="shared" si="95"/>
        <v>0</v>
      </c>
      <c r="WG11" s="173" t="s">
        <v>25</v>
      </c>
      <c r="WH11" s="159">
        <v>857</v>
      </c>
      <c r="WI11" s="159">
        <v>757</v>
      </c>
      <c r="WJ11" s="159">
        <v>98</v>
      </c>
      <c r="WK11" s="159">
        <v>2</v>
      </c>
      <c r="WL11" s="158">
        <f t="shared" si="96"/>
        <v>0.88331388564760793</v>
      </c>
      <c r="WM11" s="158">
        <f t="shared" si="97"/>
        <v>0</v>
      </c>
      <c r="WO11" s="173" t="s">
        <v>25</v>
      </c>
      <c r="WP11" s="159">
        <v>857</v>
      </c>
      <c r="WQ11" s="159">
        <v>757</v>
      </c>
      <c r="WR11" s="159">
        <v>98</v>
      </c>
      <c r="WS11" s="159">
        <v>2</v>
      </c>
      <c r="WT11" s="158">
        <f t="shared" si="98"/>
        <v>0.88331388564760793</v>
      </c>
      <c r="WU11" s="158">
        <f t="shared" si="99"/>
        <v>0</v>
      </c>
      <c r="WW11" s="173" t="s">
        <v>25</v>
      </c>
      <c r="WX11" s="159">
        <v>857</v>
      </c>
      <c r="WY11" s="159">
        <v>846</v>
      </c>
      <c r="WZ11" s="159">
        <v>11</v>
      </c>
      <c r="XA11" s="159">
        <v>0</v>
      </c>
      <c r="XB11" s="158">
        <f t="shared" si="100"/>
        <v>0.98716452742123684</v>
      </c>
      <c r="XC11" s="158" t="str">
        <f t="shared" si="101"/>
        <v>Fail:0.103850641773629</v>
      </c>
      <c r="XE11" s="173" t="s">
        <v>25</v>
      </c>
      <c r="XF11" s="159">
        <v>857</v>
      </c>
      <c r="XG11" s="159">
        <v>846</v>
      </c>
      <c r="XH11" s="159">
        <v>11</v>
      </c>
      <c r="XI11" s="159">
        <v>0</v>
      </c>
      <c r="XJ11" s="158">
        <f t="shared" si="102"/>
        <v>0.98716452742123684</v>
      </c>
      <c r="XK11" s="158" t="str">
        <f>IF(EXACT(WX11,XF11),IF(EXACT(WY11,XG11),IF(EXACT(WZ11,XH11),IF(EXACT(XA11,XI11),"OK",CONCATENATE("Fail:",ROUND(XJ11-XB11,2)*100,"%")),CONCATENATE("Fail:",ROUND(XJ11-XB11,2)*100,"%")),CONCATENATE("Fail:",ROUND(XJ11-XB11,2)*100,"%")),CONCATENATE("Fail:",ROUND(XJ11-XB11,2)*100,"%"))</f>
        <v>OK</v>
      </c>
      <c r="XL11" s="157" t="s">
        <v>433</v>
      </c>
      <c r="XM11" s="173" t="s">
        <v>25</v>
      </c>
      <c r="XN11" s="159">
        <f>857+6</f>
        <v>863</v>
      </c>
      <c r="XO11" s="159">
        <v>846</v>
      </c>
      <c r="XP11" s="159">
        <f>11+6</f>
        <v>17</v>
      </c>
      <c r="XQ11" s="159">
        <v>0</v>
      </c>
      <c r="XR11" s="158">
        <f t="shared" si="103"/>
        <v>0.98030127462340677</v>
      </c>
      <c r="XS11" s="158" t="str">
        <f>IF(EXACT(XF11,XN11),IF(EXACT(XG11,XO11),IF(EXACT(XH11,XP11),IF(EXACT(XI11,XQ11),"OK",CONCATENATE("Fail:",ROUND(XR11-XJ11,2)*100,"%")),CONCATENATE("Fail:",ROUND(XR11-XJ11,2)*100,"%")),CONCATENATE("Fail:",ROUND(XR11-XJ11,2)*100,"%")),CONCATENATE("Fail:",ROUND(XR11-XJ11,2)*100,"%"))</f>
        <v>Fail:-1%</v>
      </c>
      <c r="XU11" s="173" t="s">
        <v>25</v>
      </c>
      <c r="XV11" s="159">
        <v>857</v>
      </c>
      <c r="XW11" s="159">
        <v>847</v>
      </c>
      <c r="XX11" s="159">
        <v>10</v>
      </c>
      <c r="XY11" s="159">
        <v>0</v>
      </c>
      <c r="XZ11" s="158">
        <f t="shared" si="104"/>
        <v>0.98833138856476077</v>
      </c>
      <c r="YA11" s="158" t="str">
        <f t="shared" si="105"/>
        <v>Fail:0%</v>
      </c>
      <c r="YB11" s="195" t="s">
        <v>433</v>
      </c>
      <c r="YC11" s="173" t="s">
        <v>25</v>
      </c>
      <c r="YD11" s="159">
        <v>863</v>
      </c>
      <c r="YE11" s="159">
        <v>846</v>
      </c>
      <c r="YF11" s="159">
        <v>17</v>
      </c>
      <c r="YG11" s="159">
        <v>0</v>
      </c>
      <c r="YH11" s="158">
        <f t="shared" si="106"/>
        <v>0.98030127462340677</v>
      </c>
      <c r="YI11" s="110" t="str">
        <f t="shared" si="107"/>
        <v>OK</v>
      </c>
    </row>
    <row r="12" spans="1:659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08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09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10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6"/>
        <v>0</v>
      </c>
      <c r="NS12" s="157"/>
      <c r="OO12" s="163" t="s">
        <v>27</v>
      </c>
      <c r="OP12" s="157">
        <v>46</v>
      </c>
      <c r="OQ12" s="157">
        <v>46</v>
      </c>
      <c r="OR12" s="157">
        <v>0</v>
      </c>
      <c r="OS12" s="157">
        <v>0</v>
      </c>
      <c r="OT12" s="158">
        <f t="shared" si="47"/>
        <v>1</v>
      </c>
      <c r="OU12" s="158">
        <f t="shared" si="48"/>
        <v>0</v>
      </c>
      <c r="OW12" s="163" t="s">
        <v>27</v>
      </c>
      <c r="OX12" s="157">
        <v>46</v>
      </c>
      <c r="OY12" s="157">
        <v>46</v>
      </c>
      <c r="OZ12" s="157">
        <v>0</v>
      </c>
      <c r="PA12" s="157">
        <v>0</v>
      </c>
      <c r="PB12" s="158">
        <f t="shared" si="113"/>
        <v>1</v>
      </c>
      <c r="PC12" s="158">
        <f t="shared" si="49"/>
        <v>0</v>
      </c>
      <c r="PE12" s="163" t="s">
        <v>27</v>
      </c>
      <c r="PF12" s="157">
        <v>46</v>
      </c>
      <c r="PG12" s="157">
        <v>46</v>
      </c>
      <c r="PH12" s="157">
        <v>0</v>
      </c>
      <c r="PI12" s="157">
        <v>0</v>
      </c>
      <c r="PJ12" s="158">
        <f t="shared" si="50"/>
        <v>1</v>
      </c>
      <c r="PK12" s="158">
        <f t="shared" si="51"/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f t="shared" si="52"/>
        <v>1</v>
      </c>
      <c r="PS12" s="158">
        <f t="shared" si="53"/>
        <v>0</v>
      </c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f t="shared" si="54"/>
        <v>1</v>
      </c>
      <c r="QA12" s="158">
        <f t="shared" si="55"/>
        <v>0</v>
      </c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f t="shared" si="56"/>
        <v>1</v>
      </c>
      <c r="QI12" s="158">
        <f t="shared" si="57"/>
        <v>0</v>
      </c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f t="shared" si="58"/>
        <v>1</v>
      </c>
      <c r="QQ12" s="158">
        <f t="shared" si="59"/>
        <v>0</v>
      </c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 t="shared" si="60"/>
        <v>1</v>
      </c>
      <c r="QY12" s="158">
        <f t="shared" si="61"/>
        <v>0</v>
      </c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 t="shared" si="62"/>
        <v>1</v>
      </c>
      <c r="RG12" s="158">
        <f t="shared" si="63"/>
        <v>0</v>
      </c>
      <c r="RI12" s="163" t="s">
        <v>27</v>
      </c>
      <c r="RJ12" s="157">
        <v>46</v>
      </c>
      <c r="RK12" s="157">
        <v>46</v>
      </c>
      <c r="RL12" s="157">
        <v>0</v>
      </c>
      <c r="RM12" s="157">
        <v>0</v>
      </c>
      <c r="RN12" s="158">
        <f t="shared" si="64"/>
        <v>1</v>
      </c>
      <c r="RO12" s="158">
        <f t="shared" si="65"/>
        <v>0</v>
      </c>
      <c r="RQ12" s="163" t="s">
        <v>27</v>
      </c>
      <c r="RR12" s="157">
        <v>46</v>
      </c>
      <c r="RS12" s="157">
        <v>46</v>
      </c>
      <c r="RT12" s="157">
        <v>0</v>
      </c>
      <c r="RU12" s="157">
        <v>0</v>
      </c>
      <c r="RV12" s="158">
        <f t="shared" si="66"/>
        <v>1</v>
      </c>
      <c r="RW12" s="158">
        <f t="shared" si="67"/>
        <v>0</v>
      </c>
      <c r="RY12" s="163" t="s">
        <v>27</v>
      </c>
      <c r="RZ12" s="157">
        <v>46</v>
      </c>
      <c r="SA12" s="157">
        <v>46</v>
      </c>
      <c r="SB12" s="157">
        <v>0</v>
      </c>
      <c r="SC12" s="157">
        <v>0</v>
      </c>
      <c r="SD12" s="158">
        <f t="shared" si="68"/>
        <v>1</v>
      </c>
      <c r="SE12" s="158">
        <f t="shared" si="69"/>
        <v>0</v>
      </c>
      <c r="SG12" s="163" t="s">
        <v>27</v>
      </c>
      <c r="SH12" s="157">
        <v>46</v>
      </c>
      <c r="SI12" s="157">
        <v>46</v>
      </c>
      <c r="SJ12" s="157">
        <v>0</v>
      </c>
      <c r="SK12" s="157">
        <v>0</v>
      </c>
      <c r="SL12" s="158">
        <f t="shared" si="70"/>
        <v>1</v>
      </c>
      <c r="SM12" s="158">
        <f t="shared" si="71"/>
        <v>0</v>
      </c>
      <c r="SO12" s="163" t="s">
        <v>27</v>
      </c>
      <c r="SP12" s="157">
        <v>46</v>
      </c>
      <c r="SQ12" s="157">
        <v>46</v>
      </c>
      <c r="SR12" s="157">
        <v>0</v>
      </c>
      <c r="SS12" s="157">
        <v>0</v>
      </c>
      <c r="ST12" s="158">
        <f t="shared" si="72"/>
        <v>1</v>
      </c>
      <c r="SU12" s="158">
        <f t="shared" si="73"/>
        <v>0</v>
      </c>
      <c r="SW12" s="163" t="s">
        <v>27</v>
      </c>
      <c r="SX12" s="157">
        <v>46</v>
      </c>
      <c r="SY12" s="157">
        <v>46</v>
      </c>
      <c r="SZ12" s="157">
        <v>0</v>
      </c>
      <c r="TA12" s="157">
        <v>0</v>
      </c>
      <c r="TB12" s="158">
        <f t="shared" si="74"/>
        <v>1</v>
      </c>
      <c r="TC12" s="158">
        <f t="shared" si="75"/>
        <v>0</v>
      </c>
      <c r="TE12" s="163" t="s">
        <v>27</v>
      </c>
      <c r="TF12" s="157">
        <v>46</v>
      </c>
      <c r="TG12" s="157">
        <v>46</v>
      </c>
      <c r="TH12" s="157">
        <v>0</v>
      </c>
      <c r="TI12" s="157">
        <v>0</v>
      </c>
      <c r="TJ12" s="158">
        <f t="shared" si="76"/>
        <v>1</v>
      </c>
      <c r="TK12" s="158">
        <f t="shared" si="77"/>
        <v>0</v>
      </c>
      <c r="TM12" s="163" t="s">
        <v>27</v>
      </c>
      <c r="TN12" s="157">
        <v>46</v>
      </c>
      <c r="TO12" s="157">
        <v>46</v>
      </c>
      <c r="TP12" s="157">
        <v>0</v>
      </c>
      <c r="TQ12" s="157">
        <v>0</v>
      </c>
      <c r="TR12" s="158">
        <f t="shared" si="78"/>
        <v>1</v>
      </c>
      <c r="TS12" s="158">
        <f t="shared" si="79"/>
        <v>0</v>
      </c>
      <c r="TU12" s="163" t="s">
        <v>27</v>
      </c>
      <c r="TV12" s="157">
        <v>46</v>
      </c>
      <c r="TW12" s="157">
        <v>46</v>
      </c>
      <c r="TX12" s="157">
        <v>0</v>
      </c>
      <c r="TY12" s="157">
        <v>0</v>
      </c>
      <c r="TZ12" s="158">
        <f t="shared" si="80"/>
        <v>1</v>
      </c>
      <c r="UA12" s="158">
        <f t="shared" si="81"/>
        <v>0</v>
      </c>
      <c r="UC12" s="163" t="s">
        <v>27</v>
      </c>
      <c r="UD12" s="157">
        <v>46</v>
      </c>
      <c r="UE12" s="157">
        <v>46</v>
      </c>
      <c r="UF12" s="157">
        <v>0</v>
      </c>
      <c r="UG12" s="157">
        <v>0</v>
      </c>
      <c r="UH12" s="158">
        <f t="shared" si="82"/>
        <v>1</v>
      </c>
      <c r="UI12" s="158">
        <f t="shared" si="83"/>
        <v>0</v>
      </c>
      <c r="UK12" s="163" t="s">
        <v>27</v>
      </c>
      <c r="UL12" s="157">
        <v>46</v>
      </c>
      <c r="UM12" s="157">
        <v>46</v>
      </c>
      <c r="UN12" s="157">
        <v>0</v>
      </c>
      <c r="UO12" s="157">
        <v>0</v>
      </c>
      <c r="UP12" s="158">
        <f t="shared" si="84"/>
        <v>1</v>
      </c>
      <c r="UQ12" s="158">
        <f t="shared" si="85"/>
        <v>0</v>
      </c>
      <c r="US12" s="163" t="s">
        <v>27</v>
      </c>
      <c r="UT12" s="157">
        <v>46</v>
      </c>
      <c r="UU12" s="157">
        <v>46</v>
      </c>
      <c r="UV12" s="157">
        <v>0</v>
      </c>
      <c r="UW12" s="157">
        <v>0</v>
      </c>
      <c r="UX12" s="158">
        <f t="shared" si="86"/>
        <v>1</v>
      </c>
      <c r="UY12" s="158">
        <f t="shared" si="87"/>
        <v>0</v>
      </c>
      <c r="UZ12" s="157"/>
      <c r="VA12" s="163" t="s">
        <v>27</v>
      </c>
      <c r="VB12" s="157">
        <v>46</v>
      </c>
      <c r="VC12" s="157">
        <v>46</v>
      </c>
      <c r="VD12" s="157">
        <v>0</v>
      </c>
      <c r="VE12" s="157">
        <v>0</v>
      </c>
      <c r="VF12" s="158">
        <f t="shared" si="88"/>
        <v>1</v>
      </c>
      <c r="VG12" s="158">
        <f t="shared" si="89"/>
        <v>0</v>
      </c>
      <c r="VI12" s="163" t="s">
        <v>27</v>
      </c>
      <c r="VJ12" s="157">
        <v>46</v>
      </c>
      <c r="VK12" s="157">
        <v>46</v>
      </c>
      <c r="VL12" s="157">
        <v>0</v>
      </c>
      <c r="VM12" s="157">
        <v>0</v>
      </c>
      <c r="VN12" s="158">
        <f t="shared" si="90"/>
        <v>1</v>
      </c>
      <c r="VO12" s="158">
        <f t="shared" si="91"/>
        <v>0</v>
      </c>
      <c r="VQ12" s="163" t="s">
        <v>27</v>
      </c>
      <c r="VR12" s="157">
        <v>46</v>
      </c>
      <c r="VS12" s="157">
        <v>46</v>
      </c>
      <c r="VT12" s="157">
        <v>0</v>
      </c>
      <c r="VU12" s="157">
        <v>0</v>
      </c>
      <c r="VV12" s="158">
        <f t="shared" si="92"/>
        <v>1</v>
      </c>
      <c r="VW12" s="158">
        <f t="shared" si="93"/>
        <v>0</v>
      </c>
      <c r="VY12" s="163" t="s">
        <v>27</v>
      </c>
      <c r="VZ12" s="157">
        <v>46</v>
      </c>
      <c r="WA12" s="157">
        <v>46</v>
      </c>
      <c r="WB12" s="157">
        <v>0</v>
      </c>
      <c r="WC12" s="157">
        <v>0</v>
      </c>
      <c r="WD12" s="158">
        <f t="shared" si="94"/>
        <v>1</v>
      </c>
      <c r="WE12" s="158">
        <f t="shared" si="95"/>
        <v>0</v>
      </c>
      <c r="WG12" s="163" t="s">
        <v>27</v>
      </c>
      <c r="WH12" s="157">
        <v>46</v>
      </c>
      <c r="WI12" s="157">
        <v>46</v>
      </c>
      <c r="WJ12" s="157">
        <v>0</v>
      </c>
      <c r="WK12" s="157">
        <v>0</v>
      </c>
      <c r="WL12" s="158">
        <f t="shared" si="96"/>
        <v>1</v>
      </c>
      <c r="WM12" s="158">
        <f t="shared" si="97"/>
        <v>0</v>
      </c>
      <c r="WO12" s="163" t="s">
        <v>27</v>
      </c>
      <c r="WP12" s="157">
        <v>46</v>
      </c>
      <c r="WQ12" s="157">
        <v>46</v>
      </c>
      <c r="WR12" s="157">
        <v>0</v>
      </c>
      <c r="WS12" s="157">
        <v>0</v>
      </c>
      <c r="WT12" s="158">
        <f t="shared" si="98"/>
        <v>1</v>
      </c>
      <c r="WU12" s="158">
        <f t="shared" si="99"/>
        <v>0</v>
      </c>
      <c r="WW12" s="163" t="s">
        <v>27</v>
      </c>
      <c r="WX12" s="157">
        <v>46</v>
      </c>
      <c r="WY12" s="157">
        <v>46</v>
      </c>
      <c r="WZ12" s="157">
        <v>0</v>
      </c>
      <c r="XA12" s="157">
        <v>0</v>
      </c>
      <c r="XB12" s="158">
        <f t="shared" si="100"/>
        <v>1</v>
      </c>
      <c r="XC12" s="158" t="str">
        <f t="shared" si="101"/>
        <v>OK</v>
      </c>
      <c r="XD12" s="157" t="s">
        <v>119</v>
      </c>
      <c r="XE12" s="163" t="s">
        <v>27</v>
      </c>
      <c r="XF12" s="157">
        <f>71-25</f>
        <v>46</v>
      </c>
      <c r="XG12" s="157">
        <v>46</v>
      </c>
      <c r="XH12" s="157">
        <v>0</v>
      </c>
      <c r="XI12" s="157">
        <f>25-25</f>
        <v>0</v>
      </c>
      <c r="XJ12" s="158">
        <f t="shared" si="102"/>
        <v>1</v>
      </c>
      <c r="XK12" s="158" t="str">
        <f t="shared" ref="XK12:XK73" si="115">IF(EXACT(WX12,XF12),IF(EXACT(WY12,XG12),IF(EXACT(WZ12,XH12),IF(EXACT(XA12,XI12),"OK",CONCATENATE("Fail:",ROUND(XJ12-XB12,2)*100,"%")),CONCATENATE("Fail:",ROUND(XJ12-XB12,2)*100,"%")),CONCATENATE("Fail:",ROUND(XJ12-XB12,2)*100,"%")),CONCATENATE("Fail:",ROUND(XJ12-XB12,2)*100,"%"))</f>
        <v>OK</v>
      </c>
      <c r="XM12" s="163" t="s">
        <v>27</v>
      </c>
      <c r="XN12" s="157">
        <f>71</f>
        <v>71</v>
      </c>
      <c r="XO12" s="157">
        <f>46+13</f>
        <v>59</v>
      </c>
      <c r="XP12" s="157">
        <f>0+12</f>
        <v>12</v>
      </c>
      <c r="XQ12" s="157">
        <f>25-25</f>
        <v>0</v>
      </c>
      <c r="XR12" s="158">
        <f t="shared" si="103"/>
        <v>0.83098591549295775</v>
      </c>
      <c r="XS12" s="158" t="str">
        <f t="shared" ref="XS12:XS73" si="116">IF(EXACT(XF12,XN12),IF(EXACT(XG12,XO12),IF(EXACT(XH12,XP12),IF(EXACT(XI12,XQ12),"OK",CONCATENATE("Fail:",ROUND(XR12-XJ12,2)*100,"%")),CONCATENATE("Fail:",ROUND(XR12-XJ12,2)*100,"%")),CONCATENATE("Fail:",ROUND(XR12-XJ12,2)*100,"%")),CONCATENATE("Fail:",ROUND(XR12-XJ12,2)*100,"%"))</f>
        <v>Fail:-17%</v>
      </c>
      <c r="XU12" s="163" t="s">
        <v>27</v>
      </c>
      <c r="XV12" s="157">
        <v>46</v>
      </c>
      <c r="XW12" s="157">
        <v>46</v>
      </c>
      <c r="XX12" s="157">
        <v>0</v>
      </c>
      <c r="XY12" s="157">
        <v>0</v>
      </c>
      <c r="XZ12" s="158">
        <f t="shared" si="104"/>
        <v>1</v>
      </c>
      <c r="YA12" s="158" t="str">
        <f t="shared" si="105"/>
        <v>OK</v>
      </c>
      <c r="YC12" s="163" t="s">
        <v>27</v>
      </c>
      <c r="YD12" s="157">
        <v>73</v>
      </c>
      <c r="YE12" s="157">
        <v>59</v>
      </c>
      <c r="YF12" s="157">
        <v>14</v>
      </c>
      <c r="YG12" s="157">
        <v>0</v>
      </c>
      <c r="YH12" s="158">
        <f t="shared" si="106"/>
        <v>0.80821917808219179</v>
      </c>
      <c r="YI12" s="110" t="str">
        <f t="shared" si="107"/>
        <v>Fail:-2%</v>
      </c>
    </row>
    <row r="13" spans="1:659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14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08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09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10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11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12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O13" s="157" t="s">
        <v>28</v>
      </c>
      <c r="OP13" s="157">
        <v>10</v>
      </c>
      <c r="OQ13" s="157">
        <v>10</v>
      </c>
      <c r="OR13" s="157">
        <v>0</v>
      </c>
      <c r="OS13" s="157">
        <v>0</v>
      </c>
      <c r="OT13" s="158">
        <f t="shared" si="47"/>
        <v>1</v>
      </c>
      <c r="OU13" s="158">
        <f t="shared" si="48"/>
        <v>0</v>
      </c>
      <c r="OW13" s="157" t="s">
        <v>28</v>
      </c>
      <c r="OX13" s="157">
        <v>10</v>
      </c>
      <c r="OY13" s="157">
        <v>10</v>
      </c>
      <c r="OZ13" s="157">
        <v>0</v>
      </c>
      <c r="PA13" s="157">
        <v>0</v>
      </c>
      <c r="PB13" s="158">
        <f t="shared" si="113"/>
        <v>1</v>
      </c>
      <c r="PC13" s="158">
        <f t="shared" si="49"/>
        <v>0</v>
      </c>
      <c r="PE13" s="157" t="s">
        <v>28</v>
      </c>
      <c r="PF13" s="157">
        <v>10</v>
      </c>
      <c r="PG13" s="157">
        <v>10</v>
      </c>
      <c r="PH13" s="157">
        <v>0</v>
      </c>
      <c r="PI13" s="157">
        <v>0</v>
      </c>
      <c r="PJ13" s="158">
        <f t="shared" si="50"/>
        <v>1</v>
      </c>
      <c r="PK13" s="158">
        <f t="shared" si="51"/>
        <v>0</v>
      </c>
      <c r="PM13" s="157" t="s">
        <v>28</v>
      </c>
      <c r="PN13" s="157">
        <v>10</v>
      </c>
      <c r="PO13" s="157">
        <v>10</v>
      </c>
      <c r="PP13" s="157">
        <v>0</v>
      </c>
      <c r="PQ13" s="157">
        <v>0</v>
      </c>
      <c r="PR13" s="158">
        <f t="shared" si="52"/>
        <v>1</v>
      </c>
      <c r="PS13" s="158">
        <f t="shared" si="53"/>
        <v>0</v>
      </c>
      <c r="PU13" s="157" t="s">
        <v>28</v>
      </c>
      <c r="PV13" s="157">
        <v>10</v>
      </c>
      <c r="PW13" s="157">
        <v>10</v>
      </c>
      <c r="PX13" s="157">
        <v>0</v>
      </c>
      <c r="PY13" s="157">
        <v>0</v>
      </c>
      <c r="PZ13" s="158">
        <f t="shared" si="54"/>
        <v>1</v>
      </c>
      <c r="QA13" s="158">
        <f t="shared" si="55"/>
        <v>0</v>
      </c>
      <c r="QC13" s="157" t="s">
        <v>28</v>
      </c>
      <c r="QD13" s="157">
        <v>10</v>
      </c>
      <c r="QE13" s="157">
        <v>10</v>
      </c>
      <c r="QF13" s="157">
        <v>0</v>
      </c>
      <c r="QG13" s="157">
        <v>0</v>
      </c>
      <c r="QH13" s="158">
        <f t="shared" si="56"/>
        <v>1</v>
      </c>
      <c r="QI13" s="158">
        <f t="shared" si="57"/>
        <v>0</v>
      </c>
      <c r="QK13" s="157" t="s">
        <v>28</v>
      </c>
      <c r="QL13" s="157">
        <v>10</v>
      </c>
      <c r="QM13" s="157">
        <v>10</v>
      </c>
      <c r="QN13" s="157">
        <v>0</v>
      </c>
      <c r="QO13" s="157">
        <v>0</v>
      </c>
      <c r="QP13" s="158">
        <f t="shared" si="58"/>
        <v>1</v>
      </c>
      <c r="QQ13" s="158">
        <f t="shared" si="59"/>
        <v>0</v>
      </c>
      <c r="QS13" s="157" t="s">
        <v>28</v>
      </c>
      <c r="QT13" s="157">
        <v>10</v>
      </c>
      <c r="QU13" s="157">
        <v>10</v>
      </c>
      <c r="QV13" s="157">
        <v>0</v>
      </c>
      <c r="QW13" s="157">
        <v>0</v>
      </c>
      <c r="QX13" s="158">
        <f t="shared" si="60"/>
        <v>1</v>
      </c>
      <c r="QY13" s="158">
        <f t="shared" si="61"/>
        <v>0</v>
      </c>
      <c r="RA13" s="157" t="s">
        <v>28</v>
      </c>
      <c r="RB13" s="157">
        <v>10</v>
      </c>
      <c r="RC13" s="157">
        <v>10</v>
      </c>
      <c r="RD13" s="157">
        <v>0</v>
      </c>
      <c r="RE13" s="157">
        <v>0</v>
      </c>
      <c r="RF13" s="158">
        <f t="shared" si="62"/>
        <v>1</v>
      </c>
      <c r="RG13" s="158">
        <f t="shared" si="63"/>
        <v>0</v>
      </c>
      <c r="RI13" s="157" t="s">
        <v>28</v>
      </c>
      <c r="RJ13" s="157">
        <v>10</v>
      </c>
      <c r="RK13" s="157">
        <v>10</v>
      </c>
      <c r="RL13" s="157">
        <v>0</v>
      </c>
      <c r="RM13" s="157">
        <v>0</v>
      </c>
      <c r="RN13" s="158">
        <f t="shared" si="64"/>
        <v>1</v>
      </c>
      <c r="RO13" s="158">
        <f t="shared" si="65"/>
        <v>0</v>
      </c>
      <c r="RQ13" s="157" t="s">
        <v>28</v>
      </c>
      <c r="RR13" s="157">
        <v>10</v>
      </c>
      <c r="RS13" s="157">
        <v>10</v>
      </c>
      <c r="RT13" s="157">
        <v>0</v>
      </c>
      <c r="RU13" s="157">
        <v>0</v>
      </c>
      <c r="RV13" s="158">
        <f t="shared" si="66"/>
        <v>1</v>
      </c>
      <c r="RW13" s="158">
        <f t="shared" si="67"/>
        <v>0</v>
      </c>
      <c r="RY13" s="157" t="s">
        <v>28</v>
      </c>
      <c r="RZ13" s="157">
        <v>10</v>
      </c>
      <c r="SA13" s="157">
        <v>10</v>
      </c>
      <c r="SB13" s="157">
        <v>0</v>
      </c>
      <c r="SC13" s="157">
        <v>0</v>
      </c>
      <c r="SD13" s="158">
        <f t="shared" si="68"/>
        <v>1</v>
      </c>
      <c r="SE13" s="158">
        <f t="shared" si="69"/>
        <v>0</v>
      </c>
      <c r="SG13" s="157" t="s">
        <v>28</v>
      </c>
      <c r="SH13" s="157">
        <v>10</v>
      </c>
      <c r="SI13" s="157">
        <v>10</v>
      </c>
      <c r="SJ13" s="157">
        <v>0</v>
      </c>
      <c r="SK13" s="157">
        <v>0</v>
      </c>
      <c r="SL13" s="158">
        <f t="shared" si="70"/>
        <v>1</v>
      </c>
      <c r="SM13" s="158">
        <f t="shared" si="71"/>
        <v>0</v>
      </c>
      <c r="SO13" s="157" t="s">
        <v>28</v>
      </c>
      <c r="SP13" s="157">
        <v>10</v>
      </c>
      <c r="SQ13" s="157">
        <v>10</v>
      </c>
      <c r="SR13" s="157">
        <v>0</v>
      </c>
      <c r="SS13" s="157">
        <v>0</v>
      </c>
      <c r="ST13" s="158">
        <f t="shared" si="72"/>
        <v>1</v>
      </c>
      <c r="SU13" s="158">
        <f t="shared" si="73"/>
        <v>0</v>
      </c>
      <c r="SW13" s="157" t="s">
        <v>28</v>
      </c>
      <c r="SX13" s="157">
        <v>10</v>
      </c>
      <c r="SY13" s="157">
        <v>10</v>
      </c>
      <c r="SZ13" s="157">
        <v>0</v>
      </c>
      <c r="TA13" s="157">
        <v>0</v>
      </c>
      <c r="TB13" s="158">
        <f t="shared" si="74"/>
        <v>1</v>
      </c>
      <c r="TC13" s="158">
        <f t="shared" si="75"/>
        <v>0</v>
      </c>
      <c r="TE13" s="157" t="s">
        <v>28</v>
      </c>
      <c r="TF13" s="157">
        <v>10</v>
      </c>
      <c r="TG13" s="157">
        <v>10</v>
      </c>
      <c r="TH13" s="157">
        <v>0</v>
      </c>
      <c r="TI13" s="157">
        <v>0</v>
      </c>
      <c r="TJ13" s="158">
        <f t="shared" si="76"/>
        <v>1</v>
      </c>
      <c r="TK13" s="158">
        <f t="shared" si="77"/>
        <v>0</v>
      </c>
      <c r="TM13" s="157" t="s">
        <v>28</v>
      </c>
      <c r="TN13" s="157">
        <v>10</v>
      </c>
      <c r="TO13" s="157">
        <v>10</v>
      </c>
      <c r="TP13" s="157">
        <v>0</v>
      </c>
      <c r="TQ13" s="157">
        <v>0</v>
      </c>
      <c r="TR13" s="158">
        <f t="shared" si="78"/>
        <v>1</v>
      </c>
      <c r="TS13" s="158">
        <f t="shared" si="79"/>
        <v>0</v>
      </c>
      <c r="TU13" s="157" t="s">
        <v>28</v>
      </c>
      <c r="TV13" s="157">
        <v>10</v>
      </c>
      <c r="TW13" s="157">
        <v>10</v>
      </c>
      <c r="TX13" s="157">
        <v>0</v>
      </c>
      <c r="TY13" s="157">
        <v>0</v>
      </c>
      <c r="TZ13" s="158">
        <f t="shared" si="80"/>
        <v>1</v>
      </c>
      <c r="UA13" s="158">
        <f t="shared" si="81"/>
        <v>0</v>
      </c>
      <c r="UC13" s="157" t="s">
        <v>28</v>
      </c>
      <c r="UD13" s="157">
        <v>10</v>
      </c>
      <c r="UE13" s="157">
        <v>10</v>
      </c>
      <c r="UF13" s="157">
        <v>0</v>
      </c>
      <c r="UG13" s="157">
        <v>0</v>
      </c>
      <c r="UH13" s="158">
        <f t="shared" si="82"/>
        <v>1</v>
      </c>
      <c r="UI13" s="158">
        <f t="shared" si="83"/>
        <v>0</v>
      </c>
      <c r="UK13" s="157" t="s">
        <v>28</v>
      </c>
      <c r="UL13" s="157">
        <v>10</v>
      </c>
      <c r="UM13" s="157">
        <v>10</v>
      </c>
      <c r="UN13" s="157">
        <v>0</v>
      </c>
      <c r="UO13" s="157">
        <v>0</v>
      </c>
      <c r="UP13" s="158">
        <f t="shared" si="84"/>
        <v>1</v>
      </c>
      <c r="UQ13" s="158">
        <f t="shared" si="85"/>
        <v>0</v>
      </c>
      <c r="US13" s="157" t="s">
        <v>28</v>
      </c>
      <c r="UT13" s="157">
        <v>10</v>
      </c>
      <c r="UU13" s="157">
        <v>10</v>
      </c>
      <c r="UV13" s="157">
        <v>0</v>
      </c>
      <c r="UW13" s="157">
        <v>0</v>
      </c>
      <c r="UX13" s="158">
        <f t="shared" si="86"/>
        <v>1</v>
      </c>
      <c r="UY13" s="158">
        <f t="shared" si="87"/>
        <v>0</v>
      </c>
      <c r="UZ13" s="157"/>
      <c r="VA13" s="157" t="s">
        <v>28</v>
      </c>
      <c r="VB13" s="157">
        <v>10</v>
      </c>
      <c r="VC13" s="157">
        <v>10</v>
      </c>
      <c r="VD13" s="157">
        <v>0</v>
      </c>
      <c r="VE13" s="157">
        <v>0</v>
      </c>
      <c r="VF13" s="158">
        <f t="shared" si="88"/>
        <v>1</v>
      </c>
      <c r="VG13" s="158">
        <f t="shared" si="89"/>
        <v>0</v>
      </c>
      <c r="VI13" s="157" t="s">
        <v>28</v>
      </c>
      <c r="VJ13" s="157">
        <v>10</v>
      </c>
      <c r="VK13" s="157">
        <v>10</v>
      </c>
      <c r="VL13" s="157">
        <v>0</v>
      </c>
      <c r="VM13" s="157">
        <v>0</v>
      </c>
      <c r="VN13" s="158">
        <f t="shared" si="90"/>
        <v>1</v>
      </c>
      <c r="VO13" s="158">
        <f t="shared" si="91"/>
        <v>0</v>
      </c>
      <c r="VQ13" s="157" t="s">
        <v>28</v>
      </c>
      <c r="VR13" s="157">
        <v>10</v>
      </c>
      <c r="VS13" s="157">
        <v>10</v>
      </c>
      <c r="VT13" s="157">
        <v>0</v>
      </c>
      <c r="VU13" s="157">
        <v>0</v>
      </c>
      <c r="VV13" s="158">
        <f t="shared" si="92"/>
        <v>1</v>
      </c>
      <c r="VW13" s="158">
        <f t="shared" si="93"/>
        <v>0</v>
      </c>
      <c r="VY13" s="157" t="s">
        <v>28</v>
      </c>
      <c r="VZ13" s="157">
        <v>10</v>
      </c>
      <c r="WA13" s="157">
        <v>10</v>
      </c>
      <c r="WB13" s="157">
        <v>0</v>
      </c>
      <c r="WC13" s="157">
        <v>0</v>
      </c>
      <c r="WD13" s="158">
        <f t="shared" si="94"/>
        <v>1</v>
      </c>
      <c r="WE13" s="158">
        <f t="shared" si="95"/>
        <v>0</v>
      </c>
      <c r="WG13" s="157" t="s">
        <v>28</v>
      </c>
      <c r="WH13" s="157">
        <v>10</v>
      </c>
      <c r="WI13" s="157">
        <v>10</v>
      </c>
      <c r="WJ13" s="157">
        <v>0</v>
      </c>
      <c r="WK13" s="157">
        <v>0</v>
      </c>
      <c r="WL13" s="158">
        <f t="shared" si="96"/>
        <v>1</v>
      </c>
      <c r="WM13" s="158">
        <f t="shared" si="97"/>
        <v>0</v>
      </c>
      <c r="WO13" s="157" t="s">
        <v>28</v>
      </c>
      <c r="WP13" s="157">
        <v>10</v>
      </c>
      <c r="WQ13" s="157">
        <v>10</v>
      </c>
      <c r="WR13" s="157">
        <v>0</v>
      </c>
      <c r="WS13" s="157">
        <v>0</v>
      </c>
      <c r="WT13" s="158">
        <f t="shared" si="98"/>
        <v>1</v>
      </c>
      <c r="WU13" s="158">
        <f t="shared" si="99"/>
        <v>0</v>
      </c>
      <c r="WW13" s="157" t="s">
        <v>28</v>
      </c>
      <c r="WX13" s="157">
        <v>10</v>
      </c>
      <c r="WY13" s="157">
        <v>10</v>
      </c>
      <c r="WZ13" s="157">
        <v>0</v>
      </c>
      <c r="XA13" s="157">
        <v>0</v>
      </c>
      <c r="XB13" s="158">
        <f t="shared" si="100"/>
        <v>1</v>
      </c>
      <c r="XC13" s="158" t="str">
        <f t="shared" si="101"/>
        <v>OK</v>
      </c>
      <c r="XE13" s="157" t="s">
        <v>28</v>
      </c>
      <c r="XF13" s="157">
        <v>10</v>
      </c>
      <c r="XG13" s="157">
        <v>10</v>
      </c>
      <c r="XH13" s="157">
        <v>0</v>
      </c>
      <c r="XI13" s="157">
        <v>0</v>
      </c>
      <c r="XJ13" s="158">
        <f t="shared" si="102"/>
        <v>1</v>
      </c>
      <c r="XK13" s="158" t="str">
        <f t="shared" si="115"/>
        <v>OK</v>
      </c>
      <c r="XM13" s="157" t="s">
        <v>28</v>
      </c>
      <c r="XN13" s="157">
        <v>10</v>
      </c>
      <c r="XO13" s="157">
        <v>10</v>
      </c>
      <c r="XP13" s="157">
        <v>0</v>
      </c>
      <c r="XQ13" s="157">
        <v>0</v>
      </c>
      <c r="XR13" s="158">
        <f t="shared" si="103"/>
        <v>1</v>
      </c>
      <c r="XS13" s="158" t="str">
        <f t="shared" si="116"/>
        <v>OK</v>
      </c>
      <c r="XU13" s="157" t="s">
        <v>28</v>
      </c>
      <c r="XV13" s="157">
        <v>10</v>
      </c>
      <c r="XW13" s="157">
        <v>10</v>
      </c>
      <c r="XX13" s="157">
        <v>0</v>
      </c>
      <c r="XY13" s="157">
        <v>0</v>
      </c>
      <c r="XZ13" s="158">
        <f t="shared" si="104"/>
        <v>1</v>
      </c>
      <c r="YA13" s="158" t="str">
        <f t="shared" si="105"/>
        <v>OK</v>
      </c>
      <c r="YC13" s="157" t="s">
        <v>28</v>
      </c>
      <c r="YD13" s="157">
        <v>10</v>
      </c>
      <c r="YE13" s="157">
        <v>10</v>
      </c>
      <c r="YF13" s="157">
        <v>0</v>
      </c>
      <c r="YG13" s="157">
        <v>0</v>
      </c>
      <c r="YH13" s="158">
        <f t="shared" si="106"/>
        <v>1</v>
      </c>
      <c r="YI13" s="158" t="str">
        <f t="shared" si="107"/>
        <v>OK</v>
      </c>
    </row>
    <row r="14" spans="1:659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14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O14" s="161" t="s">
        <v>29</v>
      </c>
      <c r="OP14" s="157">
        <v>163</v>
      </c>
      <c r="OQ14" s="157">
        <v>163</v>
      </c>
      <c r="OR14" s="157">
        <v>0</v>
      </c>
      <c r="OS14" s="11">
        <v>0</v>
      </c>
      <c r="OT14" s="158">
        <f t="shared" si="47"/>
        <v>1</v>
      </c>
      <c r="OU14" s="158">
        <f t="shared" si="48"/>
        <v>0</v>
      </c>
      <c r="OV14" s="2" t="s">
        <v>119</v>
      </c>
      <c r="OW14" s="161" t="s">
        <v>29</v>
      </c>
      <c r="OX14" s="157">
        <v>163</v>
      </c>
      <c r="OY14" s="157">
        <v>163</v>
      </c>
      <c r="OZ14" s="157">
        <v>0</v>
      </c>
      <c r="PA14" s="11">
        <v>0</v>
      </c>
      <c r="PB14" s="158">
        <f t="shared" si="113"/>
        <v>1</v>
      </c>
      <c r="PC14" s="158">
        <f t="shared" si="49"/>
        <v>0</v>
      </c>
      <c r="PE14" s="161" t="s">
        <v>29</v>
      </c>
      <c r="PF14" s="157">
        <v>163</v>
      </c>
      <c r="PG14" s="157">
        <v>163</v>
      </c>
      <c r="PH14" s="157">
        <v>0</v>
      </c>
      <c r="PI14" s="11">
        <v>0</v>
      </c>
      <c r="PJ14" s="158">
        <f t="shared" si="50"/>
        <v>1</v>
      </c>
      <c r="PK14" s="158">
        <f t="shared" si="51"/>
        <v>0</v>
      </c>
      <c r="PM14" s="161" t="s">
        <v>29</v>
      </c>
      <c r="PN14" s="157">
        <v>163</v>
      </c>
      <c r="PO14" s="157">
        <v>163</v>
      </c>
      <c r="PP14" s="157">
        <v>0</v>
      </c>
      <c r="PQ14" s="11">
        <v>0</v>
      </c>
      <c r="PR14" s="158">
        <f t="shared" si="52"/>
        <v>1</v>
      </c>
      <c r="PS14" s="158">
        <f t="shared" si="53"/>
        <v>0</v>
      </c>
      <c r="PU14" s="161" t="s">
        <v>29</v>
      </c>
      <c r="PV14" s="157">
        <v>163</v>
      </c>
      <c r="PW14" s="157">
        <v>163</v>
      </c>
      <c r="PX14" s="157">
        <v>0</v>
      </c>
      <c r="PY14" s="11">
        <v>0</v>
      </c>
      <c r="PZ14" s="158">
        <f t="shared" si="54"/>
        <v>1</v>
      </c>
      <c r="QA14" s="158">
        <f t="shared" si="55"/>
        <v>0</v>
      </c>
      <c r="QC14" s="161" t="s">
        <v>29</v>
      </c>
      <c r="QD14" s="157">
        <v>163</v>
      </c>
      <c r="QE14" s="157">
        <v>163</v>
      </c>
      <c r="QF14" s="157">
        <v>0</v>
      </c>
      <c r="QG14" s="11">
        <v>0</v>
      </c>
      <c r="QH14" s="158">
        <f t="shared" si="56"/>
        <v>1</v>
      </c>
      <c r="QI14" s="158">
        <f t="shared" si="57"/>
        <v>0</v>
      </c>
      <c r="QK14" s="161" t="s">
        <v>29</v>
      </c>
      <c r="QL14" s="157">
        <v>163</v>
      </c>
      <c r="QM14" s="157">
        <v>163</v>
      </c>
      <c r="QN14" s="157">
        <v>0</v>
      </c>
      <c r="QO14" s="11">
        <v>0</v>
      </c>
      <c r="QP14" s="158">
        <f t="shared" si="58"/>
        <v>1</v>
      </c>
      <c r="QQ14" s="158">
        <f t="shared" si="59"/>
        <v>0</v>
      </c>
      <c r="QS14" s="161" t="s">
        <v>29</v>
      </c>
      <c r="QT14" s="157">
        <v>163</v>
      </c>
      <c r="QU14" s="157">
        <v>163</v>
      </c>
      <c r="QV14" s="157">
        <v>0</v>
      </c>
      <c r="QW14" s="157">
        <v>0</v>
      </c>
      <c r="QX14" s="158">
        <f t="shared" si="60"/>
        <v>1</v>
      </c>
      <c r="QY14" s="158">
        <f t="shared" si="61"/>
        <v>0</v>
      </c>
      <c r="RA14" s="161" t="s">
        <v>29</v>
      </c>
      <c r="RB14" s="157">
        <v>163</v>
      </c>
      <c r="RC14" s="157">
        <v>163</v>
      </c>
      <c r="RD14" s="157">
        <v>0</v>
      </c>
      <c r="RE14" s="157">
        <v>0</v>
      </c>
      <c r="RF14" s="158">
        <f t="shared" si="62"/>
        <v>1</v>
      </c>
      <c r="RG14" s="158">
        <f t="shared" si="63"/>
        <v>0</v>
      </c>
      <c r="RI14" s="161" t="s">
        <v>29</v>
      </c>
      <c r="RJ14" s="157">
        <v>163</v>
      </c>
      <c r="RK14" s="157">
        <v>163</v>
      </c>
      <c r="RL14" s="157">
        <v>0</v>
      </c>
      <c r="RM14" s="157">
        <v>0</v>
      </c>
      <c r="RN14" s="158">
        <f t="shared" si="64"/>
        <v>1</v>
      </c>
      <c r="RO14" s="158">
        <f t="shared" si="65"/>
        <v>0</v>
      </c>
      <c r="RQ14" s="161" t="s">
        <v>29</v>
      </c>
      <c r="RR14" s="157">
        <v>163</v>
      </c>
      <c r="RS14" s="157">
        <v>163</v>
      </c>
      <c r="RT14" s="157">
        <v>0</v>
      </c>
      <c r="RU14" s="157">
        <v>0</v>
      </c>
      <c r="RV14" s="158">
        <f t="shared" si="66"/>
        <v>1</v>
      </c>
      <c r="RW14" s="158">
        <f t="shared" si="67"/>
        <v>0</v>
      </c>
      <c r="RY14" s="161" t="s">
        <v>29</v>
      </c>
      <c r="RZ14" s="157">
        <v>163</v>
      </c>
      <c r="SA14" s="157">
        <v>163</v>
      </c>
      <c r="SB14" s="157">
        <v>0</v>
      </c>
      <c r="SC14" s="157">
        <v>0</v>
      </c>
      <c r="SD14" s="158">
        <f t="shared" si="68"/>
        <v>1</v>
      </c>
      <c r="SE14" s="158">
        <f t="shared" si="69"/>
        <v>0</v>
      </c>
      <c r="SG14" s="161" t="s">
        <v>29</v>
      </c>
      <c r="SH14" s="157">
        <v>163</v>
      </c>
      <c r="SI14" s="157">
        <v>163</v>
      </c>
      <c r="SJ14" s="157">
        <v>0</v>
      </c>
      <c r="SK14" s="157">
        <v>0</v>
      </c>
      <c r="SL14" s="158">
        <f t="shared" si="70"/>
        <v>1</v>
      </c>
      <c r="SM14" s="158">
        <f t="shared" si="71"/>
        <v>0</v>
      </c>
      <c r="SO14" s="161" t="s">
        <v>29</v>
      </c>
      <c r="SP14" s="157">
        <v>163</v>
      </c>
      <c r="SQ14" s="157">
        <v>163</v>
      </c>
      <c r="SR14" s="157">
        <v>0</v>
      </c>
      <c r="SS14" s="157">
        <v>0</v>
      </c>
      <c r="ST14" s="158">
        <f t="shared" si="72"/>
        <v>1</v>
      </c>
      <c r="SU14" s="158">
        <f t="shared" si="73"/>
        <v>0</v>
      </c>
      <c r="SW14" s="161" t="s">
        <v>29</v>
      </c>
      <c r="SX14" s="157">
        <v>163</v>
      </c>
      <c r="SY14" s="157">
        <v>163</v>
      </c>
      <c r="SZ14" s="157">
        <v>0</v>
      </c>
      <c r="TA14" s="157">
        <v>0</v>
      </c>
      <c r="TB14" s="158">
        <f t="shared" si="74"/>
        <v>1</v>
      </c>
      <c r="TC14" s="158">
        <f t="shared" si="75"/>
        <v>0</v>
      </c>
      <c r="TE14" s="161" t="s">
        <v>29</v>
      </c>
      <c r="TF14" s="157">
        <v>163</v>
      </c>
      <c r="TG14" s="157">
        <v>163</v>
      </c>
      <c r="TH14" s="157">
        <v>0</v>
      </c>
      <c r="TI14" s="157">
        <v>0</v>
      </c>
      <c r="TJ14" s="158">
        <f t="shared" si="76"/>
        <v>1</v>
      </c>
      <c r="TK14" s="158">
        <f t="shared" si="77"/>
        <v>0</v>
      </c>
      <c r="TM14" s="161" t="s">
        <v>29</v>
      </c>
      <c r="TN14" s="157">
        <v>163</v>
      </c>
      <c r="TO14" s="157">
        <v>163</v>
      </c>
      <c r="TP14" s="157">
        <v>0</v>
      </c>
      <c r="TQ14" s="157">
        <v>0</v>
      </c>
      <c r="TR14" s="158">
        <f t="shared" si="78"/>
        <v>1</v>
      </c>
      <c r="TS14" s="158">
        <f t="shared" si="79"/>
        <v>0</v>
      </c>
      <c r="TU14" s="161" t="s">
        <v>29</v>
      </c>
      <c r="TV14" s="157">
        <v>163</v>
      </c>
      <c r="TW14" s="157">
        <v>163</v>
      </c>
      <c r="TX14" s="157">
        <v>0</v>
      </c>
      <c r="TY14" s="157">
        <v>0</v>
      </c>
      <c r="TZ14" s="158">
        <f t="shared" si="80"/>
        <v>1</v>
      </c>
      <c r="UA14" s="158">
        <f t="shared" si="81"/>
        <v>0</v>
      </c>
      <c r="UC14" s="161" t="s">
        <v>29</v>
      </c>
      <c r="UD14" s="157">
        <v>163</v>
      </c>
      <c r="UE14" s="157">
        <v>163</v>
      </c>
      <c r="UF14" s="157">
        <v>0</v>
      </c>
      <c r="UG14" s="157">
        <v>0</v>
      </c>
      <c r="UH14" s="158">
        <f t="shared" si="82"/>
        <v>1</v>
      </c>
      <c r="UI14" s="158">
        <f t="shared" si="83"/>
        <v>0</v>
      </c>
      <c r="UK14" s="161" t="s">
        <v>29</v>
      </c>
      <c r="UL14" s="157">
        <v>163</v>
      </c>
      <c r="UM14" s="157">
        <v>163</v>
      </c>
      <c r="UN14" s="157">
        <v>0</v>
      </c>
      <c r="UO14" s="157">
        <v>0</v>
      </c>
      <c r="UP14" s="158">
        <f t="shared" si="84"/>
        <v>1</v>
      </c>
      <c r="UQ14" s="158">
        <f t="shared" si="85"/>
        <v>0</v>
      </c>
      <c r="US14" s="161" t="s">
        <v>29</v>
      </c>
      <c r="UT14" s="157">
        <v>163</v>
      </c>
      <c r="UU14" s="157">
        <v>163</v>
      </c>
      <c r="UV14" s="157">
        <v>0</v>
      </c>
      <c r="UW14" s="157">
        <v>0</v>
      </c>
      <c r="UX14" s="158">
        <f t="shared" si="86"/>
        <v>1</v>
      </c>
      <c r="UY14" s="158">
        <f t="shared" si="87"/>
        <v>0</v>
      </c>
      <c r="UZ14" s="157"/>
      <c r="VA14" s="161" t="s">
        <v>29</v>
      </c>
      <c r="VB14" s="157">
        <v>163</v>
      </c>
      <c r="VC14" s="157">
        <v>163</v>
      </c>
      <c r="VD14" s="157">
        <v>0</v>
      </c>
      <c r="VE14" s="157">
        <v>0</v>
      </c>
      <c r="VF14" s="158">
        <f t="shared" si="88"/>
        <v>1</v>
      </c>
      <c r="VG14" s="158">
        <f t="shared" si="89"/>
        <v>0</v>
      </c>
      <c r="VI14" s="161" t="s">
        <v>29</v>
      </c>
      <c r="VJ14" s="157">
        <v>163</v>
      </c>
      <c r="VK14" s="157">
        <v>163</v>
      </c>
      <c r="VL14" s="157">
        <v>0</v>
      </c>
      <c r="VM14" s="157">
        <v>0</v>
      </c>
      <c r="VN14" s="158">
        <f t="shared" si="90"/>
        <v>1</v>
      </c>
      <c r="VO14" s="158">
        <f t="shared" si="91"/>
        <v>0</v>
      </c>
      <c r="VQ14" s="161" t="s">
        <v>29</v>
      </c>
      <c r="VR14" s="157">
        <v>163</v>
      </c>
      <c r="VS14" s="157">
        <v>163</v>
      </c>
      <c r="VT14" s="157">
        <v>0</v>
      </c>
      <c r="VU14" s="157">
        <v>0</v>
      </c>
      <c r="VV14" s="158">
        <f t="shared" si="92"/>
        <v>1</v>
      </c>
      <c r="VW14" s="158">
        <f t="shared" si="93"/>
        <v>0</v>
      </c>
      <c r="VY14" s="161" t="s">
        <v>29</v>
      </c>
      <c r="VZ14" s="157">
        <v>163</v>
      </c>
      <c r="WA14" s="157">
        <v>163</v>
      </c>
      <c r="WB14" s="157">
        <v>0</v>
      </c>
      <c r="WC14" s="157">
        <v>0</v>
      </c>
      <c r="WD14" s="158">
        <f t="shared" si="94"/>
        <v>1</v>
      </c>
      <c r="WE14" s="158">
        <f t="shared" si="95"/>
        <v>0</v>
      </c>
      <c r="WG14" s="161" t="s">
        <v>29</v>
      </c>
      <c r="WH14" s="157">
        <v>163</v>
      </c>
      <c r="WI14" s="157">
        <v>163</v>
      </c>
      <c r="WJ14" s="157">
        <v>0</v>
      </c>
      <c r="WK14" s="157">
        <v>0</v>
      </c>
      <c r="WL14" s="158">
        <f t="shared" si="96"/>
        <v>1</v>
      </c>
      <c r="WM14" s="158">
        <f t="shared" si="97"/>
        <v>0</v>
      </c>
      <c r="WO14" s="161" t="s">
        <v>29</v>
      </c>
      <c r="WP14" s="157">
        <v>163</v>
      </c>
      <c r="WQ14" s="157">
        <v>163</v>
      </c>
      <c r="WR14" s="157">
        <v>0</v>
      </c>
      <c r="WS14" s="157">
        <v>0</v>
      </c>
      <c r="WT14" s="158">
        <f t="shared" si="98"/>
        <v>1</v>
      </c>
      <c r="WU14" s="158">
        <f t="shared" si="99"/>
        <v>0</v>
      </c>
      <c r="WW14" s="161" t="s">
        <v>29</v>
      </c>
      <c r="WX14" s="157">
        <v>163</v>
      </c>
      <c r="WY14" s="157">
        <v>163</v>
      </c>
      <c r="WZ14" s="157">
        <v>0</v>
      </c>
      <c r="XA14" s="157">
        <v>0</v>
      </c>
      <c r="XB14" s="158">
        <f t="shared" si="100"/>
        <v>1</v>
      </c>
      <c r="XC14" s="158" t="str">
        <f t="shared" si="101"/>
        <v>OK</v>
      </c>
      <c r="XD14" s="157"/>
      <c r="XE14" s="161" t="s">
        <v>29</v>
      </c>
      <c r="XF14" s="157">
        <f>267-104</f>
        <v>163</v>
      </c>
      <c r="XG14" s="157">
        <v>163</v>
      </c>
      <c r="XH14" s="157">
        <v>0</v>
      </c>
      <c r="XI14" s="157">
        <v>0</v>
      </c>
      <c r="XJ14" s="158">
        <f t="shared" si="102"/>
        <v>1</v>
      </c>
      <c r="XK14" s="158" t="str">
        <f t="shared" si="115"/>
        <v>OK</v>
      </c>
      <c r="XL14" s="17" t="s">
        <v>437</v>
      </c>
      <c r="XM14" s="161" t="s">
        <v>29</v>
      </c>
      <c r="XN14" s="157">
        <f>267</f>
        <v>267</v>
      </c>
      <c r="XO14" s="157">
        <f>163+71</f>
        <v>234</v>
      </c>
      <c r="XP14" s="157">
        <f>0+33</f>
        <v>33</v>
      </c>
      <c r="XQ14" s="157">
        <v>0</v>
      </c>
      <c r="XR14" s="158">
        <f t="shared" si="103"/>
        <v>0.8764044943820225</v>
      </c>
      <c r="XS14" s="158" t="str">
        <f t="shared" si="116"/>
        <v>Fail:-12%</v>
      </c>
      <c r="XU14" s="161" t="s">
        <v>29</v>
      </c>
      <c r="XV14" s="157">
        <v>163</v>
      </c>
      <c r="XW14" s="157">
        <v>163</v>
      </c>
      <c r="XX14" s="157">
        <v>0</v>
      </c>
      <c r="XY14" s="157">
        <v>0</v>
      </c>
      <c r="XZ14" s="158">
        <f t="shared" si="104"/>
        <v>1</v>
      </c>
      <c r="YA14" s="158" t="str">
        <f t="shared" si="105"/>
        <v>OK</v>
      </c>
      <c r="YB14" s="196" t="s">
        <v>437</v>
      </c>
      <c r="YC14" s="161" t="s">
        <v>29</v>
      </c>
      <c r="YD14" s="157">
        <v>267</v>
      </c>
      <c r="YE14" s="157">
        <f>163+71</f>
        <v>234</v>
      </c>
      <c r="YF14" s="157">
        <v>33</v>
      </c>
      <c r="YG14" s="157">
        <v>0</v>
      </c>
      <c r="YH14" s="158">
        <f t="shared" si="106"/>
        <v>0.8764044943820225</v>
      </c>
      <c r="YI14" s="110" t="str">
        <f t="shared" si="107"/>
        <v>OK</v>
      </c>
    </row>
    <row r="15" spans="1:659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14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08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09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10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11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12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O15" s="157" t="s">
        <v>30</v>
      </c>
      <c r="OP15" s="157">
        <v>36</v>
      </c>
      <c r="OQ15" s="157">
        <v>30</v>
      </c>
      <c r="OR15" s="157">
        <v>6</v>
      </c>
      <c r="OS15" s="157">
        <v>0</v>
      </c>
      <c r="OT15" s="158">
        <f t="shared" si="47"/>
        <v>0.83333333333333337</v>
      </c>
      <c r="OU15" s="158">
        <f t="shared" si="48"/>
        <v>3.3333333333334103E-3</v>
      </c>
      <c r="OW15" s="157" t="s">
        <v>30</v>
      </c>
      <c r="OX15" s="157">
        <v>36</v>
      </c>
      <c r="OY15" s="157">
        <v>30</v>
      </c>
      <c r="OZ15" s="157">
        <v>6</v>
      </c>
      <c r="PA15" s="157">
        <v>0</v>
      </c>
      <c r="PB15" s="158">
        <f t="shared" si="113"/>
        <v>0.83333333333333337</v>
      </c>
      <c r="PC15" s="158">
        <f t="shared" si="49"/>
        <v>0</v>
      </c>
      <c r="PE15" s="157" t="s">
        <v>30</v>
      </c>
      <c r="PF15" s="157">
        <v>36</v>
      </c>
      <c r="PG15" s="157">
        <v>30</v>
      </c>
      <c r="PH15" s="157">
        <v>6</v>
      </c>
      <c r="PI15" s="157">
        <v>0</v>
      </c>
      <c r="PJ15" s="158">
        <f t="shared" si="50"/>
        <v>0.83333333333333337</v>
      </c>
      <c r="PK15" s="158">
        <f t="shared" si="51"/>
        <v>0</v>
      </c>
      <c r="PM15" s="157" t="s">
        <v>30</v>
      </c>
      <c r="PN15" s="157">
        <v>36</v>
      </c>
      <c r="PO15" s="157">
        <v>30</v>
      </c>
      <c r="PP15" s="157">
        <v>6</v>
      </c>
      <c r="PQ15" s="157">
        <v>0</v>
      </c>
      <c r="PR15" s="158">
        <f t="shared" si="52"/>
        <v>0.83333333333333337</v>
      </c>
      <c r="PS15" s="158">
        <f t="shared" si="53"/>
        <v>0</v>
      </c>
      <c r="PU15" s="157" t="s">
        <v>30</v>
      </c>
      <c r="PV15" s="157">
        <v>36</v>
      </c>
      <c r="PW15" s="157">
        <v>30</v>
      </c>
      <c r="PX15" s="157">
        <v>6</v>
      </c>
      <c r="PY15" s="157">
        <v>0</v>
      </c>
      <c r="PZ15" s="158">
        <f t="shared" si="54"/>
        <v>0.83333333333333337</v>
      </c>
      <c r="QA15" s="158">
        <f t="shared" si="55"/>
        <v>0</v>
      </c>
      <c r="QC15" s="157" t="s">
        <v>30</v>
      </c>
      <c r="QD15" s="157">
        <v>36</v>
      </c>
      <c r="QE15" s="157">
        <v>30</v>
      </c>
      <c r="QF15" s="157">
        <v>6</v>
      </c>
      <c r="QG15" s="157">
        <v>0</v>
      </c>
      <c r="QH15" s="158">
        <f t="shared" si="56"/>
        <v>0.83333333333333337</v>
      </c>
      <c r="QI15" s="158">
        <f t="shared" si="57"/>
        <v>0</v>
      </c>
      <c r="QK15" s="157" t="s">
        <v>30</v>
      </c>
      <c r="QL15" s="157">
        <v>36</v>
      </c>
      <c r="QM15" s="157">
        <v>30</v>
      </c>
      <c r="QN15" s="157">
        <v>6</v>
      </c>
      <c r="QO15" s="157">
        <v>0</v>
      </c>
      <c r="QP15" s="158">
        <f t="shared" si="58"/>
        <v>0.83333333333333337</v>
      </c>
      <c r="QQ15" s="158">
        <f t="shared" si="59"/>
        <v>0</v>
      </c>
      <c r="QS15" s="157" t="s">
        <v>30</v>
      </c>
      <c r="QT15" s="157">
        <v>36</v>
      </c>
      <c r="QU15" s="157">
        <v>30</v>
      </c>
      <c r="QV15" s="157">
        <v>6</v>
      </c>
      <c r="QW15" s="157">
        <v>0</v>
      </c>
      <c r="QX15" s="158">
        <f t="shared" si="60"/>
        <v>0.83333333333333337</v>
      </c>
      <c r="QY15" s="158">
        <f t="shared" si="61"/>
        <v>0</v>
      </c>
      <c r="RA15" s="157" t="s">
        <v>30</v>
      </c>
      <c r="RB15" s="157">
        <v>36</v>
      </c>
      <c r="RC15" s="157">
        <v>30</v>
      </c>
      <c r="RD15" s="157">
        <v>6</v>
      </c>
      <c r="RE15" s="157">
        <v>0</v>
      </c>
      <c r="RF15" s="158">
        <f t="shared" si="62"/>
        <v>0.83333333333333337</v>
      </c>
      <c r="RG15" s="158">
        <f t="shared" si="63"/>
        <v>0</v>
      </c>
      <c r="RI15" s="157" t="s">
        <v>30</v>
      </c>
      <c r="RJ15" s="157">
        <v>36</v>
      </c>
      <c r="RK15" s="157">
        <v>30</v>
      </c>
      <c r="RL15" s="157">
        <v>6</v>
      </c>
      <c r="RM15" s="157">
        <v>0</v>
      </c>
      <c r="RN15" s="158">
        <f t="shared" si="64"/>
        <v>0.83333333333333337</v>
      </c>
      <c r="RO15" s="158">
        <f t="shared" si="65"/>
        <v>0</v>
      </c>
      <c r="RQ15" s="157" t="s">
        <v>30</v>
      </c>
      <c r="RR15" s="157">
        <v>36</v>
      </c>
      <c r="RS15" s="157">
        <v>30</v>
      </c>
      <c r="RT15" s="157">
        <v>6</v>
      </c>
      <c r="RU15" s="157">
        <v>0</v>
      </c>
      <c r="RV15" s="158">
        <f t="shared" si="66"/>
        <v>0.83333333333333337</v>
      </c>
      <c r="RW15" s="158">
        <f t="shared" si="67"/>
        <v>0</v>
      </c>
      <c r="RY15" s="157" t="s">
        <v>30</v>
      </c>
      <c r="RZ15" s="157">
        <v>36</v>
      </c>
      <c r="SA15" s="157">
        <v>30</v>
      </c>
      <c r="SB15" s="157">
        <v>6</v>
      </c>
      <c r="SC15" s="157">
        <v>0</v>
      </c>
      <c r="SD15" s="158">
        <f t="shared" si="68"/>
        <v>0.83333333333333337</v>
      </c>
      <c r="SE15" s="158">
        <f t="shared" si="69"/>
        <v>0</v>
      </c>
      <c r="SG15" s="157" t="s">
        <v>30</v>
      </c>
      <c r="SH15" s="157">
        <v>36</v>
      </c>
      <c r="SI15" s="157">
        <v>30</v>
      </c>
      <c r="SJ15" s="157">
        <v>6</v>
      </c>
      <c r="SK15" s="157">
        <v>0</v>
      </c>
      <c r="SL15" s="158">
        <f t="shared" si="70"/>
        <v>0.83333333333333337</v>
      </c>
      <c r="SM15" s="158">
        <f t="shared" si="71"/>
        <v>0</v>
      </c>
      <c r="SO15" s="157" t="s">
        <v>30</v>
      </c>
      <c r="SP15" s="157">
        <v>36</v>
      </c>
      <c r="SQ15" s="157">
        <v>30</v>
      </c>
      <c r="SR15" s="157">
        <v>6</v>
      </c>
      <c r="SS15" s="157">
        <v>0</v>
      </c>
      <c r="ST15" s="158">
        <f t="shared" si="72"/>
        <v>0.83333333333333337</v>
      </c>
      <c r="SU15" s="158">
        <f t="shared" si="73"/>
        <v>0</v>
      </c>
      <c r="SW15" s="157" t="s">
        <v>30</v>
      </c>
      <c r="SX15" s="157">
        <v>36</v>
      </c>
      <c r="SY15" s="157">
        <v>30</v>
      </c>
      <c r="SZ15" s="157">
        <v>6</v>
      </c>
      <c r="TA15" s="157">
        <v>0</v>
      </c>
      <c r="TB15" s="158">
        <f t="shared" si="74"/>
        <v>0.83333333333333337</v>
      </c>
      <c r="TC15" s="158">
        <f t="shared" si="75"/>
        <v>0</v>
      </c>
      <c r="TE15" s="157" t="s">
        <v>30</v>
      </c>
      <c r="TF15" s="157">
        <v>36</v>
      </c>
      <c r="TG15" s="157">
        <v>30</v>
      </c>
      <c r="TH15" s="157">
        <v>6</v>
      </c>
      <c r="TI15" s="157">
        <v>0</v>
      </c>
      <c r="TJ15" s="158">
        <f t="shared" si="76"/>
        <v>0.83333333333333337</v>
      </c>
      <c r="TK15" s="158">
        <f t="shared" si="77"/>
        <v>0</v>
      </c>
      <c r="TM15" s="157" t="s">
        <v>30</v>
      </c>
      <c r="TN15" s="157">
        <v>36</v>
      </c>
      <c r="TO15" s="157">
        <v>30</v>
      </c>
      <c r="TP15" s="157">
        <v>6</v>
      </c>
      <c r="TQ15" s="157">
        <v>0</v>
      </c>
      <c r="TR15" s="158">
        <f t="shared" si="78"/>
        <v>0.83333333333333337</v>
      </c>
      <c r="TS15" s="158">
        <f t="shared" si="79"/>
        <v>0</v>
      </c>
      <c r="TU15" s="157" t="s">
        <v>30</v>
      </c>
      <c r="TV15" s="157">
        <v>36</v>
      </c>
      <c r="TW15" s="157">
        <v>30</v>
      </c>
      <c r="TX15" s="157">
        <v>6</v>
      </c>
      <c r="TY15" s="157">
        <v>0</v>
      </c>
      <c r="TZ15" s="158">
        <f t="shared" si="80"/>
        <v>0.83333333333333337</v>
      </c>
      <c r="UA15" s="158">
        <f t="shared" si="81"/>
        <v>0</v>
      </c>
      <c r="UC15" s="157" t="s">
        <v>30</v>
      </c>
      <c r="UD15" s="157">
        <v>36</v>
      </c>
      <c r="UE15" s="157">
        <v>30</v>
      </c>
      <c r="UF15" s="157">
        <v>6</v>
      </c>
      <c r="UG15" s="157">
        <v>0</v>
      </c>
      <c r="UH15" s="158">
        <f t="shared" si="82"/>
        <v>0.83333333333333337</v>
      </c>
      <c r="UI15" s="158">
        <f t="shared" si="83"/>
        <v>0</v>
      </c>
      <c r="UK15" s="157" t="s">
        <v>30</v>
      </c>
      <c r="UL15" s="157">
        <v>36</v>
      </c>
      <c r="UM15" s="157">
        <v>30</v>
      </c>
      <c r="UN15" s="157">
        <v>6</v>
      </c>
      <c r="UO15" s="157">
        <v>0</v>
      </c>
      <c r="UP15" s="158">
        <f t="shared" si="84"/>
        <v>0.83333333333333337</v>
      </c>
      <c r="UQ15" s="158">
        <f t="shared" si="85"/>
        <v>0</v>
      </c>
      <c r="US15" s="157" t="s">
        <v>30</v>
      </c>
      <c r="UT15" s="157">
        <v>36</v>
      </c>
      <c r="UU15" s="157">
        <v>30</v>
      </c>
      <c r="UV15" s="157">
        <v>6</v>
      </c>
      <c r="UW15" s="157">
        <v>0</v>
      </c>
      <c r="UX15" s="158">
        <f t="shared" si="86"/>
        <v>0.83333333333333337</v>
      </c>
      <c r="UY15" s="158">
        <f t="shared" si="87"/>
        <v>0</v>
      </c>
      <c r="UZ15" s="157"/>
      <c r="VA15" s="157" t="s">
        <v>30</v>
      </c>
      <c r="VB15" s="157">
        <v>36</v>
      </c>
      <c r="VC15" s="157">
        <v>30</v>
      </c>
      <c r="VD15" s="157">
        <v>6</v>
      </c>
      <c r="VE15" s="157">
        <v>0</v>
      </c>
      <c r="VF15" s="158">
        <f t="shared" si="88"/>
        <v>0.83333333333333337</v>
      </c>
      <c r="VG15" s="158">
        <f t="shared" si="89"/>
        <v>0</v>
      </c>
      <c r="VI15" s="157" t="s">
        <v>30</v>
      </c>
      <c r="VJ15" s="157">
        <v>36</v>
      </c>
      <c r="VK15" s="157">
        <v>30</v>
      </c>
      <c r="VL15" s="157">
        <v>6</v>
      </c>
      <c r="VM15" s="157">
        <v>0</v>
      </c>
      <c r="VN15" s="158">
        <f t="shared" si="90"/>
        <v>0.83333333333333337</v>
      </c>
      <c r="VO15" s="158">
        <f t="shared" si="91"/>
        <v>0</v>
      </c>
      <c r="VQ15" s="157" t="s">
        <v>30</v>
      </c>
      <c r="VR15" s="157">
        <v>36</v>
      </c>
      <c r="VS15" s="157">
        <v>30</v>
      </c>
      <c r="VT15" s="157">
        <v>6</v>
      </c>
      <c r="VU15" s="157">
        <v>0</v>
      </c>
      <c r="VV15" s="158">
        <f t="shared" si="92"/>
        <v>0.83333333333333337</v>
      </c>
      <c r="VW15" s="158">
        <f t="shared" si="93"/>
        <v>0</v>
      </c>
      <c r="VY15" s="157" t="s">
        <v>30</v>
      </c>
      <c r="VZ15" s="157">
        <v>36</v>
      </c>
      <c r="WA15" s="157">
        <v>30</v>
      </c>
      <c r="WB15" s="157">
        <v>6</v>
      </c>
      <c r="WC15" s="157">
        <v>0</v>
      </c>
      <c r="WD15" s="158">
        <f t="shared" si="94"/>
        <v>0.83333333333333337</v>
      </c>
      <c r="WE15" s="158">
        <f t="shared" si="95"/>
        <v>0</v>
      </c>
      <c r="WG15" s="157" t="s">
        <v>30</v>
      </c>
      <c r="WH15" s="17">
        <v>40</v>
      </c>
      <c r="WI15" s="17">
        <v>34</v>
      </c>
      <c r="WJ15" s="17">
        <v>6</v>
      </c>
      <c r="WK15" s="17">
        <v>0</v>
      </c>
      <c r="WL15" s="158">
        <f t="shared" si="96"/>
        <v>0.85</v>
      </c>
      <c r="WM15" s="158">
        <f t="shared" si="97"/>
        <v>1.6666666666666607E-2</v>
      </c>
      <c r="WO15" s="157" t="s">
        <v>30</v>
      </c>
      <c r="WP15" s="157">
        <v>40</v>
      </c>
      <c r="WQ15" s="157">
        <v>34</v>
      </c>
      <c r="WR15" s="157">
        <v>6</v>
      </c>
      <c r="WS15" s="157">
        <v>0</v>
      </c>
      <c r="WT15" s="158">
        <f t="shared" si="98"/>
        <v>0.85</v>
      </c>
      <c r="WU15" s="158">
        <f t="shared" si="99"/>
        <v>0</v>
      </c>
      <c r="WW15" s="157" t="s">
        <v>30</v>
      </c>
      <c r="WX15" s="157">
        <v>40</v>
      </c>
      <c r="WY15" s="157">
        <v>34</v>
      </c>
      <c r="WZ15" s="157">
        <v>6</v>
      </c>
      <c r="XA15" s="157">
        <v>0</v>
      </c>
      <c r="XB15" s="158">
        <f t="shared" si="100"/>
        <v>0.85</v>
      </c>
      <c r="XC15" s="158" t="str">
        <f t="shared" si="101"/>
        <v>OK</v>
      </c>
      <c r="XE15" s="157" t="s">
        <v>30</v>
      </c>
      <c r="XF15" s="157">
        <v>40</v>
      </c>
      <c r="XG15" s="157">
        <v>34</v>
      </c>
      <c r="XH15" s="157">
        <v>6</v>
      </c>
      <c r="XI15" s="157">
        <v>0</v>
      </c>
      <c r="XJ15" s="158">
        <f t="shared" si="102"/>
        <v>0.85</v>
      </c>
      <c r="XK15" s="158" t="str">
        <f t="shared" si="115"/>
        <v>OK</v>
      </c>
      <c r="XM15" s="157" t="s">
        <v>30</v>
      </c>
      <c r="XN15" s="157">
        <v>40</v>
      </c>
      <c r="XO15" s="157">
        <v>34</v>
      </c>
      <c r="XP15" s="157">
        <v>6</v>
      </c>
      <c r="XQ15" s="157">
        <v>0</v>
      </c>
      <c r="XR15" s="158">
        <f t="shared" si="103"/>
        <v>0.85</v>
      </c>
      <c r="XS15" s="158" t="str">
        <f t="shared" si="116"/>
        <v>OK</v>
      </c>
      <c r="XU15" s="157" t="s">
        <v>30</v>
      </c>
      <c r="XV15" s="157">
        <v>40</v>
      </c>
      <c r="XW15" s="157">
        <v>34</v>
      </c>
      <c r="XX15" s="157">
        <v>6</v>
      </c>
      <c r="XY15" s="157">
        <v>0</v>
      </c>
      <c r="XZ15" s="158">
        <f t="shared" si="104"/>
        <v>0.85</v>
      </c>
      <c r="YA15" s="158" t="str">
        <f t="shared" si="105"/>
        <v>OK</v>
      </c>
      <c r="YC15" s="157" t="s">
        <v>30</v>
      </c>
      <c r="YD15" s="157">
        <v>40</v>
      </c>
      <c r="YE15" s="157">
        <v>34</v>
      </c>
      <c r="YF15" s="157">
        <v>6</v>
      </c>
      <c r="YG15" s="157">
        <v>0</v>
      </c>
      <c r="YH15" s="158">
        <f t="shared" si="106"/>
        <v>0.85</v>
      </c>
      <c r="YI15" s="158" t="str">
        <f t="shared" si="107"/>
        <v>OK</v>
      </c>
    </row>
    <row r="16" spans="1:659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14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08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09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10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11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12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O16" s="157" t="s">
        <v>31</v>
      </c>
      <c r="OP16" s="157">
        <v>6</v>
      </c>
      <c r="OQ16" s="157">
        <v>6</v>
      </c>
      <c r="OR16" s="157">
        <v>0</v>
      </c>
      <c r="OS16" s="157">
        <v>0</v>
      </c>
      <c r="OT16" s="158">
        <f t="shared" si="47"/>
        <v>1</v>
      </c>
      <c r="OU16" s="158">
        <f t="shared" si="48"/>
        <v>0</v>
      </c>
      <c r="OW16" s="157" t="s">
        <v>31</v>
      </c>
      <c r="OX16" s="157">
        <v>6</v>
      </c>
      <c r="OY16" s="157">
        <v>6</v>
      </c>
      <c r="OZ16" s="157">
        <v>0</v>
      </c>
      <c r="PA16" s="157">
        <v>0</v>
      </c>
      <c r="PB16" s="158">
        <f t="shared" si="113"/>
        <v>1</v>
      </c>
      <c r="PC16" s="158">
        <f t="shared" si="49"/>
        <v>0</v>
      </c>
      <c r="PE16" s="157" t="s">
        <v>31</v>
      </c>
      <c r="PF16" s="157">
        <v>6</v>
      </c>
      <c r="PG16" s="157">
        <v>6</v>
      </c>
      <c r="PH16" s="157">
        <v>0</v>
      </c>
      <c r="PI16" s="157">
        <v>0</v>
      </c>
      <c r="PJ16" s="158">
        <f t="shared" si="50"/>
        <v>1</v>
      </c>
      <c r="PK16" s="158">
        <f t="shared" si="51"/>
        <v>0</v>
      </c>
      <c r="PM16" s="157" t="s">
        <v>31</v>
      </c>
      <c r="PN16" s="157">
        <v>6</v>
      </c>
      <c r="PO16" s="157">
        <v>6</v>
      </c>
      <c r="PP16" s="157">
        <v>0</v>
      </c>
      <c r="PQ16" s="157">
        <v>0</v>
      </c>
      <c r="PR16" s="158">
        <f t="shared" si="52"/>
        <v>1</v>
      </c>
      <c r="PS16" s="158">
        <f t="shared" si="53"/>
        <v>0</v>
      </c>
      <c r="PU16" s="157" t="s">
        <v>31</v>
      </c>
      <c r="PV16" s="157">
        <v>6</v>
      </c>
      <c r="PW16" s="157">
        <v>6</v>
      </c>
      <c r="PX16" s="157">
        <v>0</v>
      </c>
      <c r="PY16" s="157">
        <v>0</v>
      </c>
      <c r="PZ16" s="158">
        <f t="shared" si="54"/>
        <v>1</v>
      </c>
      <c r="QA16" s="158">
        <f t="shared" si="55"/>
        <v>0</v>
      </c>
      <c r="QC16" s="157" t="s">
        <v>31</v>
      </c>
      <c r="QD16" s="157">
        <v>6</v>
      </c>
      <c r="QE16" s="157">
        <v>6</v>
      </c>
      <c r="QF16" s="157">
        <v>0</v>
      </c>
      <c r="QG16" s="157">
        <v>0</v>
      </c>
      <c r="QH16" s="158">
        <f t="shared" si="56"/>
        <v>1</v>
      </c>
      <c r="QI16" s="158">
        <f t="shared" si="57"/>
        <v>0</v>
      </c>
      <c r="QK16" s="157" t="s">
        <v>31</v>
      </c>
      <c r="QL16" s="157">
        <v>6</v>
      </c>
      <c r="QM16" s="157">
        <v>6</v>
      </c>
      <c r="QN16" s="157">
        <v>0</v>
      </c>
      <c r="QO16" s="157">
        <v>0</v>
      </c>
      <c r="QP16" s="158">
        <f t="shared" si="58"/>
        <v>1</v>
      </c>
      <c r="QQ16" s="158">
        <f t="shared" si="59"/>
        <v>0</v>
      </c>
      <c r="QS16" s="157" t="s">
        <v>31</v>
      </c>
      <c r="QT16" s="157">
        <v>6</v>
      </c>
      <c r="QU16" s="157">
        <v>6</v>
      </c>
      <c r="QV16" s="157">
        <v>0</v>
      </c>
      <c r="QW16" s="157">
        <v>0</v>
      </c>
      <c r="QX16" s="158">
        <f t="shared" si="60"/>
        <v>1</v>
      </c>
      <c r="QY16" s="158">
        <f t="shared" si="61"/>
        <v>0</v>
      </c>
      <c r="RA16" s="157" t="s">
        <v>31</v>
      </c>
      <c r="RB16" s="157">
        <v>6</v>
      </c>
      <c r="RC16" s="157">
        <v>6</v>
      </c>
      <c r="RD16" s="157">
        <v>0</v>
      </c>
      <c r="RE16" s="157">
        <v>0</v>
      </c>
      <c r="RF16" s="158">
        <f t="shared" si="62"/>
        <v>1</v>
      </c>
      <c r="RG16" s="158">
        <f t="shared" si="63"/>
        <v>0</v>
      </c>
      <c r="RI16" s="157" t="s">
        <v>31</v>
      </c>
      <c r="RJ16" s="157">
        <v>6</v>
      </c>
      <c r="RK16" s="157">
        <v>6</v>
      </c>
      <c r="RL16" s="157">
        <v>0</v>
      </c>
      <c r="RM16" s="157">
        <v>0</v>
      </c>
      <c r="RN16" s="158">
        <f t="shared" si="64"/>
        <v>1</v>
      </c>
      <c r="RO16" s="158">
        <f t="shared" si="65"/>
        <v>0</v>
      </c>
      <c r="RQ16" s="157" t="s">
        <v>31</v>
      </c>
      <c r="RR16" s="157">
        <v>6</v>
      </c>
      <c r="RS16" s="157">
        <v>6</v>
      </c>
      <c r="RT16" s="157">
        <v>0</v>
      </c>
      <c r="RU16" s="157">
        <v>0</v>
      </c>
      <c r="RV16" s="158">
        <f t="shared" si="66"/>
        <v>1</v>
      </c>
      <c r="RW16" s="158">
        <f t="shared" si="67"/>
        <v>0</v>
      </c>
      <c r="RY16" s="157" t="s">
        <v>31</v>
      </c>
      <c r="RZ16" s="157">
        <v>6</v>
      </c>
      <c r="SA16" s="157">
        <v>6</v>
      </c>
      <c r="SB16" s="157">
        <v>0</v>
      </c>
      <c r="SC16" s="157">
        <v>0</v>
      </c>
      <c r="SD16" s="158">
        <f t="shared" si="68"/>
        <v>1</v>
      </c>
      <c r="SE16" s="158">
        <f t="shared" si="69"/>
        <v>0</v>
      </c>
      <c r="SG16" s="157" t="s">
        <v>31</v>
      </c>
      <c r="SH16" s="157">
        <v>6</v>
      </c>
      <c r="SI16" s="157">
        <v>6</v>
      </c>
      <c r="SJ16" s="157">
        <v>0</v>
      </c>
      <c r="SK16" s="157">
        <v>0</v>
      </c>
      <c r="SL16" s="158">
        <f t="shared" si="70"/>
        <v>1</v>
      </c>
      <c r="SM16" s="158">
        <f t="shared" si="71"/>
        <v>0</v>
      </c>
      <c r="SO16" s="157" t="s">
        <v>31</v>
      </c>
      <c r="SP16" s="157">
        <v>6</v>
      </c>
      <c r="SQ16" s="157">
        <v>6</v>
      </c>
      <c r="SR16" s="157">
        <v>0</v>
      </c>
      <c r="SS16" s="157">
        <v>0</v>
      </c>
      <c r="ST16" s="158">
        <f t="shared" si="72"/>
        <v>1</v>
      </c>
      <c r="SU16" s="158">
        <f t="shared" si="73"/>
        <v>0</v>
      </c>
      <c r="SW16" s="157" t="s">
        <v>31</v>
      </c>
      <c r="SX16" s="157">
        <v>6</v>
      </c>
      <c r="SY16" s="157">
        <v>6</v>
      </c>
      <c r="SZ16" s="157">
        <v>0</v>
      </c>
      <c r="TA16" s="157">
        <v>0</v>
      </c>
      <c r="TB16" s="158">
        <f t="shared" si="74"/>
        <v>1</v>
      </c>
      <c r="TC16" s="158">
        <f t="shared" si="75"/>
        <v>0</v>
      </c>
      <c r="TE16" s="157" t="s">
        <v>31</v>
      </c>
      <c r="TF16" s="157">
        <v>6</v>
      </c>
      <c r="TG16" s="157">
        <v>6</v>
      </c>
      <c r="TH16" s="157">
        <v>0</v>
      </c>
      <c r="TI16" s="157">
        <v>0</v>
      </c>
      <c r="TJ16" s="158">
        <f t="shared" si="76"/>
        <v>1</v>
      </c>
      <c r="TK16" s="158">
        <f t="shared" si="77"/>
        <v>0</v>
      </c>
      <c r="TM16" s="157" t="s">
        <v>31</v>
      </c>
      <c r="TN16" s="157">
        <v>6</v>
      </c>
      <c r="TO16" s="157">
        <v>6</v>
      </c>
      <c r="TP16" s="157">
        <v>0</v>
      </c>
      <c r="TQ16" s="157">
        <v>0</v>
      </c>
      <c r="TR16" s="158">
        <f t="shared" si="78"/>
        <v>1</v>
      </c>
      <c r="TS16" s="158">
        <f t="shared" si="79"/>
        <v>0</v>
      </c>
      <c r="TU16" s="157" t="s">
        <v>31</v>
      </c>
      <c r="TV16" s="157">
        <v>6</v>
      </c>
      <c r="TW16" s="157">
        <v>6</v>
      </c>
      <c r="TX16" s="157">
        <v>0</v>
      </c>
      <c r="TY16" s="157">
        <v>0</v>
      </c>
      <c r="TZ16" s="158">
        <f t="shared" si="80"/>
        <v>1</v>
      </c>
      <c r="UA16" s="158">
        <f t="shared" si="81"/>
        <v>0</v>
      </c>
      <c r="UC16" s="157" t="s">
        <v>31</v>
      </c>
      <c r="UD16" s="157">
        <v>6</v>
      </c>
      <c r="UE16" s="157">
        <v>6</v>
      </c>
      <c r="UF16" s="157">
        <v>0</v>
      </c>
      <c r="UG16" s="157">
        <v>0</v>
      </c>
      <c r="UH16" s="158">
        <f t="shared" si="82"/>
        <v>1</v>
      </c>
      <c r="UI16" s="158">
        <f t="shared" si="83"/>
        <v>0</v>
      </c>
      <c r="UK16" s="157" t="s">
        <v>31</v>
      </c>
      <c r="UL16" s="157">
        <v>6</v>
      </c>
      <c r="UM16" s="157">
        <v>6</v>
      </c>
      <c r="UN16" s="157">
        <v>0</v>
      </c>
      <c r="UO16" s="157">
        <v>0</v>
      </c>
      <c r="UP16" s="158">
        <f t="shared" si="84"/>
        <v>1</v>
      </c>
      <c r="UQ16" s="158">
        <f t="shared" si="85"/>
        <v>0</v>
      </c>
      <c r="US16" s="157" t="s">
        <v>31</v>
      </c>
      <c r="UT16" s="157">
        <v>6</v>
      </c>
      <c r="UU16" s="157">
        <v>6</v>
      </c>
      <c r="UV16" s="157">
        <v>0</v>
      </c>
      <c r="UW16" s="157">
        <v>0</v>
      </c>
      <c r="UX16" s="158">
        <f t="shared" si="86"/>
        <v>1</v>
      </c>
      <c r="UY16" s="158">
        <f t="shared" si="87"/>
        <v>0</v>
      </c>
      <c r="UZ16" s="157"/>
      <c r="VA16" s="157" t="s">
        <v>31</v>
      </c>
      <c r="VB16" s="157">
        <v>6</v>
      </c>
      <c r="VC16" s="157">
        <v>6</v>
      </c>
      <c r="VD16" s="157">
        <v>0</v>
      </c>
      <c r="VE16" s="157">
        <v>0</v>
      </c>
      <c r="VF16" s="158">
        <f t="shared" si="88"/>
        <v>1</v>
      </c>
      <c r="VG16" s="158">
        <f t="shared" si="89"/>
        <v>0</v>
      </c>
      <c r="VI16" s="157" t="s">
        <v>31</v>
      </c>
      <c r="VJ16" s="157">
        <v>6</v>
      </c>
      <c r="VK16" s="157">
        <v>6</v>
      </c>
      <c r="VL16" s="157">
        <v>0</v>
      </c>
      <c r="VM16" s="157">
        <v>0</v>
      </c>
      <c r="VN16" s="158">
        <f t="shared" si="90"/>
        <v>1</v>
      </c>
      <c r="VO16" s="158">
        <f t="shared" si="91"/>
        <v>0</v>
      </c>
      <c r="VQ16" s="157" t="s">
        <v>31</v>
      </c>
      <c r="VR16" s="157">
        <v>6</v>
      </c>
      <c r="VS16" s="157">
        <v>6</v>
      </c>
      <c r="VT16" s="157">
        <v>0</v>
      </c>
      <c r="VU16" s="157">
        <v>0</v>
      </c>
      <c r="VV16" s="158">
        <f t="shared" si="92"/>
        <v>1</v>
      </c>
      <c r="VW16" s="158">
        <f t="shared" si="93"/>
        <v>0</v>
      </c>
      <c r="VY16" s="157" t="s">
        <v>31</v>
      </c>
      <c r="VZ16" s="157">
        <v>6</v>
      </c>
      <c r="WA16" s="157">
        <v>6</v>
      </c>
      <c r="WB16" s="157">
        <v>0</v>
      </c>
      <c r="WC16" s="157">
        <v>0</v>
      </c>
      <c r="WD16" s="158">
        <f t="shared" si="94"/>
        <v>1</v>
      </c>
      <c r="WE16" s="158">
        <f t="shared" si="95"/>
        <v>0</v>
      </c>
      <c r="WG16" s="157" t="s">
        <v>31</v>
      </c>
      <c r="WH16" s="157">
        <v>6</v>
      </c>
      <c r="WI16" s="157">
        <v>6</v>
      </c>
      <c r="WJ16" s="157">
        <v>0</v>
      </c>
      <c r="WK16" s="157">
        <v>0</v>
      </c>
      <c r="WL16" s="158">
        <f t="shared" si="96"/>
        <v>1</v>
      </c>
      <c r="WM16" s="158">
        <f t="shared" si="97"/>
        <v>0</v>
      </c>
      <c r="WO16" s="157" t="s">
        <v>31</v>
      </c>
      <c r="WP16" s="157">
        <v>6</v>
      </c>
      <c r="WQ16" s="157">
        <v>6</v>
      </c>
      <c r="WR16" s="157">
        <v>0</v>
      </c>
      <c r="WS16" s="157">
        <v>0</v>
      </c>
      <c r="WT16" s="158">
        <f t="shared" si="98"/>
        <v>1</v>
      </c>
      <c r="WU16" s="158">
        <f t="shared" si="99"/>
        <v>0</v>
      </c>
      <c r="WW16" s="157" t="s">
        <v>31</v>
      </c>
      <c r="WX16" s="157">
        <v>6</v>
      </c>
      <c r="WY16" s="157">
        <v>6</v>
      </c>
      <c r="WZ16" s="157">
        <v>0</v>
      </c>
      <c r="XA16" s="157">
        <v>0</v>
      </c>
      <c r="XB16" s="158">
        <f t="shared" si="100"/>
        <v>1</v>
      </c>
      <c r="XC16" s="158" t="str">
        <f t="shared" si="101"/>
        <v>OK</v>
      </c>
      <c r="XE16" s="157" t="s">
        <v>31</v>
      </c>
      <c r="XF16" s="157">
        <v>6</v>
      </c>
      <c r="XG16" s="157">
        <v>6</v>
      </c>
      <c r="XH16" s="157">
        <v>0</v>
      </c>
      <c r="XI16" s="157">
        <v>0</v>
      </c>
      <c r="XJ16" s="158">
        <f t="shared" si="102"/>
        <v>1</v>
      </c>
      <c r="XK16" s="158" t="str">
        <f t="shared" si="115"/>
        <v>OK</v>
      </c>
      <c r="XM16" s="157" t="s">
        <v>31</v>
      </c>
      <c r="XN16" s="157">
        <v>6</v>
      </c>
      <c r="XO16" s="157">
        <v>6</v>
      </c>
      <c r="XP16" s="157">
        <v>0</v>
      </c>
      <c r="XQ16" s="157">
        <v>0</v>
      </c>
      <c r="XR16" s="158">
        <f t="shared" si="103"/>
        <v>1</v>
      </c>
      <c r="XS16" s="158" t="str">
        <f t="shared" si="116"/>
        <v>OK</v>
      </c>
      <c r="XU16" s="157" t="s">
        <v>31</v>
      </c>
      <c r="XV16" s="157">
        <v>6</v>
      </c>
      <c r="XW16" s="157">
        <v>6</v>
      </c>
      <c r="XX16" s="157">
        <v>0</v>
      </c>
      <c r="XY16" s="157">
        <v>0</v>
      </c>
      <c r="XZ16" s="158">
        <f t="shared" si="104"/>
        <v>1</v>
      </c>
      <c r="YA16" s="158" t="str">
        <f t="shared" si="105"/>
        <v>OK</v>
      </c>
      <c r="YC16" s="157" t="s">
        <v>31</v>
      </c>
      <c r="YD16" s="157">
        <v>6</v>
      </c>
      <c r="YE16" s="157">
        <v>6</v>
      </c>
      <c r="YF16" s="157">
        <v>0</v>
      </c>
      <c r="YG16" s="157">
        <v>0</v>
      </c>
      <c r="YH16" s="158">
        <f t="shared" si="106"/>
        <v>1</v>
      </c>
      <c r="YI16" s="158" t="str">
        <f t="shared" si="107"/>
        <v>OK</v>
      </c>
    </row>
    <row r="17" spans="1:659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14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12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O17" s="173" t="s">
        <v>32</v>
      </c>
      <c r="OP17" s="159">
        <v>628</v>
      </c>
      <c r="OQ17" s="159">
        <v>618</v>
      </c>
      <c r="OR17" s="159">
        <v>10</v>
      </c>
      <c r="OS17" s="157">
        <v>0</v>
      </c>
      <c r="OT17" s="158">
        <f t="shared" si="47"/>
        <v>0.98407643312101911</v>
      </c>
      <c r="OU17" s="158">
        <f t="shared" si="48"/>
        <v>-1.5923566878980333E-3</v>
      </c>
      <c r="OW17" s="173" t="s">
        <v>32</v>
      </c>
      <c r="OX17" s="159">
        <v>628</v>
      </c>
      <c r="OY17" s="159">
        <v>618</v>
      </c>
      <c r="OZ17" s="159">
        <v>10</v>
      </c>
      <c r="PA17" s="157">
        <v>0</v>
      </c>
      <c r="PB17" s="158">
        <f t="shared" si="113"/>
        <v>0.98407643312101911</v>
      </c>
      <c r="PC17" s="158">
        <f t="shared" si="49"/>
        <v>0</v>
      </c>
      <c r="PE17" s="173" t="s">
        <v>32</v>
      </c>
      <c r="PF17" s="159">
        <v>628</v>
      </c>
      <c r="PG17" s="159">
        <v>618</v>
      </c>
      <c r="PH17" s="159">
        <v>10</v>
      </c>
      <c r="PI17" s="157">
        <v>0</v>
      </c>
      <c r="PJ17" s="158">
        <f t="shared" si="50"/>
        <v>0.98407643312101911</v>
      </c>
      <c r="PK17" s="158">
        <f t="shared" si="51"/>
        <v>0</v>
      </c>
      <c r="PM17" s="173" t="s">
        <v>32</v>
      </c>
      <c r="PN17" s="159">
        <v>628</v>
      </c>
      <c r="PO17" s="159">
        <v>618</v>
      </c>
      <c r="PP17" s="159">
        <v>10</v>
      </c>
      <c r="PQ17" s="157">
        <v>0</v>
      </c>
      <c r="PR17" s="158">
        <f t="shared" si="52"/>
        <v>0.98407643312101911</v>
      </c>
      <c r="PS17" s="158">
        <f t="shared" si="53"/>
        <v>0</v>
      </c>
      <c r="PU17" s="173" t="s">
        <v>32</v>
      </c>
      <c r="PV17" s="159">
        <v>628</v>
      </c>
      <c r="PW17" s="159">
        <v>618</v>
      </c>
      <c r="PX17" s="159">
        <v>10</v>
      </c>
      <c r="PY17" s="157">
        <v>0</v>
      </c>
      <c r="PZ17" s="158">
        <f t="shared" si="54"/>
        <v>0.98407643312101911</v>
      </c>
      <c r="QA17" s="158">
        <f t="shared" si="55"/>
        <v>0</v>
      </c>
      <c r="QC17" s="173" t="s">
        <v>32</v>
      </c>
      <c r="QD17" s="159">
        <v>628</v>
      </c>
      <c r="QE17" s="159">
        <v>618</v>
      </c>
      <c r="QF17" s="159">
        <v>10</v>
      </c>
      <c r="QG17" s="157">
        <v>0</v>
      </c>
      <c r="QH17" s="158">
        <f t="shared" si="56"/>
        <v>0.98407643312101911</v>
      </c>
      <c r="QI17" s="158">
        <f t="shared" si="57"/>
        <v>0</v>
      </c>
      <c r="QK17" s="173" t="s">
        <v>32</v>
      </c>
      <c r="QL17" s="159">
        <v>628</v>
      </c>
      <c r="QM17" s="159">
        <v>618</v>
      </c>
      <c r="QN17" s="159">
        <v>10</v>
      </c>
      <c r="QO17" s="157">
        <v>0</v>
      </c>
      <c r="QP17" s="158">
        <f t="shared" si="58"/>
        <v>0.98407643312101911</v>
      </c>
      <c r="QQ17" s="158">
        <f t="shared" si="59"/>
        <v>0</v>
      </c>
      <c r="QS17" s="17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f t="shared" si="60"/>
        <v>0.98407643312101911</v>
      </c>
      <c r="QY17" s="158">
        <f t="shared" si="61"/>
        <v>0</v>
      </c>
      <c r="RA17" s="17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f t="shared" si="62"/>
        <v>0.98407643312101911</v>
      </c>
      <c r="RG17" s="158">
        <f t="shared" si="63"/>
        <v>0</v>
      </c>
      <c r="RI17" s="173" t="s">
        <v>32</v>
      </c>
      <c r="RJ17" s="157">
        <v>628</v>
      </c>
      <c r="RK17" s="157">
        <v>618</v>
      </c>
      <c r="RL17" s="157">
        <v>10</v>
      </c>
      <c r="RM17" s="157">
        <v>0</v>
      </c>
      <c r="RN17" s="158">
        <f t="shared" si="64"/>
        <v>0.98407643312101911</v>
      </c>
      <c r="RO17" s="158">
        <f t="shared" si="65"/>
        <v>0</v>
      </c>
      <c r="RQ17" s="173" t="s">
        <v>32</v>
      </c>
      <c r="RR17" s="157">
        <v>628</v>
      </c>
      <c r="RS17" s="157">
        <v>618</v>
      </c>
      <c r="RT17" s="157">
        <v>10</v>
      </c>
      <c r="RU17" s="157">
        <v>0</v>
      </c>
      <c r="RV17" s="158">
        <f t="shared" si="66"/>
        <v>0.98407643312101911</v>
      </c>
      <c r="RW17" s="158">
        <f t="shared" si="67"/>
        <v>0</v>
      </c>
      <c r="RY17" s="173" t="s">
        <v>32</v>
      </c>
      <c r="RZ17" s="157">
        <v>628</v>
      </c>
      <c r="SA17" s="157">
        <v>618</v>
      </c>
      <c r="SB17" s="157">
        <v>10</v>
      </c>
      <c r="SC17" s="157">
        <v>0</v>
      </c>
      <c r="SD17" s="158">
        <f t="shared" si="68"/>
        <v>0.98407643312101911</v>
      </c>
      <c r="SE17" s="158">
        <f t="shared" si="69"/>
        <v>0</v>
      </c>
      <c r="SG17" s="173" t="s">
        <v>32</v>
      </c>
      <c r="SH17" s="157">
        <v>628</v>
      </c>
      <c r="SI17" s="157">
        <v>618</v>
      </c>
      <c r="SJ17" s="157">
        <v>10</v>
      </c>
      <c r="SK17" s="157">
        <v>0</v>
      </c>
      <c r="SL17" s="158">
        <f t="shared" si="70"/>
        <v>0.98407643312101911</v>
      </c>
      <c r="SM17" s="158">
        <f t="shared" si="71"/>
        <v>0</v>
      </c>
      <c r="SO17" s="173" t="s">
        <v>32</v>
      </c>
      <c r="SP17" s="157">
        <v>628</v>
      </c>
      <c r="SQ17" s="157">
        <v>618</v>
      </c>
      <c r="SR17" s="157">
        <v>10</v>
      </c>
      <c r="SS17" s="157">
        <v>0</v>
      </c>
      <c r="ST17" s="158">
        <f t="shared" si="72"/>
        <v>0.98407643312101911</v>
      </c>
      <c r="SU17" s="158">
        <f t="shared" si="73"/>
        <v>0</v>
      </c>
      <c r="SW17" s="173" t="s">
        <v>32</v>
      </c>
      <c r="SX17" s="157">
        <v>628</v>
      </c>
      <c r="SY17" s="157">
        <v>618</v>
      </c>
      <c r="SZ17" s="157">
        <v>10</v>
      </c>
      <c r="TA17" s="157">
        <v>0</v>
      </c>
      <c r="TB17" s="158">
        <f t="shared" si="74"/>
        <v>0.98407643312101911</v>
      </c>
      <c r="TC17" s="158">
        <f t="shared" si="75"/>
        <v>0</v>
      </c>
      <c r="TE17" s="173" t="s">
        <v>32</v>
      </c>
      <c r="TF17" s="157">
        <v>628</v>
      </c>
      <c r="TG17" s="157">
        <v>618</v>
      </c>
      <c r="TH17" s="157">
        <v>10</v>
      </c>
      <c r="TI17" s="157">
        <v>0</v>
      </c>
      <c r="TJ17" s="158">
        <f t="shared" si="76"/>
        <v>0.98407643312101911</v>
      </c>
      <c r="TK17" s="158">
        <f t="shared" si="77"/>
        <v>0</v>
      </c>
      <c r="TM17" s="173" t="s">
        <v>32</v>
      </c>
      <c r="TN17" s="157">
        <v>628</v>
      </c>
      <c r="TO17" s="157">
        <v>618</v>
      </c>
      <c r="TP17" s="157">
        <v>10</v>
      </c>
      <c r="TQ17" s="157">
        <v>0</v>
      </c>
      <c r="TR17" s="158">
        <f t="shared" si="78"/>
        <v>0.98407643312101911</v>
      </c>
      <c r="TS17" s="158">
        <f t="shared" si="79"/>
        <v>0</v>
      </c>
      <c r="TU17" s="173" t="s">
        <v>32</v>
      </c>
      <c r="TV17" s="157">
        <v>628</v>
      </c>
      <c r="TW17" s="157">
        <v>618</v>
      </c>
      <c r="TX17" s="157">
        <v>10</v>
      </c>
      <c r="TY17" s="157">
        <v>0</v>
      </c>
      <c r="TZ17" s="158">
        <f t="shared" si="80"/>
        <v>0.98407643312101911</v>
      </c>
      <c r="UA17" s="158">
        <f t="shared" si="81"/>
        <v>0</v>
      </c>
      <c r="UC17" s="173" t="s">
        <v>32</v>
      </c>
      <c r="UD17" s="157">
        <v>628</v>
      </c>
      <c r="UE17" s="157">
        <v>618</v>
      </c>
      <c r="UF17" s="157">
        <v>10</v>
      </c>
      <c r="UG17" s="157">
        <v>0</v>
      </c>
      <c r="UH17" s="158">
        <f t="shared" si="82"/>
        <v>0.98407643312101911</v>
      </c>
      <c r="UI17" s="158">
        <f t="shared" si="83"/>
        <v>0</v>
      </c>
      <c r="UK17" s="173" t="s">
        <v>32</v>
      </c>
      <c r="UL17" s="157">
        <v>628</v>
      </c>
      <c r="UM17" s="157">
        <v>618</v>
      </c>
      <c r="UN17" s="157">
        <v>10</v>
      </c>
      <c r="UO17" s="157">
        <v>0</v>
      </c>
      <c r="UP17" s="158">
        <f t="shared" si="84"/>
        <v>0.98407643312101911</v>
      </c>
      <c r="UQ17" s="158">
        <f t="shared" si="85"/>
        <v>0</v>
      </c>
      <c r="US17" s="173" t="s">
        <v>32</v>
      </c>
      <c r="UT17" s="157">
        <v>628</v>
      </c>
      <c r="UU17" s="157">
        <v>618</v>
      </c>
      <c r="UV17" s="157">
        <v>10</v>
      </c>
      <c r="UW17" s="157">
        <v>0</v>
      </c>
      <c r="UX17" s="158">
        <f t="shared" si="86"/>
        <v>0.98407643312101911</v>
      </c>
      <c r="UY17" s="158">
        <f t="shared" si="87"/>
        <v>0</v>
      </c>
      <c r="UZ17" s="157"/>
      <c r="VA17" s="173" t="s">
        <v>32</v>
      </c>
      <c r="VB17" s="157">
        <v>628</v>
      </c>
      <c r="VC17" s="157">
        <v>618</v>
      </c>
      <c r="VD17" s="157">
        <v>10</v>
      </c>
      <c r="VE17" s="157">
        <v>0</v>
      </c>
      <c r="VF17" s="158">
        <f t="shared" si="88"/>
        <v>0.98407643312101911</v>
      </c>
      <c r="VG17" s="158">
        <f t="shared" si="89"/>
        <v>0</v>
      </c>
      <c r="VI17" s="173" t="s">
        <v>32</v>
      </c>
      <c r="VJ17" s="157">
        <v>628</v>
      </c>
      <c r="VK17" s="157">
        <v>618</v>
      </c>
      <c r="VL17" s="157">
        <v>10</v>
      </c>
      <c r="VM17" s="157">
        <v>0</v>
      </c>
      <c r="VN17" s="158">
        <f t="shared" si="90"/>
        <v>0.98407643312101911</v>
      </c>
      <c r="VO17" s="158">
        <f t="shared" si="91"/>
        <v>0</v>
      </c>
      <c r="VQ17" s="173" t="s">
        <v>32</v>
      </c>
      <c r="VR17" s="157">
        <v>628</v>
      </c>
      <c r="VS17" s="157">
        <v>618</v>
      </c>
      <c r="VT17" s="157">
        <v>10</v>
      </c>
      <c r="VU17" s="157">
        <v>0</v>
      </c>
      <c r="VV17" s="158">
        <f t="shared" si="92"/>
        <v>0.98407643312101911</v>
      </c>
      <c r="VW17" s="158">
        <f t="shared" si="93"/>
        <v>0</v>
      </c>
      <c r="VY17" s="173" t="s">
        <v>32</v>
      </c>
      <c r="VZ17" s="157">
        <v>628</v>
      </c>
      <c r="WA17" s="157">
        <v>618</v>
      </c>
      <c r="WB17" s="157">
        <v>10</v>
      </c>
      <c r="WC17" s="157">
        <v>0</v>
      </c>
      <c r="WD17" s="158">
        <f t="shared" si="94"/>
        <v>0.98407643312101911</v>
      </c>
      <c r="WE17" s="158">
        <f t="shared" si="95"/>
        <v>0</v>
      </c>
      <c r="WG17" s="173" t="s">
        <v>32</v>
      </c>
      <c r="WH17" s="157">
        <v>628</v>
      </c>
      <c r="WI17" s="157">
        <v>618</v>
      </c>
      <c r="WJ17" s="157">
        <v>10</v>
      </c>
      <c r="WK17" s="157">
        <v>0</v>
      </c>
      <c r="WL17" s="158">
        <f t="shared" si="96"/>
        <v>0.98407643312101911</v>
      </c>
      <c r="WM17" s="158">
        <f t="shared" si="97"/>
        <v>0</v>
      </c>
      <c r="WO17" s="173" t="s">
        <v>32</v>
      </c>
      <c r="WP17" s="157">
        <v>628</v>
      </c>
      <c r="WQ17" s="157">
        <v>566</v>
      </c>
      <c r="WR17" s="157">
        <v>8</v>
      </c>
      <c r="WS17" s="157">
        <v>54</v>
      </c>
      <c r="WT17" s="158">
        <f t="shared" si="98"/>
        <v>0.90127388535031849</v>
      </c>
      <c r="WU17" s="158">
        <f t="shared" si="99"/>
        <v>-8.2802547770700619E-2</v>
      </c>
      <c r="WV17" s="157" t="s">
        <v>119</v>
      </c>
      <c r="WW17" s="173" t="s">
        <v>32</v>
      </c>
      <c r="WX17" s="157">
        <v>628</v>
      </c>
      <c r="WY17" s="157">
        <v>618</v>
      </c>
      <c r="WZ17" s="157">
        <v>10</v>
      </c>
      <c r="XA17" s="157">
        <v>0</v>
      </c>
      <c r="XB17" s="158">
        <f t="shared" si="100"/>
        <v>0.98407643312101911</v>
      </c>
      <c r="XC17" s="158" t="str">
        <f t="shared" si="101"/>
        <v>Fail:0.0828025477707006</v>
      </c>
      <c r="XE17" s="173" t="s">
        <v>32</v>
      </c>
      <c r="XF17" s="157">
        <f>636-8</f>
        <v>628</v>
      </c>
      <c r="XG17" s="157">
        <v>618</v>
      </c>
      <c r="XH17" s="157">
        <v>10</v>
      </c>
      <c r="XI17" s="157">
        <f>8-8</f>
        <v>0</v>
      </c>
      <c r="XJ17" s="158">
        <f t="shared" si="102"/>
        <v>0.98407643312101911</v>
      </c>
      <c r="XK17" s="158" t="str">
        <f t="shared" si="115"/>
        <v>OK</v>
      </c>
      <c r="XM17" s="173" t="s">
        <v>32</v>
      </c>
      <c r="XN17" s="157">
        <f>636</f>
        <v>636</v>
      </c>
      <c r="XO17" s="157">
        <f>618+8</f>
        <v>626</v>
      </c>
      <c r="XP17" s="157">
        <v>10</v>
      </c>
      <c r="XQ17" s="157">
        <f>8-8</f>
        <v>0</v>
      </c>
      <c r="XR17" s="158">
        <f t="shared" si="103"/>
        <v>0.98427672955974843</v>
      </c>
      <c r="XS17" s="158" t="str">
        <f t="shared" si="116"/>
        <v>Fail:0%</v>
      </c>
      <c r="XU17" s="173" t="s">
        <v>32</v>
      </c>
      <c r="XV17" s="157">
        <v>628</v>
      </c>
      <c r="XW17" s="157">
        <v>619</v>
      </c>
      <c r="XX17" s="157">
        <v>9</v>
      </c>
      <c r="XY17" s="157">
        <v>0</v>
      </c>
      <c r="XZ17" s="158">
        <f t="shared" si="104"/>
        <v>0.98566878980891715</v>
      </c>
      <c r="YA17" s="158" t="str">
        <f>IF(EXACT(XF17,XV17),IF(EXACT(XG17,XW17),IF(EXACT(XH17,XX17),IF(EXACT(XI17,XY17),"OK",CONCATENATE("Fail:",ROUND(XZ17-XJ17,2)*100,"%")),CONCATENATE("Fail:",ROUND(XZ17-XJ17,2)*100,"%")),CONCATENATE("Fail:",ROUND(XZ17-XJ17,2)*100,"%")),CONCATENATE("Fail:",ROUND(XZ17-XJ17,2)*100,"%"))</f>
        <v>Fail:0%</v>
      </c>
      <c r="YC17" s="173" t="s">
        <v>32</v>
      </c>
      <c r="YD17" s="157">
        <v>636</v>
      </c>
      <c r="YE17" s="157">
        <v>626</v>
      </c>
      <c r="YF17" s="157">
        <v>10</v>
      </c>
      <c r="YG17" s="157">
        <v>0</v>
      </c>
      <c r="YH17" s="158">
        <f t="shared" si="106"/>
        <v>0.98427672955974843</v>
      </c>
      <c r="YI17" s="110" t="str">
        <f t="shared" si="107"/>
        <v>OK</v>
      </c>
    </row>
    <row r="18" spans="1:659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14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08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09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10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11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12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O18" s="157" t="s">
        <v>33</v>
      </c>
      <c r="OP18" s="157">
        <v>109</v>
      </c>
      <c r="OQ18" s="157">
        <v>109</v>
      </c>
      <c r="OR18" s="157">
        <v>0</v>
      </c>
      <c r="OS18" s="157">
        <v>0</v>
      </c>
      <c r="OT18" s="158">
        <f t="shared" si="47"/>
        <v>1</v>
      </c>
      <c r="OU18" s="158">
        <f t="shared" si="48"/>
        <v>0</v>
      </c>
      <c r="OW18" s="157" t="s">
        <v>33</v>
      </c>
      <c r="OX18" s="157">
        <v>109</v>
      </c>
      <c r="OY18" s="157">
        <v>109</v>
      </c>
      <c r="OZ18" s="157">
        <v>0</v>
      </c>
      <c r="PA18" s="157">
        <v>0</v>
      </c>
      <c r="PB18" s="158">
        <f t="shared" si="113"/>
        <v>1</v>
      </c>
      <c r="PC18" s="158">
        <f t="shared" si="49"/>
        <v>0</v>
      </c>
      <c r="PE18" s="157" t="s">
        <v>33</v>
      </c>
      <c r="PF18" s="157">
        <v>109</v>
      </c>
      <c r="PG18" s="157">
        <v>109</v>
      </c>
      <c r="PH18" s="157">
        <v>0</v>
      </c>
      <c r="PI18" s="157">
        <v>0</v>
      </c>
      <c r="PJ18" s="158">
        <f t="shared" si="50"/>
        <v>1</v>
      </c>
      <c r="PK18" s="158">
        <f t="shared" si="51"/>
        <v>0</v>
      </c>
      <c r="PM18" s="157" t="s">
        <v>33</v>
      </c>
      <c r="PN18" s="157">
        <v>109</v>
      </c>
      <c r="PO18" s="157">
        <v>109</v>
      </c>
      <c r="PP18" s="157">
        <v>0</v>
      </c>
      <c r="PQ18" s="157">
        <v>0</v>
      </c>
      <c r="PR18" s="158">
        <f t="shared" si="52"/>
        <v>1</v>
      </c>
      <c r="PS18" s="158">
        <f t="shared" si="53"/>
        <v>0</v>
      </c>
      <c r="PU18" s="157" t="s">
        <v>33</v>
      </c>
      <c r="PV18" s="157">
        <v>109</v>
      </c>
      <c r="PW18" s="157">
        <v>109</v>
      </c>
      <c r="PX18" s="157">
        <v>0</v>
      </c>
      <c r="PY18" s="157">
        <v>0</v>
      </c>
      <c r="PZ18" s="158">
        <f t="shared" si="54"/>
        <v>1</v>
      </c>
      <c r="QA18" s="158">
        <f t="shared" si="55"/>
        <v>0</v>
      </c>
      <c r="QC18" s="157" t="s">
        <v>33</v>
      </c>
      <c r="QD18" s="157">
        <v>109</v>
      </c>
      <c r="QE18" s="157">
        <v>109</v>
      </c>
      <c r="QF18" s="157">
        <v>0</v>
      </c>
      <c r="QG18" s="157">
        <v>0</v>
      </c>
      <c r="QH18" s="158">
        <f t="shared" si="56"/>
        <v>1</v>
      </c>
      <c r="QI18" s="158">
        <f t="shared" si="57"/>
        <v>0</v>
      </c>
      <c r="QK18" s="157" t="s">
        <v>33</v>
      </c>
      <c r="QL18" s="157">
        <v>109</v>
      </c>
      <c r="QM18" s="157">
        <v>109</v>
      </c>
      <c r="QN18" s="157">
        <v>0</v>
      </c>
      <c r="QO18" s="157">
        <v>0</v>
      </c>
      <c r="QP18" s="158">
        <f t="shared" si="58"/>
        <v>1</v>
      </c>
      <c r="QQ18" s="158">
        <f t="shared" si="59"/>
        <v>0</v>
      </c>
      <c r="QS18" s="157" t="s">
        <v>33</v>
      </c>
      <c r="QT18" s="157">
        <v>109</v>
      </c>
      <c r="QU18" s="157">
        <v>109</v>
      </c>
      <c r="QV18" s="157">
        <v>0</v>
      </c>
      <c r="QW18" s="157">
        <v>0</v>
      </c>
      <c r="QX18" s="158">
        <f t="shared" si="60"/>
        <v>1</v>
      </c>
      <c r="QY18" s="158">
        <f t="shared" si="61"/>
        <v>0</v>
      </c>
      <c r="RA18" s="157" t="s">
        <v>33</v>
      </c>
      <c r="RB18" s="157">
        <v>109</v>
      </c>
      <c r="RC18" s="157">
        <v>109</v>
      </c>
      <c r="RD18" s="157">
        <v>0</v>
      </c>
      <c r="RE18" s="157">
        <v>0</v>
      </c>
      <c r="RF18" s="158">
        <f t="shared" si="62"/>
        <v>1</v>
      </c>
      <c r="RG18" s="158">
        <f t="shared" si="63"/>
        <v>0</v>
      </c>
      <c r="RI18" s="157" t="s">
        <v>33</v>
      </c>
      <c r="RJ18" s="157">
        <v>109</v>
      </c>
      <c r="RK18" s="157">
        <v>109</v>
      </c>
      <c r="RL18" s="157">
        <v>0</v>
      </c>
      <c r="RM18" s="157">
        <v>0</v>
      </c>
      <c r="RN18" s="158">
        <f t="shared" si="64"/>
        <v>1</v>
      </c>
      <c r="RO18" s="158">
        <f t="shared" si="65"/>
        <v>0</v>
      </c>
      <c r="RQ18" s="157" t="s">
        <v>33</v>
      </c>
      <c r="RR18" s="157">
        <v>109</v>
      </c>
      <c r="RS18" s="157">
        <v>109</v>
      </c>
      <c r="RT18" s="157">
        <v>0</v>
      </c>
      <c r="RU18" s="157">
        <v>0</v>
      </c>
      <c r="RV18" s="158">
        <f t="shared" si="66"/>
        <v>1</v>
      </c>
      <c r="RW18" s="158">
        <f t="shared" si="67"/>
        <v>0</v>
      </c>
      <c r="RY18" s="157" t="s">
        <v>33</v>
      </c>
      <c r="RZ18" s="157">
        <v>109</v>
      </c>
      <c r="SA18" s="157">
        <v>109</v>
      </c>
      <c r="SB18" s="157">
        <v>0</v>
      </c>
      <c r="SC18" s="157">
        <v>0</v>
      </c>
      <c r="SD18" s="158">
        <f t="shared" si="68"/>
        <v>1</v>
      </c>
      <c r="SE18" s="158">
        <f t="shared" si="69"/>
        <v>0</v>
      </c>
      <c r="SG18" s="157" t="s">
        <v>33</v>
      </c>
      <c r="SH18" s="157">
        <v>109</v>
      </c>
      <c r="SI18" s="157">
        <v>109</v>
      </c>
      <c r="SJ18" s="157">
        <v>0</v>
      </c>
      <c r="SK18" s="157">
        <v>0</v>
      </c>
      <c r="SL18" s="158">
        <f t="shared" si="70"/>
        <v>1</v>
      </c>
      <c r="SM18" s="158">
        <f t="shared" si="71"/>
        <v>0</v>
      </c>
      <c r="SO18" s="157" t="s">
        <v>33</v>
      </c>
      <c r="SP18" s="157">
        <v>109</v>
      </c>
      <c r="SQ18" s="157">
        <v>109</v>
      </c>
      <c r="SR18" s="157">
        <v>0</v>
      </c>
      <c r="SS18" s="157">
        <v>0</v>
      </c>
      <c r="ST18" s="158">
        <f t="shared" si="72"/>
        <v>1</v>
      </c>
      <c r="SU18" s="158">
        <f t="shared" si="73"/>
        <v>0</v>
      </c>
      <c r="SW18" s="157" t="s">
        <v>33</v>
      </c>
      <c r="SX18" s="157">
        <v>109</v>
      </c>
      <c r="SY18" s="157">
        <v>109</v>
      </c>
      <c r="SZ18" s="157">
        <v>0</v>
      </c>
      <c r="TA18" s="157">
        <v>0</v>
      </c>
      <c r="TB18" s="158">
        <f t="shared" si="74"/>
        <v>1</v>
      </c>
      <c r="TC18" s="158">
        <f t="shared" si="75"/>
        <v>0</v>
      </c>
      <c r="TE18" s="157" t="s">
        <v>33</v>
      </c>
      <c r="TF18" s="157">
        <v>109</v>
      </c>
      <c r="TG18" s="157">
        <v>109</v>
      </c>
      <c r="TH18" s="157">
        <v>0</v>
      </c>
      <c r="TI18" s="157">
        <v>0</v>
      </c>
      <c r="TJ18" s="158">
        <f t="shared" si="76"/>
        <v>1</v>
      </c>
      <c r="TK18" s="158">
        <f t="shared" si="77"/>
        <v>0</v>
      </c>
      <c r="TM18" s="157" t="s">
        <v>33</v>
      </c>
      <c r="TN18" s="157">
        <v>109</v>
      </c>
      <c r="TO18" s="157">
        <v>109</v>
      </c>
      <c r="TP18" s="157">
        <v>0</v>
      </c>
      <c r="TQ18" s="157">
        <v>0</v>
      </c>
      <c r="TR18" s="158">
        <f t="shared" si="78"/>
        <v>1</v>
      </c>
      <c r="TS18" s="158">
        <f t="shared" si="79"/>
        <v>0</v>
      </c>
      <c r="TU18" s="157" t="s">
        <v>33</v>
      </c>
      <c r="TV18" s="157">
        <v>109</v>
      </c>
      <c r="TW18" s="157">
        <v>109</v>
      </c>
      <c r="TX18" s="157">
        <v>0</v>
      </c>
      <c r="TY18" s="157">
        <v>0</v>
      </c>
      <c r="TZ18" s="158">
        <f t="shared" si="80"/>
        <v>1</v>
      </c>
      <c r="UA18" s="158">
        <f t="shared" si="81"/>
        <v>0</v>
      </c>
      <c r="UC18" s="157" t="s">
        <v>33</v>
      </c>
      <c r="UD18" s="157">
        <v>109</v>
      </c>
      <c r="UE18" s="157">
        <v>109</v>
      </c>
      <c r="UF18" s="157">
        <v>0</v>
      </c>
      <c r="UG18" s="157">
        <v>0</v>
      </c>
      <c r="UH18" s="158">
        <f t="shared" si="82"/>
        <v>1</v>
      </c>
      <c r="UI18" s="158">
        <f t="shared" si="83"/>
        <v>0</v>
      </c>
      <c r="UK18" s="157" t="s">
        <v>33</v>
      </c>
      <c r="UL18" s="157">
        <v>109</v>
      </c>
      <c r="UM18" s="157">
        <v>109</v>
      </c>
      <c r="UN18" s="157">
        <v>0</v>
      </c>
      <c r="UO18" s="157">
        <v>0</v>
      </c>
      <c r="UP18" s="158">
        <f t="shared" si="84"/>
        <v>1</v>
      </c>
      <c r="UQ18" s="158">
        <f t="shared" si="85"/>
        <v>0</v>
      </c>
      <c r="US18" s="157" t="s">
        <v>33</v>
      </c>
      <c r="UT18" s="157">
        <v>109</v>
      </c>
      <c r="UU18" s="157">
        <v>109</v>
      </c>
      <c r="UV18" s="157">
        <v>0</v>
      </c>
      <c r="UW18" s="157">
        <v>0</v>
      </c>
      <c r="UX18" s="158">
        <f t="shared" si="86"/>
        <v>1</v>
      </c>
      <c r="UY18" s="158">
        <f t="shared" si="87"/>
        <v>0</v>
      </c>
      <c r="UZ18" s="157"/>
      <c r="VA18" s="157" t="s">
        <v>33</v>
      </c>
      <c r="VB18" s="157">
        <v>109</v>
      </c>
      <c r="VC18" s="157">
        <v>109</v>
      </c>
      <c r="VD18" s="157">
        <v>0</v>
      </c>
      <c r="VE18" s="157">
        <v>0</v>
      </c>
      <c r="VF18" s="158">
        <f t="shared" si="88"/>
        <v>1</v>
      </c>
      <c r="VG18" s="158">
        <f t="shared" si="89"/>
        <v>0</v>
      </c>
      <c r="VI18" s="157" t="s">
        <v>33</v>
      </c>
      <c r="VJ18" s="157">
        <v>109</v>
      </c>
      <c r="VK18" s="157">
        <v>109</v>
      </c>
      <c r="VL18" s="157">
        <v>0</v>
      </c>
      <c r="VM18" s="157">
        <v>0</v>
      </c>
      <c r="VN18" s="158">
        <f t="shared" si="90"/>
        <v>1</v>
      </c>
      <c r="VO18" s="158">
        <f t="shared" si="91"/>
        <v>0</v>
      </c>
      <c r="VQ18" s="157" t="s">
        <v>33</v>
      </c>
      <c r="VR18" s="157">
        <v>109</v>
      </c>
      <c r="VS18" s="157">
        <v>109</v>
      </c>
      <c r="VT18" s="157">
        <v>0</v>
      </c>
      <c r="VU18" s="157">
        <v>0</v>
      </c>
      <c r="VV18" s="158">
        <f t="shared" si="92"/>
        <v>1</v>
      </c>
      <c r="VW18" s="158">
        <f t="shared" si="93"/>
        <v>0</v>
      </c>
      <c r="VY18" s="157" t="s">
        <v>33</v>
      </c>
      <c r="VZ18" s="157">
        <v>109</v>
      </c>
      <c r="WA18" s="157">
        <v>109</v>
      </c>
      <c r="WB18" s="157">
        <v>0</v>
      </c>
      <c r="WC18" s="157">
        <v>0</v>
      </c>
      <c r="WD18" s="158">
        <f t="shared" si="94"/>
        <v>1</v>
      </c>
      <c r="WE18" s="158">
        <f t="shared" si="95"/>
        <v>0</v>
      </c>
      <c r="WG18" s="157" t="s">
        <v>33</v>
      </c>
      <c r="WH18" s="157">
        <v>109</v>
      </c>
      <c r="WI18" s="157">
        <v>109</v>
      </c>
      <c r="WJ18" s="157">
        <v>0</v>
      </c>
      <c r="WK18" s="157">
        <v>0</v>
      </c>
      <c r="WL18" s="158">
        <f t="shared" si="96"/>
        <v>1</v>
      </c>
      <c r="WM18" s="158">
        <f t="shared" si="97"/>
        <v>0</v>
      </c>
      <c r="WO18" s="157" t="s">
        <v>33</v>
      </c>
      <c r="WP18" s="157">
        <v>109</v>
      </c>
      <c r="WQ18" s="157">
        <v>109</v>
      </c>
      <c r="WR18" s="157">
        <v>0</v>
      </c>
      <c r="WS18" s="157">
        <v>0</v>
      </c>
      <c r="WT18" s="158">
        <f t="shared" si="98"/>
        <v>1</v>
      </c>
      <c r="WU18" s="158">
        <f t="shared" si="99"/>
        <v>0</v>
      </c>
      <c r="WW18" s="157" t="s">
        <v>33</v>
      </c>
      <c r="WX18" s="157">
        <v>109</v>
      </c>
      <c r="WY18" s="157">
        <v>109</v>
      </c>
      <c r="WZ18" s="157">
        <v>0</v>
      </c>
      <c r="XA18" s="157">
        <v>0</v>
      </c>
      <c r="XB18" s="158">
        <f t="shared" si="100"/>
        <v>1</v>
      </c>
      <c r="XC18" s="158" t="str">
        <f t="shared" si="101"/>
        <v>OK</v>
      </c>
      <c r="XE18" s="157" t="s">
        <v>33</v>
      </c>
      <c r="XF18" s="157">
        <v>109</v>
      </c>
      <c r="XG18" s="157">
        <v>109</v>
      </c>
      <c r="XH18" s="157">
        <v>0</v>
      </c>
      <c r="XI18" s="157">
        <v>0</v>
      </c>
      <c r="XJ18" s="158">
        <f t="shared" si="102"/>
        <v>1</v>
      </c>
      <c r="XK18" s="158" t="str">
        <f t="shared" si="115"/>
        <v>OK</v>
      </c>
      <c r="XM18" s="157" t="s">
        <v>33</v>
      </c>
      <c r="XN18" s="157">
        <v>109</v>
      </c>
      <c r="XO18" s="157">
        <v>109</v>
      </c>
      <c r="XP18" s="157">
        <v>0</v>
      </c>
      <c r="XQ18" s="157">
        <v>0</v>
      </c>
      <c r="XR18" s="158">
        <f t="shared" si="103"/>
        <v>1</v>
      </c>
      <c r="XS18" s="158" t="str">
        <f t="shared" si="116"/>
        <v>OK</v>
      </c>
      <c r="XU18" s="157" t="s">
        <v>33</v>
      </c>
      <c r="XV18" s="157">
        <v>109</v>
      </c>
      <c r="XW18" s="157">
        <v>109</v>
      </c>
      <c r="XX18" s="157">
        <v>0</v>
      </c>
      <c r="XY18" s="157">
        <v>0</v>
      </c>
      <c r="XZ18" s="158">
        <f t="shared" si="104"/>
        <v>1</v>
      </c>
      <c r="YA18" s="158" t="str">
        <f t="shared" si="105"/>
        <v>OK</v>
      </c>
      <c r="YC18" s="157" t="s">
        <v>33</v>
      </c>
      <c r="YD18" s="157">
        <v>109</v>
      </c>
      <c r="YE18" s="157">
        <v>109</v>
      </c>
      <c r="YF18" s="157">
        <v>0</v>
      </c>
      <c r="YG18" s="157">
        <v>0</v>
      </c>
      <c r="YH18" s="158">
        <f t="shared" si="106"/>
        <v>1</v>
      </c>
      <c r="YI18" s="158" t="str">
        <f t="shared" si="107"/>
        <v>OK</v>
      </c>
    </row>
    <row r="19" spans="1:659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14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08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09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10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11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12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O19" s="157" t="s">
        <v>34</v>
      </c>
      <c r="OP19" s="157">
        <v>203</v>
      </c>
      <c r="OQ19" s="157">
        <v>8</v>
      </c>
      <c r="OR19" s="157">
        <v>191</v>
      </c>
      <c r="OS19" s="157">
        <v>4</v>
      </c>
      <c r="OT19" s="158">
        <f t="shared" si="47"/>
        <v>3.9408866995073892E-2</v>
      </c>
      <c r="OU19" s="158">
        <f t="shared" si="48"/>
        <v>-5.9113300492610876E-4</v>
      </c>
      <c r="OW19" s="157" t="s">
        <v>34</v>
      </c>
      <c r="OX19" s="157">
        <v>203</v>
      </c>
      <c r="OY19" s="157">
        <v>8</v>
      </c>
      <c r="OZ19" s="157">
        <v>191</v>
      </c>
      <c r="PA19" s="157">
        <v>4</v>
      </c>
      <c r="PB19" s="158">
        <f t="shared" si="113"/>
        <v>3.9408866995073892E-2</v>
      </c>
      <c r="PC19" s="158">
        <f t="shared" si="49"/>
        <v>0</v>
      </c>
      <c r="PE19" s="157" t="s">
        <v>34</v>
      </c>
      <c r="PF19" s="157">
        <v>203</v>
      </c>
      <c r="PG19" s="157">
        <v>8</v>
      </c>
      <c r="PH19" s="157">
        <v>191</v>
      </c>
      <c r="PI19" s="157">
        <v>4</v>
      </c>
      <c r="PJ19" s="158">
        <f t="shared" si="50"/>
        <v>3.9408866995073892E-2</v>
      </c>
      <c r="PK19" s="158">
        <f t="shared" si="51"/>
        <v>0</v>
      </c>
      <c r="PM19" s="157" t="s">
        <v>34</v>
      </c>
      <c r="PN19" s="157">
        <v>203</v>
      </c>
      <c r="PO19" s="157">
        <v>8</v>
      </c>
      <c r="PP19" s="157">
        <v>191</v>
      </c>
      <c r="PQ19" s="157">
        <v>4</v>
      </c>
      <c r="PR19" s="158">
        <f t="shared" si="52"/>
        <v>3.9408866995073892E-2</v>
      </c>
      <c r="PS19" s="158">
        <f t="shared" si="53"/>
        <v>0</v>
      </c>
      <c r="PU19" s="157" t="s">
        <v>34</v>
      </c>
      <c r="PV19" s="157">
        <v>203</v>
      </c>
      <c r="PW19" s="157">
        <v>8</v>
      </c>
      <c r="PX19" s="157">
        <v>191</v>
      </c>
      <c r="PY19" s="157">
        <v>4</v>
      </c>
      <c r="PZ19" s="158">
        <f t="shared" si="54"/>
        <v>3.9408866995073892E-2</v>
      </c>
      <c r="QA19" s="158">
        <f t="shared" si="55"/>
        <v>0</v>
      </c>
      <c r="QC19" s="157" t="s">
        <v>34</v>
      </c>
      <c r="QD19" s="157">
        <v>203</v>
      </c>
      <c r="QE19" s="157">
        <v>8</v>
      </c>
      <c r="QF19" s="157">
        <v>191</v>
      </c>
      <c r="QG19" s="157">
        <v>4</v>
      </c>
      <c r="QH19" s="158">
        <f t="shared" si="56"/>
        <v>3.9408866995073892E-2</v>
      </c>
      <c r="QI19" s="158">
        <f t="shared" si="57"/>
        <v>0</v>
      </c>
      <c r="QK19" s="157" t="s">
        <v>34</v>
      </c>
      <c r="QL19" s="157">
        <v>203</v>
      </c>
      <c r="QM19" s="157">
        <v>8</v>
      </c>
      <c r="QN19" s="157">
        <v>191</v>
      </c>
      <c r="QO19" s="157">
        <v>4</v>
      </c>
      <c r="QP19" s="158">
        <f t="shared" si="58"/>
        <v>3.9408866995073892E-2</v>
      </c>
      <c r="QQ19" s="158">
        <f t="shared" si="59"/>
        <v>0</v>
      </c>
      <c r="QS19" s="157" t="s">
        <v>34</v>
      </c>
      <c r="QT19" s="157">
        <v>203</v>
      </c>
      <c r="QU19" s="157">
        <v>8</v>
      </c>
      <c r="QV19" s="157">
        <v>191</v>
      </c>
      <c r="QW19" s="157">
        <v>4</v>
      </c>
      <c r="QX19" s="158">
        <f t="shared" si="60"/>
        <v>3.9408866995073892E-2</v>
      </c>
      <c r="QY19" s="158">
        <f t="shared" si="61"/>
        <v>0</v>
      </c>
      <c r="RA19" s="157" t="s">
        <v>34</v>
      </c>
      <c r="RB19" s="157">
        <v>203</v>
      </c>
      <c r="RC19" s="157">
        <v>8</v>
      </c>
      <c r="RD19" s="159">
        <v>191</v>
      </c>
      <c r="RE19" s="159">
        <v>4</v>
      </c>
      <c r="RF19" s="158">
        <f t="shared" si="62"/>
        <v>3.9408866995073892E-2</v>
      </c>
      <c r="RG19" s="158">
        <f t="shared" si="63"/>
        <v>0</v>
      </c>
      <c r="RH19" s="157" t="s">
        <v>119</v>
      </c>
      <c r="RI19" s="157" t="s">
        <v>34</v>
      </c>
      <c r="RJ19" s="157">
        <v>203</v>
      </c>
      <c r="RK19" s="157">
        <v>8</v>
      </c>
      <c r="RL19" s="157">
        <v>191</v>
      </c>
      <c r="RM19" s="157">
        <v>4</v>
      </c>
      <c r="RN19" s="158">
        <f t="shared" si="64"/>
        <v>3.9408866995073892E-2</v>
      </c>
      <c r="RO19" s="158">
        <f t="shared" si="65"/>
        <v>0</v>
      </c>
      <c r="RQ19" s="157" t="s">
        <v>34</v>
      </c>
      <c r="RR19" s="157">
        <v>203</v>
      </c>
      <c r="RS19" s="157">
        <v>8</v>
      </c>
      <c r="RT19" s="157">
        <v>191</v>
      </c>
      <c r="RU19" s="157">
        <v>4</v>
      </c>
      <c r="RV19" s="158">
        <f t="shared" si="66"/>
        <v>3.9408866995073892E-2</v>
      </c>
      <c r="RW19" s="158">
        <f t="shared" si="67"/>
        <v>0</v>
      </c>
      <c r="RY19" s="157" t="s">
        <v>34</v>
      </c>
      <c r="RZ19" s="157">
        <v>203</v>
      </c>
      <c r="SA19" s="157">
        <v>8</v>
      </c>
      <c r="SB19" s="157">
        <v>191</v>
      </c>
      <c r="SC19" s="157">
        <v>4</v>
      </c>
      <c r="SD19" s="158">
        <f t="shared" si="68"/>
        <v>3.9408866995073892E-2</v>
      </c>
      <c r="SE19" s="158">
        <f t="shared" si="69"/>
        <v>0</v>
      </c>
      <c r="SG19" s="157" t="s">
        <v>34</v>
      </c>
      <c r="SH19" s="157">
        <v>203</v>
      </c>
      <c r="SI19" s="157">
        <v>8</v>
      </c>
      <c r="SJ19" s="157">
        <v>191</v>
      </c>
      <c r="SK19" s="157">
        <v>4</v>
      </c>
      <c r="SL19" s="158">
        <f t="shared" si="70"/>
        <v>3.9408866995073892E-2</v>
      </c>
      <c r="SM19" s="158">
        <f t="shared" si="71"/>
        <v>0</v>
      </c>
      <c r="SO19" s="157" t="s">
        <v>34</v>
      </c>
      <c r="SP19" s="157">
        <v>203</v>
      </c>
      <c r="SQ19" s="157">
        <v>8</v>
      </c>
      <c r="SR19" s="157">
        <v>191</v>
      </c>
      <c r="SS19" s="157">
        <v>4</v>
      </c>
      <c r="ST19" s="158">
        <f t="shared" si="72"/>
        <v>3.9408866995073892E-2</v>
      </c>
      <c r="SU19" s="158">
        <f t="shared" si="73"/>
        <v>0</v>
      </c>
      <c r="SW19" s="157" t="s">
        <v>34</v>
      </c>
      <c r="SX19" s="157">
        <v>203</v>
      </c>
      <c r="SY19" s="157">
        <v>8</v>
      </c>
      <c r="SZ19" s="157">
        <v>191</v>
      </c>
      <c r="TA19" s="157">
        <v>4</v>
      </c>
      <c r="TB19" s="158">
        <f t="shared" si="74"/>
        <v>3.9408866995073892E-2</v>
      </c>
      <c r="TC19" s="158">
        <f t="shared" si="75"/>
        <v>0</v>
      </c>
      <c r="TE19" s="157" t="s">
        <v>34</v>
      </c>
      <c r="TF19" s="157">
        <v>203</v>
      </c>
      <c r="TG19" s="157">
        <v>8</v>
      </c>
      <c r="TH19" s="157">
        <v>191</v>
      </c>
      <c r="TI19" s="157">
        <v>4</v>
      </c>
      <c r="TJ19" s="158">
        <f t="shared" si="76"/>
        <v>3.9408866995073892E-2</v>
      </c>
      <c r="TK19" s="158">
        <f t="shared" si="77"/>
        <v>0</v>
      </c>
      <c r="TM19" s="157" t="s">
        <v>34</v>
      </c>
      <c r="TN19" s="157">
        <v>203</v>
      </c>
      <c r="TO19" s="157">
        <v>8</v>
      </c>
      <c r="TP19" s="157">
        <v>191</v>
      </c>
      <c r="TQ19" s="157">
        <v>4</v>
      </c>
      <c r="TR19" s="158">
        <f t="shared" si="78"/>
        <v>3.9408866995073892E-2</v>
      </c>
      <c r="TS19" s="158">
        <f t="shared" si="79"/>
        <v>0</v>
      </c>
      <c r="TU19" s="157" t="s">
        <v>34</v>
      </c>
      <c r="TV19" s="157">
        <v>203</v>
      </c>
      <c r="TW19" s="157">
        <v>8</v>
      </c>
      <c r="TX19" s="157">
        <v>191</v>
      </c>
      <c r="TY19" s="157">
        <v>4</v>
      </c>
      <c r="TZ19" s="158">
        <f t="shared" si="80"/>
        <v>3.9408866995073892E-2</v>
      </c>
      <c r="UA19" s="158">
        <f t="shared" si="81"/>
        <v>0</v>
      </c>
      <c r="UC19" s="157" t="s">
        <v>34</v>
      </c>
      <c r="UD19" s="157">
        <v>203</v>
      </c>
      <c r="UE19" s="157">
        <v>8</v>
      </c>
      <c r="UF19" s="157">
        <v>191</v>
      </c>
      <c r="UG19" s="157">
        <v>4</v>
      </c>
      <c r="UH19" s="158">
        <f t="shared" si="82"/>
        <v>3.9408866995073892E-2</v>
      </c>
      <c r="UI19" s="158">
        <f t="shared" si="83"/>
        <v>0</v>
      </c>
      <c r="UK19" s="157" t="s">
        <v>34</v>
      </c>
      <c r="UL19" s="157">
        <v>203</v>
      </c>
      <c r="UM19" s="157">
        <v>8</v>
      </c>
      <c r="UN19" s="157">
        <v>191</v>
      </c>
      <c r="UO19" s="157">
        <v>4</v>
      </c>
      <c r="UP19" s="158">
        <f t="shared" si="84"/>
        <v>3.9408866995073892E-2</v>
      </c>
      <c r="UQ19" s="158">
        <f t="shared" si="85"/>
        <v>0</v>
      </c>
      <c r="US19" s="157" t="s">
        <v>34</v>
      </c>
      <c r="UT19" s="157">
        <v>203</v>
      </c>
      <c r="UU19" s="157">
        <v>8</v>
      </c>
      <c r="UV19" s="157">
        <v>191</v>
      </c>
      <c r="UW19" s="157">
        <v>4</v>
      </c>
      <c r="UX19" s="158">
        <f t="shared" si="86"/>
        <v>3.9408866995073892E-2</v>
      </c>
      <c r="UY19" s="158">
        <f t="shared" si="87"/>
        <v>0</v>
      </c>
      <c r="UZ19" s="157"/>
      <c r="VA19" s="157" t="s">
        <v>34</v>
      </c>
      <c r="VB19" s="157">
        <v>203</v>
      </c>
      <c r="VC19" s="157">
        <v>8</v>
      </c>
      <c r="VD19" s="157">
        <v>191</v>
      </c>
      <c r="VE19" s="157">
        <v>4</v>
      </c>
      <c r="VF19" s="158">
        <f t="shared" si="88"/>
        <v>3.9408866995073892E-2</v>
      </c>
      <c r="VG19" s="158">
        <f t="shared" si="89"/>
        <v>0</v>
      </c>
      <c r="VI19" s="157" t="s">
        <v>34</v>
      </c>
      <c r="VJ19" s="157">
        <v>203</v>
      </c>
      <c r="VK19" s="157">
        <v>8</v>
      </c>
      <c r="VL19" s="157">
        <v>191</v>
      </c>
      <c r="VM19" s="157">
        <v>4</v>
      </c>
      <c r="VN19" s="158">
        <f t="shared" si="90"/>
        <v>3.9408866995073892E-2</v>
      </c>
      <c r="VO19" s="158">
        <f t="shared" si="91"/>
        <v>0</v>
      </c>
      <c r="VQ19" s="157" t="s">
        <v>34</v>
      </c>
      <c r="VR19" s="157">
        <v>203</v>
      </c>
      <c r="VS19" s="157">
        <v>8</v>
      </c>
      <c r="VT19" s="157">
        <v>191</v>
      </c>
      <c r="VU19" s="157">
        <v>4</v>
      </c>
      <c r="VV19" s="158">
        <f t="shared" si="92"/>
        <v>3.9408866995073892E-2</v>
      </c>
      <c r="VW19" s="158">
        <f t="shared" si="93"/>
        <v>0</v>
      </c>
      <c r="VY19" s="157" t="s">
        <v>34</v>
      </c>
      <c r="VZ19" s="157">
        <v>203</v>
      </c>
      <c r="WA19" s="157">
        <v>8</v>
      </c>
      <c r="WB19" s="157">
        <v>191</v>
      </c>
      <c r="WC19" s="157">
        <v>4</v>
      </c>
      <c r="WD19" s="158">
        <f t="shared" si="94"/>
        <v>3.9408866995073892E-2</v>
      </c>
      <c r="WE19" s="158">
        <f t="shared" si="95"/>
        <v>0</v>
      </c>
      <c r="WG19" s="157" t="s">
        <v>34</v>
      </c>
      <c r="WH19" s="157">
        <v>203</v>
      </c>
      <c r="WI19" s="157">
        <v>8</v>
      </c>
      <c r="WJ19" s="157">
        <v>191</v>
      </c>
      <c r="WK19" s="157">
        <v>4</v>
      </c>
      <c r="WL19" s="158">
        <f t="shared" si="96"/>
        <v>3.9408866995073892E-2</v>
      </c>
      <c r="WM19" s="158">
        <f t="shared" si="97"/>
        <v>0</v>
      </c>
      <c r="WO19" s="157" t="s">
        <v>34</v>
      </c>
      <c r="WP19" s="157">
        <v>203</v>
      </c>
      <c r="WQ19" s="157">
        <v>8</v>
      </c>
      <c r="WR19" s="157">
        <v>191</v>
      </c>
      <c r="WS19" s="157">
        <v>4</v>
      </c>
      <c r="WT19" s="158">
        <f t="shared" si="98"/>
        <v>3.9408866995073892E-2</v>
      </c>
      <c r="WU19" s="158">
        <f t="shared" si="99"/>
        <v>0</v>
      </c>
      <c r="WW19" s="157" t="s">
        <v>34</v>
      </c>
      <c r="WX19" s="157">
        <v>203</v>
      </c>
      <c r="WY19" s="157">
        <v>8</v>
      </c>
      <c r="WZ19" s="157">
        <v>191</v>
      </c>
      <c r="XA19" s="157">
        <v>4</v>
      </c>
      <c r="XB19" s="158">
        <f t="shared" si="100"/>
        <v>3.9408866995073892E-2</v>
      </c>
      <c r="XC19" s="158" t="str">
        <f t="shared" si="101"/>
        <v>OK</v>
      </c>
      <c r="XE19" s="157" t="s">
        <v>34</v>
      </c>
      <c r="XF19" s="157">
        <v>203</v>
      </c>
      <c r="XG19" s="157">
        <v>8</v>
      </c>
      <c r="XH19" s="157">
        <v>191</v>
      </c>
      <c r="XI19" s="157">
        <v>4</v>
      </c>
      <c r="XJ19" s="158">
        <f t="shared" si="102"/>
        <v>3.9408866995073892E-2</v>
      </c>
      <c r="XK19" s="158" t="str">
        <f t="shared" si="115"/>
        <v>OK</v>
      </c>
      <c r="XM19" s="157" t="s">
        <v>34</v>
      </c>
      <c r="XN19" s="157">
        <v>203</v>
      </c>
      <c r="XO19" s="157">
        <v>8</v>
      </c>
      <c r="XP19" s="157">
        <v>191</v>
      </c>
      <c r="XQ19" s="157">
        <v>4</v>
      </c>
      <c r="XR19" s="158">
        <f t="shared" si="103"/>
        <v>3.9408866995073892E-2</v>
      </c>
      <c r="XS19" s="158" t="str">
        <f t="shared" si="116"/>
        <v>OK</v>
      </c>
      <c r="XU19" s="157" t="s">
        <v>34</v>
      </c>
      <c r="XV19" s="157">
        <v>203</v>
      </c>
      <c r="XW19" s="157">
        <v>8</v>
      </c>
      <c r="XX19" s="157">
        <v>191</v>
      </c>
      <c r="XY19" s="157">
        <v>4</v>
      </c>
      <c r="XZ19" s="158">
        <f t="shared" si="104"/>
        <v>3.9408866995073892E-2</v>
      </c>
      <c r="YA19" s="158" t="str">
        <f t="shared" si="105"/>
        <v>OK</v>
      </c>
      <c r="YC19" s="157" t="s">
        <v>34</v>
      </c>
      <c r="YD19" s="157">
        <v>203</v>
      </c>
      <c r="YE19" s="157">
        <v>8</v>
      </c>
      <c r="YF19" s="157">
        <v>191</v>
      </c>
      <c r="YG19" s="157">
        <v>4</v>
      </c>
      <c r="YH19" s="158">
        <f t="shared" si="106"/>
        <v>3.9408866995073892E-2</v>
      </c>
      <c r="YI19" s="158" t="str">
        <f t="shared" si="107"/>
        <v>OK</v>
      </c>
    </row>
    <row r="20" spans="1:659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14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08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10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11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12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O20" s="157" t="s">
        <v>35</v>
      </c>
      <c r="OP20" s="157">
        <v>48</v>
      </c>
      <c r="OQ20" s="157">
        <v>21</v>
      </c>
      <c r="OR20" s="157">
        <v>22</v>
      </c>
      <c r="OS20" s="157">
        <v>5</v>
      </c>
      <c r="OT20" s="158">
        <f t="shared" si="47"/>
        <v>0.4375</v>
      </c>
      <c r="OU20" s="158">
        <f t="shared" si="48"/>
        <v>-2.5000000000000022E-3</v>
      </c>
      <c r="OV20" s="2" t="s">
        <v>119</v>
      </c>
      <c r="OW20" s="157" t="s">
        <v>35</v>
      </c>
      <c r="OX20" s="157">
        <v>48</v>
      </c>
      <c r="OY20" s="157">
        <v>21</v>
      </c>
      <c r="OZ20" s="157">
        <v>21</v>
      </c>
      <c r="PA20" s="157">
        <v>6</v>
      </c>
      <c r="PB20" s="158">
        <f t="shared" si="113"/>
        <v>0.4375</v>
      </c>
      <c r="PC20" s="158">
        <f t="shared" si="49"/>
        <v>0</v>
      </c>
      <c r="PE20" s="157" t="s">
        <v>35</v>
      </c>
      <c r="PF20" s="157">
        <v>48</v>
      </c>
      <c r="PG20" s="157">
        <v>21</v>
      </c>
      <c r="PH20" s="157">
        <v>21</v>
      </c>
      <c r="PI20" s="157">
        <v>6</v>
      </c>
      <c r="PJ20" s="158">
        <f t="shared" si="50"/>
        <v>0.4375</v>
      </c>
      <c r="PK20" s="158">
        <f t="shared" si="51"/>
        <v>0</v>
      </c>
      <c r="PM20" s="157" t="s">
        <v>35</v>
      </c>
      <c r="PN20" s="157">
        <v>48</v>
      </c>
      <c r="PO20" s="157">
        <v>21</v>
      </c>
      <c r="PP20" s="157">
        <v>22</v>
      </c>
      <c r="PQ20" s="157">
        <v>5</v>
      </c>
      <c r="PR20" s="158">
        <f t="shared" si="52"/>
        <v>0.4375</v>
      </c>
      <c r="PS20" s="158">
        <f t="shared" si="53"/>
        <v>0</v>
      </c>
      <c r="PT20" s="2" t="s">
        <v>119</v>
      </c>
      <c r="PU20" s="157" t="s">
        <v>35</v>
      </c>
      <c r="PV20" s="157">
        <v>48</v>
      </c>
      <c r="PW20" s="157">
        <v>21</v>
      </c>
      <c r="PX20" s="157">
        <v>22</v>
      </c>
      <c r="PY20" s="159">
        <v>5</v>
      </c>
      <c r="PZ20" s="158">
        <f t="shared" si="54"/>
        <v>0.4375</v>
      </c>
      <c r="QA20" s="158">
        <f t="shared" si="55"/>
        <v>0</v>
      </c>
      <c r="QB20" s="2" t="s">
        <v>119</v>
      </c>
      <c r="QC20" s="157" t="s">
        <v>35</v>
      </c>
      <c r="QD20" s="157">
        <v>48</v>
      </c>
      <c r="QE20" s="157">
        <v>21</v>
      </c>
      <c r="QF20" s="157">
        <v>22</v>
      </c>
      <c r="QG20" s="159">
        <v>5</v>
      </c>
      <c r="QH20" s="158">
        <f t="shared" si="56"/>
        <v>0.4375</v>
      </c>
      <c r="QI20" s="158">
        <f t="shared" si="57"/>
        <v>0</v>
      </c>
      <c r="QJ20" s="2" t="s">
        <v>119</v>
      </c>
      <c r="QK20" s="157" t="s">
        <v>35</v>
      </c>
      <c r="QL20" s="157">
        <v>48</v>
      </c>
      <c r="QM20" s="157">
        <v>21</v>
      </c>
      <c r="QN20" s="157">
        <v>22</v>
      </c>
      <c r="QO20" s="159">
        <v>5</v>
      </c>
      <c r="QP20" s="158">
        <f t="shared" si="58"/>
        <v>0.4375</v>
      </c>
      <c r="QQ20" s="158">
        <f t="shared" si="59"/>
        <v>0</v>
      </c>
      <c r="QR20" s="157" t="s">
        <v>119</v>
      </c>
      <c r="QS20" s="157" t="s">
        <v>35</v>
      </c>
      <c r="QT20" s="157">
        <v>48</v>
      </c>
      <c r="QU20" s="157">
        <v>21</v>
      </c>
      <c r="QV20" s="159">
        <v>22</v>
      </c>
      <c r="QW20" s="159">
        <v>5</v>
      </c>
      <c r="QX20" s="158">
        <f t="shared" si="60"/>
        <v>0.4375</v>
      </c>
      <c r="QY20" s="158">
        <f t="shared" si="61"/>
        <v>0</v>
      </c>
      <c r="QZ20" s="157" t="s">
        <v>119</v>
      </c>
      <c r="RA20" s="157" t="s">
        <v>35</v>
      </c>
      <c r="RB20" s="157">
        <v>48</v>
      </c>
      <c r="RC20" s="157">
        <v>21</v>
      </c>
      <c r="RD20" s="159">
        <v>22</v>
      </c>
      <c r="RE20" s="159">
        <v>5</v>
      </c>
      <c r="RF20" s="158">
        <f t="shared" si="62"/>
        <v>0.4375</v>
      </c>
      <c r="RG20" s="158">
        <f t="shared" si="63"/>
        <v>0</v>
      </c>
      <c r="RH20" s="157" t="s">
        <v>119</v>
      </c>
      <c r="RI20" s="157" t="s">
        <v>35</v>
      </c>
      <c r="RJ20" s="157">
        <v>48</v>
      </c>
      <c r="RK20" s="157">
        <v>21</v>
      </c>
      <c r="RL20" s="157">
        <v>22</v>
      </c>
      <c r="RM20" s="159">
        <v>5</v>
      </c>
      <c r="RN20" s="158">
        <f t="shared" si="64"/>
        <v>0.4375</v>
      </c>
      <c r="RO20" s="158">
        <f t="shared" si="65"/>
        <v>0</v>
      </c>
      <c r="RP20" s="17" t="s">
        <v>119</v>
      </c>
      <c r="RQ20" s="157" t="s">
        <v>35</v>
      </c>
      <c r="RR20" s="157">
        <v>48</v>
      </c>
      <c r="RS20" s="157">
        <v>21</v>
      </c>
      <c r="RT20" s="159">
        <v>22</v>
      </c>
      <c r="RU20" s="159">
        <v>5</v>
      </c>
      <c r="RV20" s="158">
        <f t="shared" si="66"/>
        <v>0.4375</v>
      </c>
      <c r="RW20" s="158">
        <f t="shared" si="67"/>
        <v>0</v>
      </c>
      <c r="RX20" s="17" t="s">
        <v>119</v>
      </c>
      <c r="RY20" s="157" t="s">
        <v>35</v>
      </c>
      <c r="RZ20" s="157">
        <v>48</v>
      </c>
      <c r="SA20" s="157">
        <v>21</v>
      </c>
      <c r="SB20" s="159">
        <v>22</v>
      </c>
      <c r="SC20" s="159">
        <v>5</v>
      </c>
      <c r="SD20" s="158">
        <f t="shared" si="68"/>
        <v>0.4375</v>
      </c>
      <c r="SE20" s="158">
        <f t="shared" si="69"/>
        <v>0</v>
      </c>
      <c r="SF20" s="17" t="s">
        <v>119</v>
      </c>
      <c r="SG20" s="157" t="s">
        <v>35</v>
      </c>
      <c r="SH20" s="157">
        <v>48</v>
      </c>
      <c r="SI20" s="157">
        <v>21</v>
      </c>
      <c r="SJ20" s="159">
        <v>22</v>
      </c>
      <c r="SK20" s="159">
        <v>5</v>
      </c>
      <c r="SL20" s="158">
        <f t="shared" si="70"/>
        <v>0.4375</v>
      </c>
      <c r="SM20" s="158">
        <f t="shared" si="71"/>
        <v>0</v>
      </c>
      <c r="SN20" s="17" t="s">
        <v>119</v>
      </c>
      <c r="SO20" s="157" t="s">
        <v>35</v>
      </c>
      <c r="SP20" s="157">
        <v>48</v>
      </c>
      <c r="SQ20" s="157">
        <v>21</v>
      </c>
      <c r="SR20" s="159">
        <v>22</v>
      </c>
      <c r="SS20" s="159">
        <v>5</v>
      </c>
      <c r="ST20" s="158">
        <f t="shared" si="72"/>
        <v>0.4375</v>
      </c>
      <c r="SU20" s="158">
        <f t="shared" si="73"/>
        <v>0</v>
      </c>
      <c r="SV20" s="17" t="s">
        <v>119</v>
      </c>
      <c r="SW20" s="157" t="s">
        <v>35</v>
      </c>
      <c r="SX20" s="157">
        <v>48</v>
      </c>
      <c r="SY20" s="157">
        <v>21</v>
      </c>
      <c r="SZ20" s="159">
        <v>22</v>
      </c>
      <c r="TA20" s="159">
        <v>5</v>
      </c>
      <c r="TB20" s="158">
        <f t="shared" si="74"/>
        <v>0.4375</v>
      </c>
      <c r="TC20" s="158">
        <f t="shared" si="75"/>
        <v>0</v>
      </c>
      <c r="TD20" s="17" t="s">
        <v>119</v>
      </c>
      <c r="TE20" s="157" t="s">
        <v>35</v>
      </c>
      <c r="TF20" s="157">
        <v>48</v>
      </c>
      <c r="TG20" s="157">
        <v>21</v>
      </c>
      <c r="TH20" s="159">
        <v>22</v>
      </c>
      <c r="TI20" s="159">
        <v>5</v>
      </c>
      <c r="TJ20" s="158">
        <f t="shared" si="76"/>
        <v>0.4375</v>
      </c>
      <c r="TK20" s="158">
        <f t="shared" si="77"/>
        <v>0</v>
      </c>
      <c r="TL20" s="17" t="s">
        <v>119</v>
      </c>
      <c r="TM20" s="157" t="s">
        <v>35</v>
      </c>
      <c r="TN20" s="157">
        <v>48</v>
      </c>
      <c r="TO20" s="157">
        <v>21</v>
      </c>
      <c r="TP20" s="159">
        <v>22</v>
      </c>
      <c r="TQ20" s="159">
        <v>5</v>
      </c>
      <c r="TR20" s="158">
        <f t="shared" si="78"/>
        <v>0.4375</v>
      </c>
      <c r="TS20" s="158">
        <f t="shared" si="79"/>
        <v>0</v>
      </c>
      <c r="TT20" s="17" t="s">
        <v>119</v>
      </c>
      <c r="TU20" s="157" t="s">
        <v>35</v>
      </c>
      <c r="TV20" s="157">
        <v>48</v>
      </c>
      <c r="TW20" s="157">
        <v>21</v>
      </c>
      <c r="TX20" s="159">
        <v>21</v>
      </c>
      <c r="TY20" s="159">
        <v>6</v>
      </c>
      <c r="TZ20" s="158">
        <f t="shared" si="80"/>
        <v>0.4375</v>
      </c>
      <c r="UA20" s="158">
        <f t="shared" si="81"/>
        <v>0</v>
      </c>
      <c r="UC20" s="157" t="s">
        <v>35</v>
      </c>
      <c r="UD20" s="157">
        <v>48</v>
      </c>
      <c r="UE20" s="157">
        <v>21</v>
      </c>
      <c r="UF20" s="159">
        <v>21</v>
      </c>
      <c r="UG20" s="159">
        <v>6</v>
      </c>
      <c r="UH20" s="158">
        <f t="shared" si="82"/>
        <v>0.4375</v>
      </c>
      <c r="UI20" s="158">
        <f t="shared" si="83"/>
        <v>0</v>
      </c>
      <c r="UK20" s="157" t="s">
        <v>35</v>
      </c>
      <c r="UL20" s="157">
        <v>48</v>
      </c>
      <c r="UM20" s="157">
        <v>21</v>
      </c>
      <c r="UN20" s="159">
        <v>22</v>
      </c>
      <c r="UO20" s="159">
        <v>5</v>
      </c>
      <c r="UP20" s="158">
        <f t="shared" si="84"/>
        <v>0.4375</v>
      </c>
      <c r="UQ20" s="158">
        <f t="shared" si="85"/>
        <v>0</v>
      </c>
      <c r="UR20" s="17" t="s">
        <v>119</v>
      </c>
      <c r="US20" s="157" t="s">
        <v>35</v>
      </c>
      <c r="UT20" s="157">
        <v>48</v>
      </c>
      <c r="UU20" s="157">
        <v>21</v>
      </c>
      <c r="UV20" s="159">
        <v>22</v>
      </c>
      <c r="UW20" s="159">
        <v>5</v>
      </c>
      <c r="UX20" s="158">
        <f t="shared" si="86"/>
        <v>0.4375</v>
      </c>
      <c r="UY20" s="158">
        <f t="shared" si="87"/>
        <v>0</v>
      </c>
      <c r="UZ20" s="110" t="s">
        <v>119</v>
      </c>
      <c r="VA20" s="157" t="s">
        <v>35</v>
      </c>
      <c r="VB20" s="157">
        <v>48</v>
      </c>
      <c r="VC20" s="157">
        <v>21</v>
      </c>
      <c r="VD20" s="159">
        <v>22</v>
      </c>
      <c r="VE20" s="159">
        <v>5</v>
      </c>
      <c r="VF20" s="158">
        <f t="shared" si="88"/>
        <v>0.4375</v>
      </c>
      <c r="VG20" s="158">
        <f t="shared" si="89"/>
        <v>0</v>
      </c>
      <c r="VH20" s="17" t="s">
        <v>119</v>
      </c>
      <c r="VI20" s="157" t="s">
        <v>35</v>
      </c>
      <c r="VJ20" s="157">
        <v>48</v>
      </c>
      <c r="VK20" s="157">
        <v>21</v>
      </c>
      <c r="VL20" s="159">
        <v>22</v>
      </c>
      <c r="VM20" s="159">
        <v>5</v>
      </c>
      <c r="VN20" s="158">
        <f t="shared" si="90"/>
        <v>0.4375</v>
      </c>
      <c r="VO20" s="158">
        <f t="shared" si="91"/>
        <v>0</v>
      </c>
      <c r="VP20" s="17" t="s">
        <v>119</v>
      </c>
      <c r="VQ20" s="157" t="s">
        <v>35</v>
      </c>
      <c r="VR20" s="157">
        <v>48</v>
      </c>
      <c r="VS20" s="157">
        <v>21</v>
      </c>
      <c r="VT20" s="159">
        <v>22</v>
      </c>
      <c r="VU20" s="159">
        <v>5</v>
      </c>
      <c r="VV20" s="158">
        <f t="shared" si="92"/>
        <v>0.4375</v>
      </c>
      <c r="VW20" s="158">
        <f t="shared" si="93"/>
        <v>0</v>
      </c>
      <c r="VX20" s="17" t="s">
        <v>119</v>
      </c>
      <c r="VY20" s="157" t="s">
        <v>35</v>
      </c>
      <c r="VZ20" s="157">
        <v>48</v>
      </c>
      <c r="WA20" s="157">
        <v>21</v>
      </c>
      <c r="WB20" s="159">
        <v>22</v>
      </c>
      <c r="WC20" s="159">
        <v>5</v>
      </c>
      <c r="WD20" s="158">
        <f t="shared" si="94"/>
        <v>0.4375</v>
      </c>
      <c r="WE20" s="158">
        <f t="shared" si="95"/>
        <v>0</v>
      </c>
      <c r="WF20" s="17" t="s">
        <v>119</v>
      </c>
      <c r="WG20" s="157" t="s">
        <v>35</v>
      </c>
      <c r="WH20" s="157">
        <v>48</v>
      </c>
      <c r="WI20" s="157">
        <v>21</v>
      </c>
      <c r="WJ20" s="159">
        <v>22</v>
      </c>
      <c r="WK20" s="159">
        <v>5</v>
      </c>
      <c r="WL20" s="158">
        <f t="shared" si="96"/>
        <v>0.4375</v>
      </c>
      <c r="WM20" s="158">
        <f t="shared" si="97"/>
        <v>0</v>
      </c>
      <c r="WN20" s="17" t="s">
        <v>119</v>
      </c>
      <c r="WO20" s="157" t="s">
        <v>35</v>
      </c>
      <c r="WP20" s="157">
        <v>48</v>
      </c>
      <c r="WQ20" s="157">
        <v>21</v>
      </c>
      <c r="WR20" s="157">
        <v>22</v>
      </c>
      <c r="WS20" s="157">
        <v>5</v>
      </c>
      <c r="WT20" s="158">
        <f t="shared" si="98"/>
        <v>0.4375</v>
      </c>
      <c r="WU20" s="158">
        <f t="shared" si="99"/>
        <v>0</v>
      </c>
      <c r="WV20" s="17" t="s">
        <v>119</v>
      </c>
      <c r="WW20" s="157" t="s">
        <v>35</v>
      </c>
      <c r="WX20" s="157">
        <v>48</v>
      </c>
      <c r="WY20" s="157">
        <v>21</v>
      </c>
      <c r="WZ20" s="157">
        <v>20</v>
      </c>
      <c r="XA20" s="157">
        <v>7</v>
      </c>
      <c r="XB20" s="158">
        <f t="shared" si="100"/>
        <v>0.4375</v>
      </c>
      <c r="XC20" s="158" t="str">
        <f t="shared" si="101"/>
        <v>Fail:0</v>
      </c>
      <c r="XE20" s="157" t="s">
        <v>35</v>
      </c>
      <c r="XF20" s="157">
        <v>48</v>
      </c>
      <c r="XG20" s="157">
        <v>21</v>
      </c>
      <c r="XH20" s="157">
        <v>20</v>
      </c>
      <c r="XI20" s="157">
        <v>7</v>
      </c>
      <c r="XJ20" s="158">
        <f t="shared" si="102"/>
        <v>0.4375</v>
      </c>
      <c r="XK20" s="158" t="str">
        <f t="shared" si="115"/>
        <v>OK</v>
      </c>
      <c r="XM20" s="157" t="s">
        <v>35</v>
      </c>
      <c r="XN20" s="157">
        <v>48</v>
      </c>
      <c r="XO20" s="157">
        <v>21</v>
      </c>
      <c r="XP20" s="157">
        <v>20</v>
      </c>
      <c r="XQ20" s="157">
        <v>7</v>
      </c>
      <c r="XR20" s="158">
        <f t="shared" si="103"/>
        <v>0.4375</v>
      </c>
      <c r="XS20" s="158" t="str">
        <f t="shared" si="116"/>
        <v>OK</v>
      </c>
      <c r="XU20" s="157" t="s">
        <v>35</v>
      </c>
      <c r="XV20" s="157">
        <v>48</v>
      </c>
      <c r="XW20" s="157">
        <v>21</v>
      </c>
      <c r="XX20" s="157">
        <v>20</v>
      </c>
      <c r="XY20" s="157">
        <v>7</v>
      </c>
      <c r="XZ20" s="158">
        <f t="shared" si="104"/>
        <v>0.4375</v>
      </c>
      <c r="YA20" s="158" t="str">
        <f t="shared" si="105"/>
        <v>OK</v>
      </c>
      <c r="YC20" s="157" t="s">
        <v>35</v>
      </c>
      <c r="YD20" s="157">
        <v>48</v>
      </c>
      <c r="YE20" s="157">
        <v>21</v>
      </c>
      <c r="YF20" s="157">
        <v>20</v>
      </c>
      <c r="YG20" s="157">
        <v>7</v>
      </c>
      <c r="YH20" s="158">
        <f t="shared" si="106"/>
        <v>0.4375</v>
      </c>
      <c r="YI20" s="158" t="str">
        <f t="shared" si="107"/>
        <v>OK</v>
      </c>
    </row>
    <row r="21" spans="1:659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14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08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09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11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12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O21" s="173" t="s">
        <v>36</v>
      </c>
      <c r="OP21" s="159">
        <v>25</v>
      </c>
      <c r="OQ21" s="159">
        <v>22</v>
      </c>
      <c r="OR21" s="159">
        <v>3</v>
      </c>
      <c r="OS21" s="159">
        <v>0</v>
      </c>
      <c r="OT21" s="28">
        <f t="shared" si="47"/>
        <v>0.88</v>
      </c>
      <c r="OU21" s="158">
        <f t="shared" si="48"/>
        <v>-4.0000000000000036E-2</v>
      </c>
      <c r="OW21" s="173" t="s">
        <v>36</v>
      </c>
      <c r="OX21" s="159">
        <v>25</v>
      </c>
      <c r="OY21" s="159">
        <v>22</v>
      </c>
      <c r="OZ21" s="159">
        <v>3</v>
      </c>
      <c r="PA21" s="159">
        <v>0</v>
      </c>
      <c r="PB21" s="28">
        <f t="shared" si="113"/>
        <v>0.88</v>
      </c>
      <c r="PC21" s="158">
        <f t="shared" si="49"/>
        <v>0</v>
      </c>
      <c r="PE21" s="173" t="s">
        <v>36</v>
      </c>
      <c r="PF21" s="159">
        <v>25</v>
      </c>
      <c r="PG21" s="159">
        <v>22</v>
      </c>
      <c r="PH21" s="159">
        <v>3</v>
      </c>
      <c r="PI21" s="159">
        <v>0</v>
      </c>
      <c r="PJ21" s="158">
        <f t="shared" si="50"/>
        <v>0.88</v>
      </c>
      <c r="PK21" s="158">
        <f t="shared" si="51"/>
        <v>0</v>
      </c>
      <c r="PM21" s="173" t="s">
        <v>36</v>
      </c>
      <c r="PN21" s="159">
        <v>25</v>
      </c>
      <c r="PO21" s="159">
        <v>22</v>
      </c>
      <c r="PP21" s="159">
        <v>3</v>
      </c>
      <c r="PQ21" s="159">
        <v>0</v>
      </c>
      <c r="PR21" s="158">
        <f t="shared" si="52"/>
        <v>0.88</v>
      </c>
      <c r="PS21" s="158">
        <f t="shared" si="53"/>
        <v>0</v>
      </c>
      <c r="PU21" s="173" t="s">
        <v>36</v>
      </c>
      <c r="PV21" s="159">
        <v>25</v>
      </c>
      <c r="PW21" s="159">
        <v>22</v>
      </c>
      <c r="PX21" s="159">
        <v>3</v>
      </c>
      <c r="PY21" s="159">
        <v>0</v>
      </c>
      <c r="PZ21" s="158">
        <f t="shared" si="54"/>
        <v>0.88</v>
      </c>
      <c r="QA21" s="158">
        <f t="shared" si="55"/>
        <v>0</v>
      </c>
      <c r="QC21" s="173" t="s">
        <v>36</v>
      </c>
      <c r="QD21" s="159">
        <v>25</v>
      </c>
      <c r="QE21" s="159">
        <v>22</v>
      </c>
      <c r="QF21" s="159">
        <v>3</v>
      </c>
      <c r="QG21" s="159">
        <v>0</v>
      </c>
      <c r="QH21" s="158">
        <f t="shared" si="56"/>
        <v>0.88</v>
      </c>
      <c r="QI21" s="158">
        <f t="shared" si="57"/>
        <v>0</v>
      </c>
      <c r="QK21" s="161" t="s">
        <v>36</v>
      </c>
      <c r="QL21" s="157">
        <v>25</v>
      </c>
      <c r="QM21" s="157">
        <v>22</v>
      </c>
      <c r="QN21" s="159">
        <v>3</v>
      </c>
      <c r="QO21" s="157">
        <v>0</v>
      </c>
      <c r="QP21" s="158">
        <f t="shared" si="58"/>
        <v>0.88</v>
      </c>
      <c r="QQ21" s="158">
        <f t="shared" si="59"/>
        <v>0</v>
      </c>
      <c r="QS21" s="161" t="s">
        <v>36</v>
      </c>
      <c r="QT21" s="157">
        <v>25</v>
      </c>
      <c r="QU21" s="157">
        <v>22</v>
      </c>
      <c r="QV21" s="157">
        <v>3</v>
      </c>
      <c r="QW21" s="157">
        <v>0</v>
      </c>
      <c r="QX21" s="158">
        <f t="shared" si="60"/>
        <v>0.88</v>
      </c>
      <c r="QY21" s="158">
        <f t="shared" si="61"/>
        <v>0</v>
      </c>
      <c r="RA21" s="161" t="s">
        <v>36</v>
      </c>
      <c r="RB21" s="157">
        <v>25</v>
      </c>
      <c r="RC21" s="157">
        <v>22</v>
      </c>
      <c r="RD21" s="157">
        <v>3</v>
      </c>
      <c r="RE21" s="157">
        <v>0</v>
      </c>
      <c r="RF21" s="158">
        <f t="shared" si="62"/>
        <v>0.88</v>
      </c>
      <c r="RG21" s="158">
        <f t="shared" si="63"/>
        <v>0</v>
      </c>
      <c r="RI21" s="161" t="s">
        <v>36</v>
      </c>
      <c r="RJ21" s="157">
        <v>25</v>
      </c>
      <c r="RK21" s="157">
        <v>22</v>
      </c>
      <c r="RL21" s="157">
        <v>3</v>
      </c>
      <c r="RM21" s="157">
        <v>0</v>
      </c>
      <c r="RN21" s="158">
        <f t="shared" si="64"/>
        <v>0.88</v>
      </c>
      <c r="RO21" s="158">
        <f t="shared" si="65"/>
        <v>0</v>
      </c>
      <c r="RQ21" s="161" t="s">
        <v>36</v>
      </c>
      <c r="RR21" s="157">
        <v>25</v>
      </c>
      <c r="RS21" s="157">
        <v>22</v>
      </c>
      <c r="RT21" s="157">
        <v>3</v>
      </c>
      <c r="RU21" s="157">
        <v>0</v>
      </c>
      <c r="RV21" s="158">
        <f t="shared" si="66"/>
        <v>0.88</v>
      </c>
      <c r="RW21" s="158">
        <f t="shared" si="67"/>
        <v>0</v>
      </c>
      <c r="RY21" s="161" t="s">
        <v>36</v>
      </c>
      <c r="RZ21" s="157">
        <v>25</v>
      </c>
      <c r="SA21" s="157">
        <v>22</v>
      </c>
      <c r="SB21" s="157">
        <v>3</v>
      </c>
      <c r="SC21" s="157">
        <v>0</v>
      </c>
      <c r="SD21" s="158">
        <f t="shared" si="68"/>
        <v>0.88</v>
      </c>
      <c r="SE21" s="158">
        <f t="shared" si="69"/>
        <v>0</v>
      </c>
      <c r="SG21" s="161" t="s">
        <v>36</v>
      </c>
      <c r="SH21" s="157">
        <v>25</v>
      </c>
      <c r="SI21" s="157">
        <v>22</v>
      </c>
      <c r="SJ21" s="157">
        <v>3</v>
      </c>
      <c r="SK21" s="157">
        <v>0</v>
      </c>
      <c r="SL21" s="158">
        <f t="shared" si="70"/>
        <v>0.88</v>
      </c>
      <c r="SM21" s="158">
        <f t="shared" si="71"/>
        <v>0</v>
      </c>
      <c r="SO21" s="161" t="s">
        <v>36</v>
      </c>
      <c r="SP21" s="157">
        <v>25</v>
      </c>
      <c r="SQ21" s="157">
        <v>22</v>
      </c>
      <c r="SR21" s="157">
        <v>3</v>
      </c>
      <c r="SS21" s="157">
        <v>0</v>
      </c>
      <c r="ST21" s="158">
        <f t="shared" si="72"/>
        <v>0.88</v>
      </c>
      <c r="SU21" s="158">
        <f t="shared" si="73"/>
        <v>0</v>
      </c>
      <c r="SW21" s="161" t="s">
        <v>36</v>
      </c>
      <c r="SX21" s="157">
        <v>25</v>
      </c>
      <c r="SY21" s="157">
        <v>22</v>
      </c>
      <c r="SZ21" s="157">
        <v>3</v>
      </c>
      <c r="TA21" s="157">
        <v>0</v>
      </c>
      <c r="TB21" s="158">
        <f t="shared" si="74"/>
        <v>0.88</v>
      </c>
      <c r="TC21" s="158">
        <f t="shared" si="75"/>
        <v>0</v>
      </c>
      <c r="TE21" s="161" t="s">
        <v>36</v>
      </c>
      <c r="TF21" s="157">
        <v>25</v>
      </c>
      <c r="TG21" s="157">
        <v>22</v>
      </c>
      <c r="TH21" s="157">
        <v>3</v>
      </c>
      <c r="TI21" s="157">
        <v>0</v>
      </c>
      <c r="TJ21" s="158">
        <f t="shared" si="76"/>
        <v>0.88</v>
      </c>
      <c r="TK21" s="158">
        <f t="shared" si="77"/>
        <v>0</v>
      </c>
      <c r="TM21" s="161" t="s">
        <v>36</v>
      </c>
      <c r="TN21" s="157">
        <v>25</v>
      </c>
      <c r="TO21" s="157">
        <v>22</v>
      </c>
      <c r="TP21" s="157">
        <v>3</v>
      </c>
      <c r="TQ21" s="157">
        <v>0</v>
      </c>
      <c r="TR21" s="158">
        <f t="shared" si="78"/>
        <v>0.88</v>
      </c>
      <c r="TS21" s="158">
        <f t="shared" si="79"/>
        <v>0</v>
      </c>
      <c r="TU21" s="161" t="s">
        <v>36</v>
      </c>
      <c r="TV21" s="157">
        <v>25</v>
      </c>
      <c r="TW21" s="157">
        <v>22</v>
      </c>
      <c r="TX21" s="157">
        <v>3</v>
      </c>
      <c r="TY21" s="157">
        <v>0</v>
      </c>
      <c r="TZ21" s="158">
        <f t="shared" si="80"/>
        <v>0.88</v>
      </c>
      <c r="UA21" s="158">
        <f t="shared" si="81"/>
        <v>0</v>
      </c>
      <c r="UC21" s="161" t="s">
        <v>36</v>
      </c>
      <c r="UD21" s="157">
        <v>25</v>
      </c>
      <c r="UE21" s="157">
        <v>22</v>
      </c>
      <c r="UF21" s="157">
        <v>3</v>
      </c>
      <c r="UG21" s="157">
        <v>0</v>
      </c>
      <c r="UH21" s="158">
        <f t="shared" si="82"/>
        <v>0.88</v>
      </c>
      <c r="UI21" s="158">
        <f t="shared" si="83"/>
        <v>0</v>
      </c>
      <c r="UK21" s="161" t="s">
        <v>36</v>
      </c>
      <c r="UL21" s="157">
        <v>25</v>
      </c>
      <c r="UM21" s="157">
        <v>22</v>
      </c>
      <c r="UN21" s="157">
        <v>3</v>
      </c>
      <c r="UO21" s="157">
        <v>0</v>
      </c>
      <c r="UP21" s="158">
        <f t="shared" si="84"/>
        <v>0.88</v>
      </c>
      <c r="UQ21" s="158">
        <f t="shared" si="85"/>
        <v>0</v>
      </c>
      <c r="US21" s="161" t="s">
        <v>36</v>
      </c>
      <c r="UT21" s="157">
        <v>25</v>
      </c>
      <c r="UU21" s="157">
        <v>22</v>
      </c>
      <c r="UV21" s="157">
        <v>3</v>
      </c>
      <c r="UW21" s="157">
        <v>0</v>
      </c>
      <c r="UX21" s="158">
        <f t="shared" si="86"/>
        <v>0.88</v>
      </c>
      <c r="UY21" s="158">
        <f t="shared" si="87"/>
        <v>0</v>
      </c>
      <c r="UZ21" s="157"/>
      <c r="VA21" s="161" t="s">
        <v>36</v>
      </c>
      <c r="VB21" s="157">
        <v>25</v>
      </c>
      <c r="VC21" s="157">
        <v>22</v>
      </c>
      <c r="VD21" s="157">
        <v>3</v>
      </c>
      <c r="VE21" s="157">
        <v>0</v>
      </c>
      <c r="VF21" s="158">
        <f t="shared" si="88"/>
        <v>0.88</v>
      </c>
      <c r="VG21" s="158">
        <f t="shared" si="89"/>
        <v>0</v>
      </c>
      <c r="VI21" s="161" t="s">
        <v>36</v>
      </c>
      <c r="VJ21" s="157">
        <v>25</v>
      </c>
      <c r="VK21" s="157">
        <v>22</v>
      </c>
      <c r="VL21" s="157">
        <v>3</v>
      </c>
      <c r="VM21" s="157">
        <v>0</v>
      </c>
      <c r="VN21" s="158">
        <f t="shared" si="90"/>
        <v>0.88</v>
      </c>
      <c r="VO21" s="158">
        <f t="shared" si="91"/>
        <v>0</v>
      </c>
      <c r="VQ21" s="161" t="s">
        <v>36</v>
      </c>
      <c r="VR21" s="157">
        <v>25</v>
      </c>
      <c r="VS21" s="157">
        <v>22</v>
      </c>
      <c r="VT21" s="157">
        <v>3</v>
      </c>
      <c r="VU21" s="157">
        <v>0</v>
      </c>
      <c r="VV21" s="158">
        <f t="shared" si="92"/>
        <v>0.88</v>
      </c>
      <c r="VW21" s="158">
        <f t="shared" si="93"/>
        <v>0</v>
      </c>
      <c r="VY21" s="161" t="s">
        <v>36</v>
      </c>
      <c r="VZ21" s="157">
        <v>25</v>
      </c>
      <c r="WA21" s="157">
        <v>22</v>
      </c>
      <c r="WB21" s="157">
        <v>3</v>
      </c>
      <c r="WC21" s="157">
        <v>0</v>
      </c>
      <c r="WD21" s="158">
        <f t="shared" si="94"/>
        <v>0.88</v>
      </c>
      <c r="WE21" s="158">
        <f t="shared" si="95"/>
        <v>0</v>
      </c>
      <c r="WG21" s="161" t="s">
        <v>36</v>
      </c>
      <c r="WH21" s="157">
        <v>25</v>
      </c>
      <c r="WI21" s="157">
        <v>22</v>
      </c>
      <c r="WJ21" s="157">
        <v>3</v>
      </c>
      <c r="WK21" s="157">
        <v>0</v>
      </c>
      <c r="WL21" s="158">
        <f t="shared" si="96"/>
        <v>0.88</v>
      </c>
      <c r="WM21" s="158">
        <f t="shared" si="97"/>
        <v>0</v>
      </c>
      <c r="WO21" s="161" t="s">
        <v>36</v>
      </c>
      <c r="WP21" s="157">
        <v>25</v>
      </c>
      <c r="WQ21" s="157">
        <v>22</v>
      </c>
      <c r="WR21" s="157">
        <v>3</v>
      </c>
      <c r="WS21" s="157">
        <v>0</v>
      </c>
      <c r="WT21" s="158">
        <f t="shared" si="98"/>
        <v>0.88</v>
      </c>
      <c r="WU21" s="158">
        <f t="shared" si="99"/>
        <v>0</v>
      </c>
      <c r="WW21" s="161" t="s">
        <v>36</v>
      </c>
      <c r="WX21" s="157">
        <v>25</v>
      </c>
      <c r="WY21" s="157">
        <v>22</v>
      </c>
      <c r="WZ21" s="157">
        <v>3</v>
      </c>
      <c r="XA21" s="157">
        <v>0</v>
      </c>
      <c r="XB21" s="158">
        <f t="shared" si="100"/>
        <v>0.88</v>
      </c>
      <c r="XC21" s="158" t="str">
        <f t="shared" si="101"/>
        <v>OK</v>
      </c>
      <c r="XD21" s="157"/>
      <c r="XE21" s="161" t="s">
        <v>36</v>
      </c>
      <c r="XF21" s="157">
        <f>67-42</f>
        <v>25</v>
      </c>
      <c r="XG21" s="157">
        <v>22</v>
      </c>
      <c r="XH21" s="157">
        <v>3</v>
      </c>
      <c r="XI21" s="157">
        <f>42-42</f>
        <v>0</v>
      </c>
      <c r="XJ21" s="158">
        <f t="shared" si="102"/>
        <v>0.88</v>
      </c>
      <c r="XK21" s="158" t="str">
        <f t="shared" si="115"/>
        <v>OK</v>
      </c>
      <c r="XM21" s="161" t="s">
        <v>36</v>
      </c>
      <c r="XN21" s="157">
        <f>67</f>
        <v>67</v>
      </c>
      <c r="XO21" s="157">
        <f>22+6</f>
        <v>28</v>
      </c>
      <c r="XP21" s="157">
        <f>3+36</f>
        <v>39</v>
      </c>
      <c r="XQ21" s="157">
        <f>42-42</f>
        <v>0</v>
      </c>
      <c r="XR21" s="158">
        <f t="shared" si="103"/>
        <v>0.41791044776119401</v>
      </c>
      <c r="XS21" s="158" t="str">
        <f t="shared" si="116"/>
        <v>Fail:-46%</v>
      </c>
      <c r="XU21" s="161" t="s">
        <v>36</v>
      </c>
      <c r="XV21" s="157">
        <v>25</v>
      </c>
      <c r="XW21" s="157">
        <v>22</v>
      </c>
      <c r="XX21" s="157">
        <v>3</v>
      </c>
      <c r="XY21" s="157">
        <v>0</v>
      </c>
      <c r="XZ21" s="158">
        <f t="shared" si="104"/>
        <v>0.88</v>
      </c>
      <c r="YA21" s="158" t="str">
        <f t="shared" si="105"/>
        <v>OK</v>
      </c>
      <c r="YC21" s="161" t="s">
        <v>36</v>
      </c>
      <c r="YD21" s="157">
        <v>67</v>
      </c>
      <c r="YE21" s="157">
        <v>28</v>
      </c>
      <c r="YF21" s="157">
        <v>39</v>
      </c>
      <c r="YG21" s="157">
        <v>0</v>
      </c>
      <c r="YH21" s="158">
        <f t="shared" si="106"/>
        <v>0.41791044776119401</v>
      </c>
      <c r="YI21" s="110" t="str">
        <f t="shared" si="107"/>
        <v>OK</v>
      </c>
    </row>
    <row r="22" spans="1:659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14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08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09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12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O22" s="163" t="s">
        <v>37</v>
      </c>
      <c r="OP22" s="156">
        <v>11</v>
      </c>
      <c r="OQ22" s="156">
        <v>11</v>
      </c>
      <c r="OR22" s="156">
        <v>0</v>
      </c>
      <c r="OS22" s="156">
        <v>0</v>
      </c>
      <c r="OT22" s="158">
        <f t="shared" si="47"/>
        <v>1</v>
      </c>
      <c r="OU22" s="158">
        <f t="shared" si="48"/>
        <v>0</v>
      </c>
      <c r="OW22" s="163" t="s">
        <v>37</v>
      </c>
      <c r="OX22" s="156">
        <v>11</v>
      </c>
      <c r="OY22" s="156">
        <v>11</v>
      </c>
      <c r="OZ22" s="156">
        <v>0</v>
      </c>
      <c r="PA22" s="156">
        <v>0</v>
      </c>
      <c r="PB22" s="158">
        <f t="shared" si="113"/>
        <v>1</v>
      </c>
      <c r="PC22" s="158">
        <f t="shared" si="49"/>
        <v>0</v>
      </c>
      <c r="PE22" s="163" t="s">
        <v>37</v>
      </c>
      <c r="PF22" s="156">
        <v>11</v>
      </c>
      <c r="PG22" s="156">
        <v>11</v>
      </c>
      <c r="PH22" s="156">
        <v>0</v>
      </c>
      <c r="PI22" s="156">
        <v>0</v>
      </c>
      <c r="PJ22" s="158">
        <f t="shared" si="50"/>
        <v>1</v>
      </c>
      <c r="PK22" s="158">
        <f t="shared" si="51"/>
        <v>0</v>
      </c>
      <c r="PM22" s="163" t="s">
        <v>37</v>
      </c>
      <c r="PN22" s="156">
        <v>11</v>
      </c>
      <c r="PO22" s="156">
        <v>11</v>
      </c>
      <c r="PP22" s="156">
        <v>0</v>
      </c>
      <c r="PQ22" s="156">
        <v>0</v>
      </c>
      <c r="PR22" s="158">
        <f t="shared" si="52"/>
        <v>1</v>
      </c>
      <c r="PS22" s="158">
        <f t="shared" si="53"/>
        <v>0</v>
      </c>
      <c r="PU22" s="163" t="s">
        <v>37</v>
      </c>
      <c r="PV22" s="156">
        <v>11</v>
      </c>
      <c r="PW22" s="156">
        <v>11</v>
      </c>
      <c r="PX22" s="156">
        <v>0</v>
      </c>
      <c r="PY22" s="156">
        <v>0</v>
      </c>
      <c r="PZ22" s="158">
        <f t="shared" si="54"/>
        <v>1</v>
      </c>
      <c r="QA22" s="158">
        <f t="shared" si="55"/>
        <v>0</v>
      </c>
      <c r="QC22" s="163" t="s">
        <v>37</v>
      </c>
      <c r="QD22" s="156">
        <v>11</v>
      </c>
      <c r="QE22" s="156">
        <v>11</v>
      </c>
      <c r="QF22" s="156">
        <v>0</v>
      </c>
      <c r="QG22" s="156">
        <v>0</v>
      </c>
      <c r="QH22" s="158">
        <f t="shared" si="56"/>
        <v>1</v>
      </c>
      <c r="QI22" s="158">
        <f t="shared" si="57"/>
        <v>0</v>
      </c>
      <c r="QK22" s="163" t="s">
        <v>37</v>
      </c>
      <c r="QL22" s="156">
        <v>11</v>
      </c>
      <c r="QM22" s="156">
        <v>11</v>
      </c>
      <c r="QN22" s="156">
        <v>0</v>
      </c>
      <c r="QO22" s="156">
        <v>0</v>
      </c>
      <c r="QP22" s="158">
        <f t="shared" si="58"/>
        <v>1</v>
      </c>
      <c r="QQ22" s="158">
        <f t="shared" si="59"/>
        <v>0</v>
      </c>
      <c r="QS22" s="163" t="s">
        <v>37</v>
      </c>
      <c r="QT22" s="156">
        <v>11</v>
      </c>
      <c r="QU22" s="156">
        <v>11</v>
      </c>
      <c r="QV22" s="157">
        <v>0</v>
      </c>
      <c r="QW22" s="157">
        <v>0</v>
      </c>
      <c r="QX22" s="158">
        <f t="shared" si="60"/>
        <v>1</v>
      </c>
      <c r="QY22" s="158">
        <f t="shared" si="61"/>
        <v>0</v>
      </c>
      <c r="RA22" s="163" t="s">
        <v>37</v>
      </c>
      <c r="RB22" s="156">
        <v>11</v>
      </c>
      <c r="RC22" s="156">
        <v>11</v>
      </c>
      <c r="RD22" s="157">
        <v>0</v>
      </c>
      <c r="RE22" s="157">
        <v>0</v>
      </c>
      <c r="RF22" s="158">
        <f t="shared" si="62"/>
        <v>1</v>
      </c>
      <c r="RG22" s="158">
        <f t="shared" si="63"/>
        <v>0</v>
      </c>
      <c r="RI22" s="163" t="s">
        <v>37</v>
      </c>
      <c r="RJ22" s="156">
        <v>11</v>
      </c>
      <c r="RK22" s="156">
        <v>11</v>
      </c>
      <c r="RL22" s="157">
        <v>0</v>
      </c>
      <c r="RM22" s="157">
        <v>0</v>
      </c>
      <c r="RN22" s="158">
        <f t="shared" si="64"/>
        <v>1</v>
      </c>
      <c r="RO22" s="158">
        <f t="shared" si="65"/>
        <v>0</v>
      </c>
      <c r="RQ22" s="163" t="s">
        <v>37</v>
      </c>
      <c r="RR22" s="156">
        <v>11</v>
      </c>
      <c r="RS22" s="156">
        <v>11</v>
      </c>
      <c r="RT22" s="157">
        <v>0</v>
      </c>
      <c r="RU22" s="157">
        <v>0</v>
      </c>
      <c r="RV22" s="158">
        <f t="shared" si="66"/>
        <v>1</v>
      </c>
      <c r="RW22" s="158">
        <f t="shared" si="67"/>
        <v>0</v>
      </c>
      <c r="RY22" s="163" t="s">
        <v>37</v>
      </c>
      <c r="RZ22" s="156">
        <v>11</v>
      </c>
      <c r="SA22" s="156">
        <v>11</v>
      </c>
      <c r="SB22" s="157">
        <v>0</v>
      </c>
      <c r="SC22" s="157">
        <v>0</v>
      </c>
      <c r="SD22" s="158">
        <f t="shared" si="68"/>
        <v>1</v>
      </c>
      <c r="SE22" s="158">
        <f t="shared" si="69"/>
        <v>0</v>
      </c>
      <c r="SG22" s="163" t="s">
        <v>37</v>
      </c>
      <c r="SH22" s="156">
        <v>11</v>
      </c>
      <c r="SI22" s="156">
        <v>11</v>
      </c>
      <c r="SJ22" s="157">
        <v>0</v>
      </c>
      <c r="SK22" s="157">
        <v>0</v>
      </c>
      <c r="SL22" s="158">
        <f t="shared" si="70"/>
        <v>1</v>
      </c>
      <c r="SM22" s="158">
        <f t="shared" si="71"/>
        <v>0</v>
      </c>
      <c r="SO22" s="163" t="s">
        <v>37</v>
      </c>
      <c r="SP22" s="156">
        <v>11</v>
      </c>
      <c r="SQ22" s="156">
        <v>11</v>
      </c>
      <c r="SR22" s="157">
        <v>0</v>
      </c>
      <c r="SS22" s="157">
        <v>0</v>
      </c>
      <c r="ST22" s="158">
        <f t="shared" si="72"/>
        <v>1</v>
      </c>
      <c r="SU22" s="158">
        <f t="shared" si="73"/>
        <v>0</v>
      </c>
      <c r="SW22" s="163" t="s">
        <v>37</v>
      </c>
      <c r="SX22" s="157">
        <v>11</v>
      </c>
      <c r="SY22" s="157">
        <v>11</v>
      </c>
      <c r="SZ22" s="157">
        <v>0</v>
      </c>
      <c r="TA22" s="157">
        <v>0</v>
      </c>
      <c r="TB22" s="158">
        <f t="shared" si="74"/>
        <v>1</v>
      </c>
      <c r="TC22" s="158">
        <f t="shared" si="75"/>
        <v>0</v>
      </c>
      <c r="TE22" s="163" t="s">
        <v>37</v>
      </c>
      <c r="TF22" s="157">
        <v>11</v>
      </c>
      <c r="TG22" s="157">
        <v>11</v>
      </c>
      <c r="TH22" s="157">
        <v>0</v>
      </c>
      <c r="TI22" s="157">
        <v>0</v>
      </c>
      <c r="TJ22" s="158">
        <f t="shared" si="76"/>
        <v>1</v>
      </c>
      <c r="TK22" s="158">
        <f t="shared" si="77"/>
        <v>0</v>
      </c>
      <c r="TM22" s="163" t="s">
        <v>37</v>
      </c>
      <c r="TN22" s="157">
        <v>11</v>
      </c>
      <c r="TO22" s="157">
        <v>11</v>
      </c>
      <c r="TP22" s="157">
        <v>0</v>
      </c>
      <c r="TQ22" s="157">
        <v>0</v>
      </c>
      <c r="TR22" s="158">
        <f t="shared" si="78"/>
        <v>1</v>
      </c>
      <c r="TS22" s="158">
        <f t="shared" si="79"/>
        <v>0</v>
      </c>
      <c r="TU22" s="163" t="s">
        <v>37</v>
      </c>
      <c r="TV22" s="157">
        <v>11</v>
      </c>
      <c r="TW22" s="157">
        <v>11</v>
      </c>
      <c r="TX22" s="157">
        <v>0</v>
      </c>
      <c r="TY22" s="157">
        <v>0</v>
      </c>
      <c r="TZ22" s="158">
        <f t="shared" si="80"/>
        <v>1</v>
      </c>
      <c r="UA22" s="158">
        <f t="shared" si="81"/>
        <v>0</v>
      </c>
      <c r="UC22" s="163" t="s">
        <v>37</v>
      </c>
      <c r="UD22" s="157">
        <v>11</v>
      </c>
      <c r="UE22" s="157">
        <v>11</v>
      </c>
      <c r="UF22" s="157">
        <v>0</v>
      </c>
      <c r="UG22" s="157">
        <v>0</v>
      </c>
      <c r="UH22" s="158">
        <f t="shared" si="82"/>
        <v>1</v>
      </c>
      <c r="UI22" s="158">
        <f t="shared" si="83"/>
        <v>0</v>
      </c>
      <c r="UK22" s="163" t="s">
        <v>37</v>
      </c>
      <c r="UL22" s="157">
        <v>11</v>
      </c>
      <c r="UM22" s="157">
        <v>11</v>
      </c>
      <c r="UN22" s="157">
        <v>0</v>
      </c>
      <c r="UO22" s="157">
        <v>0</v>
      </c>
      <c r="UP22" s="158">
        <f t="shared" si="84"/>
        <v>1</v>
      </c>
      <c r="UQ22" s="158">
        <f t="shared" si="85"/>
        <v>0</v>
      </c>
      <c r="US22" s="163" t="s">
        <v>37</v>
      </c>
      <c r="UT22" s="157">
        <v>11</v>
      </c>
      <c r="UU22" s="157">
        <v>11</v>
      </c>
      <c r="UV22" s="157">
        <v>0</v>
      </c>
      <c r="UW22" s="157">
        <v>0</v>
      </c>
      <c r="UX22" s="158">
        <f t="shared" si="86"/>
        <v>1</v>
      </c>
      <c r="UY22" s="158">
        <f t="shared" si="87"/>
        <v>0</v>
      </c>
      <c r="UZ22" s="157"/>
      <c r="VA22" s="163" t="s">
        <v>37</v>
      </c>
      <c r="VB22" s="157">
        <v>11</v>
      </c>
      <c r="VC22" s="157">
        <v>11</v>
      </c>
      <c r="VD22" s="157">
        <v>0</v>
      </c>
      <c r="VE22" s="157">
        <v>0</v>
      </c>
      <c r="VF22" s="158">
        <f t="shared" si="88"/>
        <v>1</v>
      </c>
      <c r="VG22" s="158">
        <f t="shared" si="89"/>
        <v>0</v>
      </c>
      <c r="VI22" s="163" t="s">
        <v>37</v>
      </c>
      <c r="VJ22" s="157">
        <v>11</v>
      </c>
      <c r="VK22" s="157">
        <v>11</v>
      </c>
      <c r="VL22" s="157">
        <v>0</v>
      </c>
      <c r="VM22" s="157">
        <v>0</v>
      </c>
      <c r="VN22" s="158">
        <f t="shared" si="90"/>
        <v>1</v>
      </c>
      <c r="VO22" s="158">
        <f t="shared" si="91"/>
        <v>0</v>
      </c>
      <c r="VQ22" s="163" t="s">
        <v>37</v>
      </c>
      <c r="VR22" s="157">
        <v>11</v>
      </c>
      <c r="VS22" s="157">
        <v>11</v>
      </c>
      <c r="VT22" s="157">
        <v>0</v>
      </c>
      <c r="VU22" s="157">
        <v>0</v>
      </c>
      <c r="VV22" s="158">
        <f t="shared" si="92"/>
        <v>1</v>
      </c>
      <c r="VW22" s="158">
        <f t="shared" si="93"/>
        <v>0</v>
      </c>
      <c r="VY22" s="163" t="s">
        <v>37</v>
      </c>
      <c r="VZ22" s="157">
        <v>11</v>
      </c>
      <c r="WA22" s="157">
        <v>11</v>
      </c>
      <c r="WB22" s="157">
        <v>0</v>
      </c>
      <c r="WC22" s="157">
        <v>0</v>
      </c>
      <c r="WD22" s="158">
        <f t="shared" si="94"/>
        <v>1</v>
      </c>
      <c r="WE22" s="158">
        <f t="shared" si="95"/>
        <v>0</v>
      </c>
      <c r="WG22" s="163" t="s">
        <v>37</v>
      </c>
      <c r="WH22" s="157">
        <v>11</v>
      </c>
      <c r="WI22" s="157">
        <v>11</v>
      </c>
      <c r="WJ22" s="157">
        <v>0</v>
      </c>
      <c r="WK22" s="157">
        <v>0</v>
      </c>
      <c r="WL22" s="158">
        <f t="shared" si="96"/>
        <v>1</v>
      </c>
      <c r="WM22" s="158">
        <f t="shared" si="97"/>
        <v>0</v>
      </c>
      <c r="WO22" s="163" t="s">
        <v>37</v>
      </c>
      <c r="WP22" s="157">
        <v>11</v>
      </c>
      <c r="WQ22" s="157">
        <v>11</v>
      </c>
      <c r="WR22" s="157">
        <v>0</v>
      </c>
      <c r="WS22" s="157">
        <v>0</v>
      </c>
      <c r="WT22" s="158">
        <f t="shared" si="98"/>
        <v>1</v>
      </c>
      <c r="WU22" s="158">
        <f t="shared" si="99"/>
        <v>0</v>
      </c>
      <c r="WW22" s="163" t="s">
        <v>37</v>
      </c>
      <c r="WX22" s="157">
        <v>11</v>
      </c>
      <c r="WY22" s="157">
        <v>11</v>
      </c>
      <c r="WZ22" s="157">
        <v>0</v>
      </c>
      <c r="XA22" s="157">
        <v>0</v>
      </c>
      <c r="XB22" s="158">
        <f t="shared" si="100"/>
        <v>1</v>
      </c>
      <c r="XC22" s="158" t="str">
        <f t="shared" si="101"/>
        <v>OK</v>
      </c>
      <c r="XD22" s="157"/>
      <c r="XE22" s="163" t="s">
        <v>37</v>
      </c>
      <c r="XF22" s="157">
        <f>81-70</f>
        <v>11</v>
      </c>
      <c r="XG22" s="157">
        <v>11</v>
      </c>
      <c r="XH22" s="157">
        <v>0</v>
      </c>
      <c r="XI22" s="157">
        <f>70-70</f>
        <v>0</v>
      </c>
      <c r="XJ22" s="158">
        <f t="shared" si="102"/>
        <v>1</v>
      </c>
      <c r="XK22" s="158" t="str">
        <f t="shared" si="115"/>
        <v>OK</v>
      </c>
      <c r="XM22" s="163" t="s">
        <v>37</v>
      </c>
      <c r="XN22" s="157">
        <f>81</f>
        <v>81</v>
      </c>
      <c r="XO22" s="157">
        <f>11+59</f>
        <v>70</v>
      </c>
      <c r="XP22" s="157">
        <f>0+11</f>
        <v>11</v>
      </c>
      <c r="XQ22" s="157">
        <f>70-70</f>
        <v>0</v>
      </c>
      <c r="XR22" s="158">
        <f t="shared" si="103"/>
        <v>0.86419753086419748</v>
      </c>
      <c r="XS22" s="158" t="str">
        <f t="shared" si="116"/>
        <v>Fail:-14%</v>
      </c>
      <c r="XU22" s="163" t="s">
        <v>37</v>
      </c>
      <c r="XV22" s="157">
        <v>11</v>
      </c>
      <c r="XW22" s="157">
        <v>11</v>
      </c>
      <c r="XX22" s="157">
        <v>0</v>
      </c>
      <c r="XY22" s="157">
        <v>0</v>
      </c>
      <c r="XZ22" s="158">
        <f t="shared" si="104"/>
        <v>1</v>
      </c>
      <c r="YA22" s="158" t="str">
        <f t="shared" si="105"/>
        <v>OK</v>
      </c>
      <c r="YC22" s="163" t="s">
        <v>37</v>
      </c>
      <c r="YD22" s="157">
        <v>81</v>
      </c>
      <c r="YE22" s="157">
        <v>70</v>
      </c>
      <c r="YF22" s="157">
        <v>11</v>
      </c>
      <c r="YG22" s="157">
        <v>0</v>
      </c>
      <c r="YH22" s="158">
        <f t="shared" si="106"/>
        <v>0.86419753086419748</v>
      </c>
      <c r="YI22" s="110" t="str">
        <f t="shared" si="107"/>
        <v>OK</v>
      </c>
    </row>
    <row r="23" spans="1:659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14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08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09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10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11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12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O23" s="157" t="s">
        <v>38</v>
      </c>
      <c r="OP23" s="157">
        <v>147</v>
      </c>
      <c r="OQ23" s="157">
        <v>146</v>
      </c>
      <c r="OR23" s="157">
        <v>1</v>
      </c>
      <c r="OS23" s="157">
        <v>0</v>
      </c>
      <c r="OT23" s="158">
        <f t="shared" si="47"/>
        <v>0.99319727891156462</v>
      </c>
      <c r="OU23" s="158">
        <f t="shared" si="48"/>
        <v>3.1972789115646272E-3</v>
      </c>
      <c r="OW23" s="157" t="s">
        <v>38</v>
      </c>
      <c r="OX23" s="157">
        <v>147</v>
      </c>
      <c r="OY23" s="157">
        <v>146</v>
      </c>
      <c r="OZ23" s="157">
        <v>1</v>
      </c>
      <c r="PA23" s="157">
        <v>0</v>
      </c>
      <c r="PB23" s="158">
        <f t="shared" si="113"/>
        <v>0.99319727891156462</v>
      </c>
      <c r="PC23" s="158">
        <f t="shared" si="49"/>
        <v>0</v>
      </c>
      <c r="PE23" s="157" t="s">
        <v>38</v>
      </c>
      <c r="PF23" s="157">
        <v>147</v>
      </c>
      <c r="PG23" s="157">
        <v>146</v>
      </c>
      <c r="PH23" s="157">
        <v>1</v>
      </c>
      <c r="PI23" s="157">
        <v>0</v>
      </c>
      <c r="PJ23" s="158">
        <f t="shared" si="50"/>
        <v>0.99319727891156462</v>
      </c>
      <c r="PK23" s="158">
        <f t="shared" si="51"/>
        <v>0</v>
      </c>
      <c r="PM23" s="157" t="s">
        <v>38</v>
      </c>
      <c r="PN23" s="157">
        <v>147</v>
      </c>
      <c r="PO23" s="157">
        <v>146</v>
      </c>
      <c r="PP23" s="157">
        <v>1</v>
      </c>
      <c r="PQ23" s="157">
        <v>0</v>
      </c>
      <c r="PR23" s="158">
        <f t="shared" si="52"/>
        <v>0.99319727891156462</v>
      </c>
      <c r="PS23" s="158">
        <f t="shared" si="53"/>
        <v>0</v>
      </c>
      <c r="PU23" s="157" t="s">
        <v>38</v>
      </c>
      <c r="PV23" s="157">
        <v>147</v>
      </c>
      <c r="PW23" s="157">
        <v>146</v>
      </c>
      <c r="PX23" s="157">
        <v>1</v>
      </c>
      <c r="PY23" s="157">
        <v>0</v>
      </c>
      <c r="PZ23" s="158">
        <f t="shared" si="54"/>
        <v>0.99319727891156462</v>
      </c>
      <c r="QA23" s="158">
        <f t="shared" si="55"/>
        <v>0</v>
      </c>
      <c r="QC23" s="157" t="s">
        <v>38</v>
      </c>
      <c r="QD23" s="157">
        <v>147</v>
      </c>
      <c r="QE23" s="157">
        <v>146</v>
      </c>
      <c r="QF23" s="157">
        <v>1</v>
      </c>
      <c r="QG23" s="157">
        <v>0</v>
      </c>
      <c r="QH23" s="158">
        <f t="shared" si="56"/>
        <v>0.99319727891156462</v>
      </c>
      <c r="QI23" s="158">
        <f t="shared" si="57"/>
        <v>0</v>
      </c>
      <c r="QK23" s="157" t="s">
        <v>38</v>
      </c>
      <c r="QL23" s="157">
        <v>147</v>
      </c>
      <c r="QM23" s="157">
        <v>146</v>
      </c>
      <c r="QN23" s="157">
        <v>1</v>
      </c>
      <c r="QO23" s="157">
        <v>0</v>
      </c>
      <c r="QP23" s="158">
        <f t="shared" si="58"/>
        <v>0.99319727891156462</v>
      </c>
      <c r="QQ23" s="158">
        <f t="shared" si="59"/>
        <v>0</v>
      </c>
      <c r="QS23" s="157" t="s">
        <v>38</v>
      </c>
      <c r="QT23" s="157">
        <v>147</v>
      </c>
      <c r="QU23" s="157">
        <v>146</v>
      </c>
      <c r="QV23" s="157">
        <v>1</v>
      </c>
      <c r="QW23" s="157">
        <v>0</v>
      </c>
      <c r="QX23" s="158">
        <f t="shared" si="60"/>
        <v>0.99319727891156462</v>
      </c>
      <c r="QY23" s="158">
        <f t="shared" si="61"/>
        <v>0</v>
      </c>
      <c r="RA23" s="157" t="s">
        <v>38</v>
      </c>
      <c r="RB23" s="157">
        <v>147</v>
      </c>
      <c r="RC23" s="157">
        <v>146</v>
      </c>
      <c r="RD23" s="157">
        <v>1</v>
      </c>
      <c r="RE23" s="157">
        <v>0</v>
      </c>
      <c r="RF23" s="158">
        <f t="shared" si="62"/>
        <v>0.99319727891156462</v>
      </c>
      <c r="RG23" s="158">
        <f t="shared" si="63"/>
        <v>0</v>
      </c>
      <c r="RI23" s="157" t="s">
        <v>38</v>
      </c>
      <c r="RJ23" s="157">
        <v>147</v>
      </c>
      <c r="RK23" s="157">
        <v>146</v>
      </c>
      <c r="RL23" s="157">
        <v>1</v>
      </c>
      <c r="RM23" s="157">
        <v>0</v>
      </c>
      <c r="RN23" s="158">
        <f t="shared" si="64"/>
        <v>0.99319727891156462</v>
      </c>
      <c r="RO23" s="158">
        <f t="shared" si="65"/>
        <v>0</v>
      </c>
      <c r="RQ23" s="157" t="s">
        <v>38</v>
      </c>
      <c r="RR23" s="157">
        <v>147</v>
      </c>
      <c r="RS23" s="157">
        <v>146</v>
      </c>
      <c r="RT23" s="157">
        <v>1</v>
      </c>
      <c r="RU23" s="157">
        <v>0</v>
      </c>
      <c r="RV23" s="158">
        <f t="shared" si="66"/>
        <v>0.99319727891156462</v>
      </c>
      <c r="RW23" s="158">
        <f t="shared" si="67"/>
        <v>0</v>
      </c>
      <c r="RY23" s="157" t="s">
        <v>38</v>
      </c>
      <c r="RZ23" s="157">
        <v>147</v>
      </c>
      <c r="SA23" s="157">
        <v>146</v>
      </c>
      <c r="SB23" s="157">
        <v>1</v>
      </c>
      <c r="SC23" s="157">
        <v>0</v>
      </c>
      <c r="SD23" s="158">
        <f t="shared" si="68"/>
        <v>0.99319727891156462</v>
      </c>
      <c r="SE23" s="158">
        <f t="shared" si="69"/>
        <v>0</v>
      </c>
      <c r="SG23" s="157" t="s">
        <v>38</v>
      </c>
      <c r="SH23" s="157">
        <v>147</v>
      </c>
      <c r="SI23" s="157">
        <v>146</v>
      </c>
      <c r="SJ23" s="157">
        <v>1</v>
      </c>
      <c r="SK23" s="157">
        <v>0</v>
      </c>
      <c r="SL23" s="158">
        <f t="shared" si="70"/>
        <v>0.99319727891156462</v>
      </c>
      <c r="SM23" s="158">
        <f t="shared" si="71"/>
        <v>0</v>
      </c>
      <c r="SO23" s="157" t="s">
        <v>38</v>
      </c>
      <c r="SP23" s="157">
        <v>147</v>
      </c>
      <c r="SQ23" s="157">
        <v>146</v>
      </c>
      <c r="SR23" s="157">
        <v>1</v>
      </c>
      <c r="SS23" s="157">
        <v>0</v>
      </c>
      <c r="ST23" s="158">
        <f t="shared" si="72"/>
        <v>0.99319727891156462</v>
      </c>
      <c r="SU23" s="158">
        <f t="shared" si="73"/>
        <v>0</v>
      </c>
      <c r="SW23" s="157" t="s">
        <v>38</v>
      </c>
      <c r="SX23" s="157">
        <v>147</v>
      </c>
      <c r="SY23" s="157">
        <v>146</v>
      </c>
      <c r="SZ23" s="157">
        <v>1</v>
      </c>
      <c r="TA23" s="157">
        <v>0</v>
      </c>
      <c r="TB23" s="158">
        <f t="shared" si="74"/>
        <v>0.99319727891156462</v>
      </c>
      <c r="TC23" s="158">
        <f t="shared" si="75"/>
        <v>0</v>
      </c>
      <c r="TE23" s="157" t="s">
        <v>38</v>
      </c>
      <c r="TF23" s="157">
        <v>147</v>
      </c>
      <c r="TG23" s="157">
        <v>146</v>
      </c>
      <c r="TH23" s="157">
        <v>1</v>
      </c>
      <c r="TI23" s="157">
        <v>0</v>
      </c>
      <c r="TJ23" s="158">
        <f t="shared" si="76"/>
        <v>0.99319727891156462</v>
      </c>
      <c r="TK23" s="158">
        <f t="shared" si="77"/>
        <v>0</v>
      </c>
      <c r="TM23" s="157" t="s">
        <v>38</v>
      </c>
      <c r="TN23" s="157">
        <v>147</v>
      </c>
      <c r="TO23" s="157">
        <v>146</v>
      </c>
      <c r="TP23" s="157">
        <v>1</v>
      </c>
      <c r="TQ23" s="157">
        <v>0</v>
      </c>
      <c r="TR23" s="158">
        <f t="shared" si="78"/>
        <v>0.99319727891156462</v>
      </c>
      <c r="TS23" s="158">
        <f t="shared" si="79"/>
        <v>0</v>
      </c>
      <c r="TU23" s="157" t="s">
        <v>38</v>
      </c>
      <c r="TV23" s="157">
        <v>147</v>
      </c>
      <c r="TW23" s="157">
        <v>146</v>
      </c>
      <c r="TX23" s="157">
        <v>1</v>
      </c>
      <c r="TY23" s="157">
        <v>0</v>
      </c>
      <c r="TZ23" s="158">
        <f t="shared" si="80"/>
        <v>0.99319727891156462</v>
      </c>
      <c r="UA23" s="158">
        <f t="shared" si="81"/>
        <v>0</v>
      </c>
      <c r="UC23" s="157" t="s">
        <v>38</v>
      </c>
      <c r="UD23" s="157">
        <v>147</v>
      </c>
      <c r="UE23" s="157">
        <v>146</v>
      </c>
      <c r="UF23" s="157">
        <v>1</v>
      </c>
      <c r="UG23" s="157">
        <v>0</v>
      </c>
      <c r="UH23" s="158">
        <f t="shared" si="82"/>
        <v>0.99319727891156462</v>
      </c>
      <c r="UI23" s="158">
        <f t="shared" si="83"/>
        <v>0</v>
      </c>
      <c r="UK23" s="157" t="s">
        <v>38</v>
      </c>
      <c r="UL23" s="157">
        <v>147</v>
      </c>
      <c r="UM23" s="157">
        <v>146</v>
      </c>
      <c r="UN23" s="157">
        <v>1</v>
      </c>
      <c r="UO23" s="157">
        <v>0</v>
      </c>
      <c r="UP23" s="158">
        <f t="shared" si="84"/>
        <v>0.99319727891156462</v>
      </c>
      <c r="UQ23" s="158">
        <f t="shared" si="85"/>
        <v>0</v>
      </c>
      <c r="US23" s="157" t="s">
        <v>38</v>
      </c>
      <c r="UT23" s="157">
        <v>147</v>
      </c>
      <c r="UU23" s="157">
        <v>146</v>
      </c>
      <c r="UV23" s="157">
        <v>1</v>
      </c>
      <c r="UW23" s="157">
        <v>0</v>
      </c>
      <c r="UX23" s="158">
        <f t="shared" si="86"/>
        <v>0.99319727891156462</v>
      </c>
      <c r="UY23" s="158">
        <f t="shared" si="87"/>
        <v>0</v>
      </c>
      <c r="UZ23" s="157"/>
      <c r="VA23" s="157" t="s">
        <v>38</v>
      </c>
      <c r="VB23" s="157">
        <v>147</v>
      </c>
      <c r="VC23" s="157">
        <v>146</v>
      </c>
      <c r="VD23" s="157">
        <v>1</v>
      </c>
      <c r="VE23" s="157">
        <v>0</v>
      </c>
      <c r="VF23" s="158">
        <f t="shared" si="88"/>
        <v>0.99319727891156462</v>
      </c>
      <c r="VG23" s="158">
        <f t="shared" si="89"/>
        <v>0</v>
      </c>
      <c r="VI23" s="157" t="s">
        <v>38</v>
      </c>
      <c r="VJ23" s="157">
        <v>147</v>
      </c>
      <c r="VK23" s="157">
        <v>146</v>
      </c>
      <c r="VL23" s="157">
        <v>1</v>
      </c>
      <c r="VM23" s="157">
        <v>0</v>
      </c>
      <c r="VN23" s="158">
        <f t="shared" si="90"/>
        <v>0.99319727891156462</v>
      </c>
      <c r="VO23" s="158">
        <f t="shared" si="91"/>
        <v>0</v>
      </c>
      <c r="VQ23" s="157" t="s">
        <v>38</v>
      </c>
      <c r="VR23" s="157">
        <v>147</v>
      </c>
      <c r="VS23" s="157">
        <v>146</v>
      </c>
      <c r="VT23" s="157">
        <v>1</v>
      </c>
      <c r="VU23" s="157">
        <v>0</v>
      </c>
      <c r="VV23" s="158">
        <f t="shared" si="92"/>
        <v>0.99319727891156462</v>
      </c>
      <c r="VW23" s="158">
        <f t="shared" si="93"/>
        <v>0</v>
      </c>
      <c r="VY23" s="157" t="s">
        <v>38</v>
      </c>
      <c r="VZ23" s="157">
        <v>147</v>
      </c>
      <c r="WA23" s="157">
        <v>146</v>
      </c>
      <c r="WB23" s="157">
        <v>1</v>
      </c>
      <c r="WC23" s="157">
        <v>0</v>
      </c>
      <c r="WD23" s="158">
        <f t="shared" si="94"/>
        <v>0.99319727891156462</v>
      </c>
      <c r="WE23" s="158">
        <f t="shared" si="95"/>
        <v>0</v>
      </c>
      <c r="WG23" s="157" t="s">
        <v>38</v>
      </c>
      <c r="WH23" s="157">
        <v>147</v>
      </c>
      <c r="WI23" s="157">
        <v>146</v>
      </c>
      <c r="WJ23" s="157">
        <v>1</v>
      </c>
      <c r="WK23" s="157">
        <v>0</v>
      </c>
      <c r="WL23" s="158">
        <f t="shared" si="96"/>
        <v>0.99319727891156462</v>
      </c>
      <c r="WM23" s="158">
        <f t="shared" si="97"/>
        <v>0</v>
      </c>
      <c r="WO23" s="157" t="s">
        <v>38</v>
      </c>
      <c r="WP23" s="157">
        <v>147</v>
      </c>
      <c r="WQ23" s="157">
        <v>146</v>
      </c>
      <c r="WR23" s="157">
        <v>1</v>
      </c>
      <c r="WS23" s="157">
        <v>0</v>
      </c>
      <c r="WT23" s="158">
        <f t="shared" si="98"/>
        <v>0.99319727891156462</v>
      </c>
      <c r="WU23" s="158">
        <f t="shared" si="99"/>
        <v>0</v>
      </c>
      <c r="WW23" s="157" t="s">
        <v>38</v>
      </c>
      <c r="WX23" s="157">
        <v>147</v>
      </c>
      <c r="WY23" s="157">
        <v>146</v>
      </c>
      <c r="WZ23" s="157">
        <v>1</v>
      </c>
      <c r="XA23" s="157">
        <v>0</v>
      </c>
      <c r="XB23" s="158">
        <f t="shared" si="100"/>
        <v>0.99319727891156462</v>
      </c>
      <c r="XC23" s="158" t="str">
        <f t="shared" si="101"/>
        <v>OK</v>
      </c>
      <c r="XE23" s="157" t="s">
        <v>38</v>
      </c>
      <c r="XF23" s="157">
        <v>147</v>
      </c>
      <c r="XG23" s="157">
        <v>146</v>
      </c>
      <c r="XH23" s="157">
        <v>1</v>
      </c>
      <c r="XI23" s="157">
        <v>0</v>
      </c>
      <c r="XJ23" s="158">
        <f t="shared" si="102"/>
        <v>0.99319727891156462</v>
      </c>
      <c r="XK23" s="158" t="str">
        <f t="shared" si="115"/>
        <v>OK</v>
      </c>
      <c r="XM23" s="157" t="s">
        <v>38</v>
      </c>
      <c r="XN23" s="157">
        <v>147</v>
      </c>
      <c r="XO23" s="157">
        <v>146</v>
      </c>
      <c r="XP23" s="157">
        <v>1</v>
      </c>
      <c r="XQ23" s="157">
        <v>0</v>
      </c>
      <c r="XR23" s="158">
        <f t="shared" si="103"/>
        <v>0.99319727891156462</v>
      </c>
      <c r="XS23" s="158" t="str">
        <f t="shared" si="116"/>
        <v>OK</v>
      </c>
      <c r="XU23" s="157" t="s">
        <v>38</v>
      </c>
      <c r="XV23" s="157">
        <v>147</v>
      </c>
      <c r="XW23" s="157">
        <v>146</v>
      </c>
      <c r="XX23" s="157">
        <v>1</v>
      </c>
      <c r="XY23" s="157">
        <v>0</v>
      </c>
      <c r="XZ23" s="158">
        <f t="shared" si="104"/>
        <v>0.99319727891156462</v>
      </c>
      <c r="YA23" s="158" t="str">
        <f t="shared" si="105"/>
        <v>OK</v>
      </c>
      <c r="YC23" s="157" t="s">
        <v>38</v>
      </c>
      <c r="YD23" s="157">
        <v>147</v>
      </c>
      <c r="YE23" s="157">
        <v>146</v>
      </c>
      <c r="YF23" s="157">
        <v>1</v>
      </c>
      <c r="YG23" s="157">
        <v>0</v>
      </c>
      <c r="YH23" s="158">
        <f t="shared" si="106"/>
        <v>0.99319727891156462</v>
      </c>
      <c r="YI23" s="158" t="str">
        <f t="shared" si="107"/>
        <v>OK</v>
      </c>
    </row>
    <row r="24" spans="1:659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14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08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09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10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11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12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O24" s="157" t="s">
        <v>39</v>
      </c>
      <c r="OP24" s="157">
        <v>12</v>
      </c>
      <c r="OQ24" s="157">
        <v>12</v>
      </c>
      <c r="OR24" s="157">
        <v>0</v>
      </c>
      <c r="OS24" s="157">
        <v>0</v>
      </c>
      <c r="OT24" s="158">
        <f t="shared" si="47"/>
        <v>1</v>
      </c>
      <c r="OU24" s="158">
        <f t="shared" si="48"/>
        <v>0</v>
      </c>
      <c r="OW24" s="157" t="s">
        <v>39</v>
      </c>
      <c r="OX24" s="157">
        <v>12</v>
      </c>
      <c r="OY24" s="157">
        <v>12</v>
      </c>
      <c r="OZ24" s="157">
        <v>0</v>
      </c>
      <c r="PA24" s="157">
        <v>0</v>
      </c>
      <c r="PB24" s="158">
        <f t="shared" si="113"/>
        <v>1</v>
      </c>
      <c r="PC24" s="158">
        <f t="shared" si="49"/>
        <v>0</v>
      </c>
      <c r="PE24" s="157" t="s">
        <v>39</v>
      </c>
      <c r="PF24" s="157">
        <v>12</v>
      </c>
      <c r="PG24" s="157">
        <v>12</v>
      </c>
      <c r="PH24" s="157">
        <v>0</v>
      </c>
      <c r="PI24" s="157">
        <v>0</v>
      </c>
      <c r="PJ24" s="158">
        <f t="shared" si="50"/>
        <v>1</v>
      </c>
      <c r="PK24" s="158">
        <f t="shared" si="51"/>
        <v>0</v>
      </c>
      <c r="PM24" s="157" t="s">
        <v>39</v>
      </c>
      <c r="PN24" s="157">
        <v>12</v>
      </c>
      <c r="PO24" s="157">
        <v>12</v>
      </c>
      <c r="PP24" s="157">
        <v>0</v>
      </c>
      <c r="PQ24" s="157">
        <v>0</v>
      </c>
      <c r="PR24" s="158">
        <f t="shared" si="52"/>
        <v>1</v>
      </c>
      <c r="PS24" s="158">
        <f t="shared" si="53"/>
        <v>0</v>
      </c>
      <c r="PU24" s="157" t="s">
        <v>39</v>
      </c>
      <c r="PV24" s="157">
        <v>12</v>
      </c>
      <c r="PW24" s="157">
        <v>12</v>
      </c>
      <c r="PX24" s="157">
        <v>0</v>
      </c>
      <c r="PY24" s="157">
        <v>0</v>
      </c>
      <c r="PZ24" s="158">
        <f t="shared" si="54"/>
        <v>1</v>
      </c>
      <c r="QA24" s="158">
        <f t="shared" si="55"/>
        <v>0</v>
      </c>
      <c r="QC24" s="157" t="s">
        <v>39</v>
      </c>
      <c r="QD24" s="157">
        <v>12</v>
      </c>
      <c r="QE24" s="157">
        <v>12</v>
      </c>
      <c r="QF24" s="157">
        <v>0</v>
      </c>
      <c r="QG24" s="157">
        <v>0</v>
      </c>
      <c r="QH24" s="158">
        <f t="shared" si="56"/>
        <v>1</v>
      </c>
      <c r="QI24" s="158">
        <f t="shared" si="57"/>
        <v>0</v>
      </c>
      <c r="QK24" s="157" t="s">
        <v>39</v>
      </c>
      <c r="QL24" s="157">
        <v>12</v>
      </c>
      <c r="QM24" s="157">
        <v>12</v>
      </c>
      <c r="QN24" s="157">
        <v>0</v>
      </c>
      <c r="QO24" s="157">
        <v>0</v>
      </c>
      <c r="QP24" s="158">
        <f t="shared" si="58"/>
        <v>1</v>
      </c>
      <c r="QQ24" s="158">
        <f t="shared" si="59"/>
        <v>0</v>
      </c>
      <c r="QS24" s="157" t="s">
        <v>39</v>
      </c>
      <c r="QT24" s="157">
        <v>12</v>
      </c>
      <c r="QU24" s="157">
        <v>12</v>
      </c>
      <c r="QV24" s="157">
        <v>0</v>
      </c>
      <c r="QW24" s="157">
        <v>0</v>
      </c>
      <c r="QX24" s="158">
        <f t="shared" si="60"/>
        <v>1</v>
      </c>
      <c r="QY24" s="158">
        <f t="shared" si="61"/>
        <v>0</v>
      </c>
      <c r="RA24" s="157" t="s">
        <v>39</v>
      </c>
      <c r="RB24" s="157">
        <v>12</v>
      </c>
      <c r="RC24" s="157">
        <v>12</v>
      </c>
      <c r="RD24" s="157">
        <v>0</v>
      </c>
      <c r="RE24" s="157">
        <v>0</v>
      </c>
      <c r="RF24" s="158">
        <f t="shared" si="62"/>
        <v>1</v>
      </c>
      <c r="RG24" s="158">
        <f t="shared" si="63"/>
        <v>0</v>
      </c>
      <c r="RI24" s="157" t="s">
        <v>39</v>
      </c>
      <c r="RJ24" s="157">
        <v>12</v>
      </c>
      <c r="RK24" s="157">
        <v>12</v>
      </c>
      <c r="RL24" s="157">
        <v>0</v>
      </c>
      <c r="RM24" s="157">
        <v>0</v>
      </c>
      <c r="RN24" s="158">
        <f t="shared" si="64"/>
        <v>1</v>
      </c>
      <c r="RO24" s="158">
        <f t="shared" si="65"/>
        <v>0</v>
      </c>
      <c r="RQ24" s="157" t="s">
        <v>39</v>
      </c>
      <c r="RR24" s="157">
        <v>12</v>
      </c>
      <c r="RS24" s="157">
        <v>12</v>
      </c>
      <c r="RT24" s="157">
        <v>0</v>
      </c>
      <c r="RU24" s="157">
        <v>0</v>
      </c>
      <c r="RV24" s="158">
        <f t="shared" si="66"/>
        <v>1</v>
      </c>
      <c r="RW24" s="158">
        <f t="shared" si="67"/>
        <v>0</v>
      </c>
      <c r="RY24" s="157" t="s">
        <v>39</v>
      </c>
      <c r="RZ24" s="157">
        <v>12</v>
      </c>
      <c r="SA24" s="157">
        <v>12</v>
      </c>
      <c r="SB24" s="157">
        <v>0</v>
      </c>
      <c r="SC24" s="157">
        <v>0</v>
      </c>
      <c r="SD24" s="158">
        <f t="shared" si="68"/>
        <v>1</v>
      </c>
      <c r="SE24" s="158">
        <f t="shared" si="69"/>
        <v>0</v>
      </c>
      <c r="SG24" s="157" t="s">
        <v>39</v>
      </c>
      <c r="SH24" s="157">
        <v>12</v>
      </c>
      <c r="SI24" s="157">
        <v>12</v>
      </c>
      <c r="SJ24" s="157">
        <v>0</v>
      </c>
      <c r="SK24" s="157">
        <v>0</v>
      </c>
      <c r="SL24" s="158">
        <f t="shared" si="70"/>
        <v>1</v>
      </c>
      <c r="SM24" s="158">
        <f t="shared" si="71"/>
        <v>0</v>
      </c>
      <c r="SO24" s="157" t="s">
        <v>39</v>
      </c>
      <c r="SP24" s="157">
        <v>12</v>
      </c>
      <c r="SQ24" s="157">
        <v>12</v>
      </c>
      <c r="SR24" s="157">
        <v>0</v>
      </c>
      <c r="SS24" s="157">
        <v>0</v>
      </c>
      <c r="ST24" s="158">
        <f t="shared" si="72"/>
        <v>1</v>
      </c>
      <c r="SU24" s="158">
        <f t="shared" si="73"/>
        <v>0</v>
      </c>
      <c r="SW24" s="157" t="s">
        <v>39</v>
      </c>
      <c r="SX24" s="157">
        <v>12</v>
      </c>
      <c r="SY24" s="157">
        <v>12</v>
      </c>
      <c r="SZ24" s="157">
        <v>0</v>
      </c>
      <c r="TA24" s="157">
        <v>0</v>
      </c>
      <c r="TB24" s="158">
        <f t="shared" si="74"/>
        <v>1</v>
      </c>
      <c r="TC24" s="158">
        <f t="shared" si="75"/>
        <v>0</v>
      </c>
      <c r="TE24" s="157" t="s">
        <v>39</v>
      </c>
      <c r="TF24" s="157">
        <v>12</v>
      </c>
      <c r="TG24" s="157">
        <v>12</v>
      </c>
      <c r="TH24" s="157">
        <v>0</v>
      </c>
      <c r="TI24" s="157">
        <v>0</v>
      </c>
      <c r="TJ24" s="158">
        <f t="shared" si="76"/>
        <v>1</v>
      </c>
      <c r="TK24" s="158">
        <f t="shared" si="77"/>
        <v>0</v>
      </c>
      <c r="TM24" s="157" t="s">
        <v>39</v>
      </c>
      <c r="TN24" s="157">
        <v>12</v>
      </c>
      <c r="TO24" s="157">
        <v>12</v>
      </c>
      <c r="TP24" s="157">
        <v>0</v>
      </c>
      <c r="TQ24" s="157">
        <v>0</v>
      </c>
      <c r="TR24" s="158">
        <f t="shared" si="78"/>
        <v>1</v>
      </c>
      <c r="TS24" s="158">
        <f t="shared" si="79"/>
        <v>0</v>
      </c>
      <c r="TU24" s="157" t="s">
        <v>39</v>
      </c>
      <c r="TV24" s="157">
        <v>12</v>
      </c>
      <c r="TW24" s="157">
        <v>12</v>
      </c>
      <c r="TX24" s="157">
        <v>0</v>
      </c>
      <c r="TY24" s="157">
        <v>0</v>
      </c>
      <c r="TZ24" s="158">
        <f t="shared" si="80"/>
        <v>1</v>
      </c>
      <c r="UA24" s="158">
        <f t="shared" si="81"/>
        <v>0</v>
      </c>
      <c r="UC24" s="157" t="s">
        <v>39</v>
      </c>
      <c r="UD24" s="157">
        <v>12</v>
      </c>
      <c r="UE24" s="157">
        <v>12</v>
      </c>
      <c r="UF24" s="157">
        <v>0</v>
      </c>
      <c r="UG24" s="157">
        <v>0</v>
      </c>
      <c r="UH24" s="158">
        <f t="shared" si="82"/>
        <v>1</v>
      </c>
      <c r="UI24" s="158">
        <f t="shared" si="83"/>
        <v>0</v>
      </c>
      <c r="UK24" s="157" t="s">
        <v>39</v>
      </c>
      <c r="UL24" s="157">
        <v>12</v>
      </c>
      <c r="UM24" s="157">
        <v>12</v>
      </c>
      <c r="UN24" s="157">
        <v>0</v>
      </c>
      <c r="UO24" s="157">
        <v>0</v>
      </c>
      <c r="UP24" s="158">
        <f t="shared" si="84"/>
        <v>1</v>
      </c>
      <c r="UQ24" s="158">
        <f t="shared" si="85"/>
        <v>0</v>
      </c>
      <c r="US24" s="157" t="s">
        <v>39</v>
      </c>
      <c r="UT24" s="157">
        <v>12</v>
      </c>
      <c r="UU24" s="157">
        <v>12</v>
      </c>
      <c r="UV24" s="157">
        <v>0</v>
      </c>
      <c r="UW24" s="157">
        <v>0</v>
      </c>
      <c r="UX24" s="158">
        <f t="shared" si="86"/>
        <v>1</v>
      </c>
      <c r="UY24" s="158">
        <f t="shared" si="87"/>
        <v>0</v>
      </c>
      <c r="UZ24" s="157"/>
      <c r="VA24" s="157" t="s">
        <v>39</v>
      </c>
      <c r="VB24" s="157">
        <v>12</v>
      </c>
      <c r="VC24" s="157">
        <v>12</v>
      </c>
      <c r="VD24" s="157">
        <v>0</v>
      </c>
      <c r="VE24" s="157">
        <v>0</v>
      </c>
      <c r="VF24" s="158">
        <f t="shared" si="88"/>
        <v>1</v>
      </c>
      <c r="VG24" s="158">
        <f t="shared" si="89"/>
        <v>0</v>
      </c>
      <c r="VI24" s="157" t="s">
        <v>39</v>
      </c>
      <c r="VJ24" s="157">
        <v>12</v>
      </c>
      <c r="VK24" s="157">
        <v>12</v>
      </c>
      <c r="VL24" s="157">
        <v>0</v>
      </c>
      <c r="VM24" s="157">
        <v>0</v>
      </c>
      <c r="VN24" s="158">
        <f t="shared" si="90"/>
        <v>1</v>
      </c>
      <c r="VO24" s="158">
        <f t="shared" si="91"/>
        <v>0</v>
      </c>
      <c r="VQ24" s="157" t="s">
        <v>39</v>
      </c>
      <c r="VR24" s="157">
        <v>12</v>
      </c>
      <c r="VS24" s="157">
        <v>12</v>
      </c>
      <c r="VT24" s="157">
        <v>0</v>
      </c>
      <c r="VU24" s="157">
        <v>0</v>
      </c>
      <c r="VV24" s="158">
        <f t="shared" si="92"/>
        <v>1</v>
      </c>
      <c r="VW24" s="158">
        <f t="shared" si="93"/>
        <v>0</v>
      </c>
      <c r="VY24" s="157" t="s">
        <v>39</v>
      </c>
      <c r="VZ24" s="157">
        <v>12</v>
      </c>
      <c r="WA24" s="157">
        <v>12</v>
      </c>
      <c r="WB24" s="157">
        <v>0</v>
      </c>
      <c r="WC24" s="157">
        <v>0</v>
      </c>
      <c r="WD24" s="158">
        <f t="shared" si="94"/>
        <v>1</v>
      </c>
      <c r="WE24" s="158">
        <f t="shared" si="95"/>
        <v>0</v>
      </c>
      <c r="WG24" s="157" t="s">
        <v>39</v>
      </c>
      <c r="WH24" s="157">
        <v>12</v>
      </c>
      <c r="WI24" s="157">
        <v>12</v>
      </c>
      <c r="WJ24" s="157">
        <v>0</v>
      </c>
      <c r="WK24" s="157">
        <v>0</v>
      </c>
      <c r="WL24" s="158">
        <f t="shared" si="96"/>
        <v>1</v>
      </c>
      <c r="WM24" s="158">
        <f t="shared" si="97"/>
        <v>0</v>
      </c>
      <c r="WO24" s="157" t="s">
        <v>39</v>
      </c>
      <c r="WP24" s="157">
        <v>12</v>
      </c>
      <c r="WQ24" s="157">
        <v>9</v>
      </c>
      <c r="WR24" s="157">
        <v>3</v>
      </c>
      <c r="WS24" s="157">
        <v>0</v>
      </c>
      <c r="WT24" s="158">
        <f t="shared" si="98"/>
        <v>0.75</v>
      </c>
      <c r="WU24" s="158">
        <f t="shared" si="99"/>
        <v>-0.25</v>
      </c>
      <c r="WV24" s="157" t="s">
        <v>119</v>
      </c>
      <c r="WW24" s="157" t="s">
        <v>39</v>
      </c>
      <c r="WX24" s="157">
        <v>12</v>
      </c>
      <c r="WY24" s="157">
        <v>9</v>
      </c>
      <c r="WZ24" s="157">
        <v>3</v>
      </c>
      <c r="XA24" s="157">
        <v>0</v>
      </c>
      <c r="XB24" s="158">
        <f t="shared" si="100"/>
        <v>0.75</v>
      </c>
      <c r="XC24" s="158" t="str">
        <f t="shared" si="101"/>
        <v>OK</v>
      </c>
      <c r="XE24" s="157" t="s">
        <v>39</v>
      </c>
      <c r="XF24" s="157">
        <v>12</v>
      </c>
      <c r="XG24" s="157">
        <v>9</v>
      </c>
      <c r="XH24" s="157">
        <v>3</v>
      </c>
      <c r="XI24" s="157">
        <v>0</v>
      </c>
      <c r="XJ24" s="158">
        <f t="shared" si="102"/>
        <v>0.75</v>
      </c>
      <c r="XK24" s="158" t="str">
        <f t="shared" si="115"/>
        <v>OK</v>
      </c>
      <c r="XM24" s="157" t="s">
        <v>39</v>
      </c>
      <c r="XN24" s="157">
        <v>12</v>
      </c>
      <c r="XO24" s="157">
        <v>9</v>
      </c>
      <c r="XP24" s="157">
        <v>3</v>
      </c>
      <c r="XQ24" s="157">
        <v>0</v>
      </c>
      <c r="XR24" s="158">
        <f t="shared" si="103"/>
        <v>0.75</v>
      </c>
      <c r="XS24" s="158" t="str">
        <f t="shared" si="116"/>
        <v>OK</v>
      </c>
      <c r="XU24" s="157" t="s">
        <v>39</v>
      </c>
      <c r="XV24" s="157">
        <v>12</v>
      </c>
      <c r="XW24" s="157">
        <v>9</v>
      </c>
      <c r="XX24" s="157">
        <v>3</v>
      </c>
      <c r="XY24" s="157">
        <v>0</v>
      </c>
      <c r="XZ24" s="158">
        <f t="shared" si="104"/>
        <v>0.75</v>
      </c>
      <c r="YA24" s="158" t="str">
        <f t="shared" si="105"/>
        <v>OK</v>
      </c>
      <c r="YC24" s="157" t="s">
        <v>39</v>
      </c>
      <c r="YD24" s="157">
        <v>12</v>
      </c>
      <c r="YE24" s="157">
        <v>9</v>
      </c>
      <c r="YF24" s="157">
        <v>3</v>
      </c>
      <c r="YG24" s="157">
        <v>0</v>
      </c>
      <c r="YH24" s="158">
        <f t="shared" si="106"/>
        <v>0.75</v>
      </c>
      <c r="YI24" s="158" t="str">
        <f t="shared" si="107"/>
        <v>OK</v>
      </c>
    </row>
    <row r="25" spans="1:659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14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08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09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10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11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12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O25" s="157" t="s">
        <v>40</v>
      </c>
      <c r="OP25" s="157">
        <v>211</v>
      </c>
      <c r="OQ25" s="157">
        <v>104</v>
      </c>
      <c r="OR25" s="157">
        <v>0</v>
      </c>
      <c r="OS25" s="157">
        <v>107</v>
      </c>
      <c r="OT25" s="158">
        <f t="shared" si="47"/>
        <v>0.49289099526066349</v>
      </c>
      <c r="OU25" s="158">
        <f t="shared" si="48"/>
        <v>2.8909952606634981E-3</v>
      </c>
      <c r="OW25" s="157" t="s">
        <v>40</v>
      </c>
      <c r="OX25" s="157">
        <v>211</v>
      </c>
      <c r="OY25" s="157">
        <v>104</v>
      </c>
      <c r="OZ25" s="157">
        <v>0</v>
      </c>
      <c r="PA25" s="157">
        <v>107</v>
      </c>
      <c r="PB25" s="158">
        <f t="shared" si="113"/>
        <v>0.49289099526066349</v>
      </c>
      <c r="PC25" s="158">
        <f t="shared" si="49"/>
        <v>0</v>
      </c>
      <c r="PE25" s="157" t="s">
        <v>40</v>
      </c>
      <c r="PF25" s="157">
        <v>211</v>
      </c>
      <c r="PG25" s="157">
        <v>104</v>
      </c>
      <c r="PH25" s="157">
        <v>0</v>
      </c>
      <c r="PI25" s="157">
        <v>107</v>
      </c>
      <c r="PJ25" s="158">
        <f t="shared" si="50"/>
        <v>0.49289099526066349</v>
      </c>
      <c r="PK25" s="158">
        <f t="shared" si="51"/>
        <v>0</v>
      </c>
      <c r="PM25" s="157" t="s">
        <v>40</v>
      </c>
      <c r="PN25" s="157">
        <v>211</v>
      </c>
      <c r="PO25" s="157">
        <v>104</v>
      </c>
      <c r="PP25" s="157">
        <v>0</v>
      </c>
      <c r="PQ25" s="157">
        <v>107</v>
      </c>
      <c r="PR25" s="158">
        <f t="shared" si="52"/>
        <v>0.49289099526066349</v>
      </c>
      <c r="PS25" s="158">
        <f t="shared" si="53"/>
        <v>0</v>
      </c>
      <c r="PU25" s="157" t="s">
        <v>40</v>
      </c>
      <c r="PV25" s="157">
        <v>211</v>
      </c>
      <c r="PW25" s="157">
        <v>104</v>
      </c>
      <c r="PX25" s="157">
        <v>0</v>
      </c>
      <c r="PY25" s="157">
        <v>107</v>
      </c>
      <c r="PZ25" s="158">
        <f t="shared" si="54"/>
        <v>0.49289099526066349</v>
      </c>
      <c r="QA25" s="158">
        <f t="shared" si="55"/>
        <v>0</v>
      </c>
      <c r="QC25" s="157" t="s">
        <v>40</v>
      </c>
      <c r="QD25" s="157">
        <v>211</v>
      </c>
      <c r="QE25" s="157">
        <v>104</v>
      </c>
      <c r="QF25" s="157">
        <v>0</v>
      </c>
      <c r="QG25" s="157">
        <v>107</v>
      </c>
      <c r="QH25" s="158">
        <f t="shared" si="56"/>
        <v>0.49289099526066349</v>
      </c>
      <c r="QI25" s="158">
        <f t="shared" si="57"/>
        <v>0</v>
      </c>
      <c r="QK25" s="157" t="s">
        <v>40</v>
      </c>
      <c r="QL25" s="157">
        <v>211</v>
      </c>
      <c r="QM25" s="157">
        <v>104</v>
      </c>
      <c r="QN25" s="157">
        <v>0</v>
      </c>
      <c r="QO25" s="157">
        <v>107</v>
      </c>
      <c r="QP25" s="158">
        <f t="shared" si="58"/>
        <v>0.49289099526066349</v>
      </c>
      <c r="QQ25" s="158">
        <f t="shared" si="59"/>
        <v>0</v>
      </c>
      <c r="QS25" s="157" t="s">
        <v>40</v>
      </c>
      <c r="QT25" s="157">
        <v>211</v>
      </c>
      <c r="QU25" s="157">
        <v>104</v>
      </c>
      <c r="QV25" s="157">
        <v>0</v>
      </c>
      <c r="QW25" s="157">
        <v>107</v>
      </c>
      <c r="QX25" s="158">
        <f t="shared" si="60"/>
        <v>0.49289099526066349</v>
      </c>
      <c r="QY25" s="158">
        <f t="shared" si="61"/>
        <v>0</v>
      </c>
      <c r="RA25" s="157" t="s">
        <v>40</v>
      </c>
      <c r="RB25" s="157">
        <v>211</v>
      </c>
      <c r="RC25" s="157">
        <v>104</v>
      </c>
      <c r="RD25" s="157">
        <v>0</v>
      </c>
      <c r="RE25" s="157">
        <v>107</v>
      </c>
      <c r="RF25" s="158">
        <f t="shared" si="62"/>
        <v>0.49289099526066349</v>
      </c>
      <c r="RG25" s="158">
        <f t="shared" si="63"/>
        <v>0</v>
      </c>
      <c r="RI25" s="157" t="s">
        <v>40</v>
      </c>
      <c r="RJ25" s="157">
        <v>211</v>
      </c>
      <c r="RK25" s="157">
        <v>104</v>
      </c>
      <c r="RL25" s="157">
        <v>0</v>
      </c>
      <c r="RM25" s="157">
        <v>107</v>
      </c>
      <c r="RN25" s="158">
        <f t="shared" si="64"/>
        <v>0.49289099526066349</v>
      </c>
      <c r="RO25" s="158">
        <f t="shared" si="65"/>
        <v>0</v>
      </c>
      <c r="RQ25" s="157" t="s">
        <v>40</v>
      </c>
      <c r="RR25" s="157">
        <v>211</v>
      </c>
      <c r="RS25" s="157">
        <v>104</v>
      </c>
      <c r="RT25" s="157">
        <v>0</v>
      </c>
      <c r="RU25" s="157">
        <v>107</v>
      </c>
      <c r="RV25" s="158">
        <f t="shared" si="66"/>
        <v>0.49289099526066349</v>
      </c>
      <c r="RW25" s="158">
        <f t="shared" si="67"/>
        <v>0</v>
      </c>
      <c r="RY25" s="157" t="s">
        <v>40</v>
      </c>
      <c r="RZ25" s="157">
        <v>211</v>
      </c>
      <c r="SA25" s="157">
        <v>104</v>
      </c>
      <c r="SB25" s="157">
        <v>0</v>
      </c>
      <c r="SC25" s="157">
        <v>107</v>
      </c>
      <c r="SD25" s="158">
        <f t="shared" si="68"/>
        <v>0.49289099526066349</v>
      </c>
      <c r="SE25" s="158">
        <f t="shared" si="69"/>
        <v>0</v>
      </c>
      <c r="SG25" s="157" t="s">
        <v>40</v>
      </c>
      <c r="SH25" s="157">
        <v>211</v>
      </c>
      <c r="SI25" s="157">
        <v>104</v>
      </c>
      <c r="SJ25" s="157">
        <v>0</v>
      </c>
      <c r="SK25" s="157">
        <v>107</v>
      </c>
      <c r="SL25" s="158">
        <f t="shared" si="70"/>
        <v>0.49289099526066349</v>
      </c>
      <c r="SM25" s="158">
        <f t="shared" si="71"/>
        <v>0</v>
      </c>
      <c r="SO25" s="157" t="s">
        <v>40</v>
      </c>
      <c r="SP25" s="157">
        <v>211</v>
      </c>
      <c r="SQ25" s="157">
        <v>104</v>
      </c>
      <c r="SR25" s="157">
        <v>0</v>
      </c>
      <c r="SS25" s="157">
        <v>107</v>
      </c>
      <c r="ST25" s="158">
        <f t="shared" si="72"/>
        <v>0.49289099526066349</v>
      </c>
      <c r="SU25" s="158">
        <f t="shared" si="73"/>
        <v>0</v>
      </c>
      <c r="SW25" s="157" t="s">
        <v>40</v>
      </c>
      <c r="SX25" s="157">
        <v>211</v>
      </c>
      <c r="SY25" s="157">
        <v>104</v>
      </c>
      <c r="SZ25" s="157">
        <v>0</v>
      </c>
      <c r="TA25" s="157">
        <v>107</v>
      </c>
      <c r="TB25" s="158">
        <f t="shared" si="74"/>
        <v>0.49289099526066349</v>
      </c>
      <c r="TC25" s="158">
        <f t="shared" si="75"/>
        <v>0</v>
      </c>
      <c r="TE25" s="157" t="s">
        <v>40</v>
      </c>
      <c r="TF25" s="157">
        <v>211</v>
      </c>
      <c r="TG25" s="157">
        <v>104</v>
      </c>
      <c r="TH25" s="157">
        <v>0</v>
      </c>
      <c r="TI25" s="157">
        <v>107</v>
      </c>
      <c r="TJ25" s="158">
        <f t="shared" si="76"/>
        <v>0.49289099526066349</v>
      </c>
      <c r="TK25" s="158">
        <f t="shared" si="77"/>
        <v>0</v>
      </c>
      <c r="TM25" s="157" t="s">
        <v>40</v>
      </c>
      <c r="TN25" s="157">
        <v>211</v>
      </c>
      <c r="TO25" s="157">
        <v>104</v>
      </c>
      <c r="TP25" s="157">
        <v>0</v>
      </c>
      <c r="TQ25" s="157">
        <v>107</v>
      </c>
      <c r="TR25" s="158">
        <f t="shared" si="78"/>
        <v>0.49289099526066349</v>
      </c>
      <c r="TS25" s="158">
        <f t="shared" si="79"/>
        <v>0</v>
      </c>
      <c r="TU25" s="157" t="s">
        <v>40</v>
      </c>
      <c r="TV25" s="157">
        <v>211</v>
      </c>
      <c r="TW25" s="157">
        <v>104</v>
      </c>
      <c r="TX25" s="157">
        <v>0</v>
      </c>
      <c r="TY25" s="157">
        <v>107</v>
      </c>
      <c r="TZ25" s="158">
        <f t="shared" si="80"/>
        <v>0.49289099526066349</v>
      </c>
      <c r="UA25" s="158">
        <f t="shared" si="81"/>
        <v>0</v>
      </c>
      <c r="UC25" s="157" t="s">
        <v>40</v>
      </c>
      <c r="UD25" s="157">
        <v>211</v>
      </c>
      <c r="UE25" s="157">
        <v>104</v>
      </c>
      <c r="UF25" s="157">
        <v>0</v>
      </c>
      <c r="UG25" s="157">
        <v>107</v>
      </c>
      <c r="UH25" s="158">
        <f t="shared" si="82"/>
        <v>0.49289099526066349</v>
      </c>
      <c r="UI25" s="158">
        <f t="shared" si="83"/>
        <v>0</v>
      </c>
      <c r="UK25" s="157" t="s">
        <v>40</v>
      </c>
      <c r="UL25" s="157">
        <v>211</v>
      </c>
      <c r="UM25" s="157">
        <v>104</v>
      </c>
      <c r="UN25" s="157">
        <v>0</v>
      </c>
      <c r="UO25" s="157">
        <v>107</v>
      </c>
      <c r="UP25" s="158">
        <f t="shared" si="84"/>
        <v>0.49289099526066349</v>
      </c>
      <c r="UQ25" s="158">
        <f t="shared" si="85"/>
        <v>0</v>
      </c>
      <c r="US25" s="157" t="s">
        <v>40</v>
      </c>
      <c r="UT25" s="157">
        <v>211</v>
      </c>
      <c r="UU25" s="157">
        <v>104</v>
      </c>
      <c r="UV25" s="157">
        <v>0</v>
      </c>
      <c r="UW25" s="157">
        <v>107</v>
      </c>
      <c r="UX25" s="158">
        <f t="shared" si="86"/>
        <v>0.49289099526066349</v>
      </c>
      <c r="UY25" s="158">
        <f t="shared" si="87"/>
        <v>0</v>
      </c>
      <c r="UZ25" s="157"/>
      <c r="VA25" s="157" t="s">
        <v>40</v>
      </c>
      <c r="VB25" s="157">
        <v>211</v>
      </c>
      <c r="VC25" s="157">
        <v>104</v>
      </c>
      <c r="VD25" s="157">
        <v>0</v>
      </c>
      <c r="VE25" s="157">
        <v>107</v>
      </c>
      <c r="VF25" s="158">
        <f t="shared" si="88"/>
        <v>0.49289099526066349</v>
      </c>
      <c r="VG25" s="158">
        <f t="shared" si="89"/>
        <v>0</v>
      </c>
      <c r="VI25" s="157" t="s">
        <v>40</v>
      </c>
      <c r="VJ25" s="157">
        <v>211</v>
      </c>
      <c r="VK25" s="157">
        <v>104</v>
      </c>
      <c r="VL25" s="157">
        <v>0</v>
      </c>
      <c r="VM25" s="157">
        <v>107</v>
      </c>
      <c r="VN25" s="158">
        <f t="shared" si="90"/>
        <v>0.49289099526066349</v>
      </c>
      <c r="VO25" s="158">
        <f t="shared" si="91"/>
        <v>0</v>
      </c>
      <c r="VQ25" s="157" t="s">
        <v>40</v>
      </c>
      <c r="VR25" s="157">
        <v>211</v>
      </c>
      <c r="VS25" s="157">
        <v>104</v>
      </c>
      <c r="VT25" s="157">
        <v>0</v>
      </c>
      <c r="VU25" s="157">
        <v>107</v>
      </c>
      <c r="VV25" s="158">
        <f t="shared" si="92"/>
        <v>0.49289099526066349</v>
      </c>
      <c r="VW25" s="158">
        <f t="shared" si="93"/>
        <v>0</v>
      </c>
      <c r="VY25" s="157" t="s">
        <v>40</v>
      </c>
      <c r="VZ25" s="157">
        <v>211</v>
      </c>
      <c r="WA25" s="157">
        <v>104</v>
      </c>
      <c r="WB25" s="157">
        <v>0</v>
      </c>
      <c r="WC25" s="157">
        <v>107</v>
      </c>
      <c r="WD25" s="158">
        <f t="shared" si="94"/>
        <v>0.49289099526066349</v>
      </c>
      <c r="WE25" s="158">
        <f t="shared" si="95"/>
        <v>0</v>
      </c>
      <c r="WG25" s="157" t="s">
        <v>40</v>
      </c>
      <c r="WH25" s="157">
        <v>211</v>
      </c>
      <c r="WI25" s="157">
        <v>104</v>
      </c>
      <c r="WJ25" s="157">
        <v>0</v>
      </c>
      <c r="WK25" s="157">
        <v>107</v>
      </c>
      <c r="WL25" s="158">
        <f t="shared" si="96"/>
        <v>0.49289099526066349</v>
      </c>
      <c r="WM25" s="158">
        <f t="shared" si="97"/>
        <v>0</v>
      </c>
      <c r="WO25" s="157" t="s">
        <v>40</v>
      </c>
      <c r="WP25" s="157">
        <v>211</v>
      </c>
      <c r="WQ25" s="157">
        <v>104</v>
      </c>
      <c r="WR25" s="157">
        <v>0</v>
      </c>
      <c r="WS25" s="157">
        <v>107</v>
      </c>
      <c r="WT25" s="158">
        <f t="shared" si="98"/>
        <v>0.49289099526066349</v>
      </c>
      <c r="WU25" s="158">
        <f t="shared" si="99"/>
        <v>0</v>
      </c>
      <c r="WW25" s="157" t="s">
        <v>40</v>
      </c>
      <c r="WX25" s="157">
        <v>211</v>
      </c>
      <c r="WY25" s="157">
        <v>104</v>
      </c>
      <c r="WZ25" s="157">
        <v>0</v>
      </c>
      <c r="XA25" s="157">
        <v>107</v>
      </c>
      <c r="XB25" s="158">
        <f t="shared" si="100"/>
        <v>0.49289099526066349</v>
      </c>
      <c r="XC25" s="158" t="str">
        <f t="shared" si="101"/>
        <v>OK</v>
      </c>
      <c r="XE25" s="157" t="s">
        <v>40</v>
      </c>
      <c r="XF25" s="157">
        <v>211</v>
      </c>
      <c r="XG25" s="157">
        <v>104</v>
      </c>
      <c r="XH25" s="157">
        <v>0</v>
      </c>
      <c r="XI25" s="157">
        <v>107</v>
      </c>
      <c r="XJ25" s="158">
        <f t="shared" si="102"/>
        <v>0.49289099526066349</v>
      </c>
      <c r="XK25" s="158" t="str">
        <f t="shared" si="115"/>
        <v>OK</v>
      </c>
      <c r="XM25" s="157" t="s">
        <v>40</v>
      </c>
      <c r="XN25" s="157">
        <v>211</v>
      </c>
      <c r="XO25" s="157">
        <v>104</v>
      </c>
      <c r="XP25" s="157">
        <v>0</v>
      </c>
      <c r="XQ25" s="157">
        <v>107</v>
      </c>
      <c r="XR25" s="158">
        <f t="shared" si="103"/>
        <v>0.49289099526066349</v>
      </c>
      <c r="XS25" s="158" t="str">
        <f t="shared" si="116"/>
        <v>OK</v>
      </c>
      <c r="XU25" s="157" t="s">
        <v>40</v>
      </c>
      <c r="XV25" s="157">
        <v>211</v>
      </c>
      <c r="XW25" s="157">
        <v>104</v>
      </c>
      <c r="XX25" s="157">
        <v>0</v>
      </c>
      <c r="XY25" s="157">
        <v>107</v>
      </c>
      <c r="XZ25" s="158">
        <f t="shared" si="104"/>
        <v>0.49289099526066349</v>
      </c>
      <c r="YA25" s="158" t="str">
        <f t="shared" si="105"/>
        <v>OK</v>
      </c>
      <c r="YC25" s="157" t="s">
        <v>40</v>
      </c>
      <c r="YD25" s="157">
        <v>211</v>
      </c>
      <c r="YE25" s="157">
        <v>104</v>
      </c>
      <c r="YF25" s="157">
        <v>0</v>
      </c>
      <c r="YG25" s="157">
        <v>107</v>
      </c>
      <c r="YH25" s="158">
        <f t="shared" si="106"/>
        <v>0.49289099526066349</v>
      </c>
      <c r="YI25" s="158" t="str">
        <f t="shared" si="107"/>
        <v>OK</v>
      </c>
    </row>
    <row r="26" spans="1:659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14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08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09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10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11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12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O26" s="157" t="s">
        <v>41</v>
      </c>
      <c r="OP26" s="157">
        <v>12</v>
      </c>
      <c r="OQ26" s="157">
        <v>8</v>
      </c>
      <c r="OR26" s="157">
        <v>4</v>
      </c>
      <c r="OS26" s="157">
        <v>0</v>
      </c>
      <c r="OT26" s="158">
        <f t="shared" si="47"/>
        <v>0.66666666666666663</v>
      </c>
      <c r="OU26" s="158">
        <f t="shared" si="48"/>
        <v>-3.3333333333334103E-3</v>
      </c>
      <c r="OW26" s="157" t="s">
        <v>41</v>
      </c>
      <c r="OX26" s="157">
        <v>12</v>
      </c>
      <c r="OY26" s="157">
        <v>8</v>
      </c>
      <c r="OZ26" s="157">
        <v>4</v>
      </c>
      <c r="PA26" s="157">
        <v>0</v>
      </c>
      <c r="PB26" s="158">
        <f t="shared" si="113"/>
        <v>0.66666666666666663</v>
      </c>
      <c r="PC26" s="158">
        <f t="shared" si="49"/>
        <v>0</v>
      </c>
      <c r="PE26" s="157" t="s">
        <v>41</v>
      </c>
      <c r="PF26" s="157">
        <v>12</v>
      </c>
      <c r="PG26" s="157">
        <v>8</v>
      </c>
      <c r="PH26" s="157">
        <v>4</v>
      </c>
      <c r="PI26" s="157">
        <v>0</v>
      </c>
      <c r="PJ26" s="158">
        <f t="shared" si="50"/>
        <v>0.66666666666666663</v>
      </c>
      <c r="PK26" s="158">
        <f t="shared" si="51"/>
        <v>0</v>
      </c>
      <c r="PM26" s="157" t="s">
        <v>41</v>
      </c>
      <c r="PN26" s="157">
        <v>12</v>
      </c>
      <c r="PO26" s="157">
        <v>8</v>
      </c>
      <c r="PP26" s="157">
        <v>4</v>
      </c>
      <c r="PQ26" s="157">
        <v>0</v>
      </c>
      <c r="PR26" s="158">
        <f t="shared" si="52"/>
        <v>0.66666666666666663</v>
      </c>
      <c r="PS26" s="158">
        <f t="shared" si="53"/>
        <v>0</v>
      </c>
      <c r="PU26" s="157" t="s">
        <v>41</v>
      </c>
      <c r="PV26" s="159">
        <v>12</v>
      </c>
      <c r="PW26" s="159">
        <v>6</v>
      </c>
      <c r="PX26" s="159">
        <v>6</v>
      </c>
      <c r="PY26" s="159">
        <v>0</v>
      </c>
      <c r="PZ26" s="158">
        <f t="shared" si="54"/>
        <v>0.5</v>
      </c>
      <c r="QA26" s="158">
        <f t="shared" si="55"/>
        <v>-0.16666666666666663</v>
      </c>
      <c r="QC26" s="157" t="s">
        <v>41</v>
      </c>
      <c r="QD26" s="157">
        <v>12</v>
      </c>
      <c r="QE26" s="157">
        <v>6</v>
      </c>
      <c r="QF26" s="157">
        <v>6</v>
      </c>
      <c r="QG26" s="157">
        <v>0</v>
      </c>
      <c r="QH26" s="158">
        <f t="shared" si="56"/>
        <v>0.5</v>
      </c>
      <c r="QI26" s="158">
        <f t="shared" si="57"/>
        <v>0</v>
      </c>
      <c r="QK26" s="157" t="s">
        <v>41</v>
      </c>
      <c r="QL26" s="157">
        <v>12</v>
      </c>
      <c r="QM26" s="157">
        <v>6</v>
      </c>
      <c r="QN26" s="157">
        <v>6</v>
      </c>
      <c r="QO26" s="157">
        <v>0</v>
      </c>
      <c r="QP26" s="158">
        <f t="shared" si="58"/>
        <v>0.5</v>
      </c>
      <c r="QQ26" s="158">
        <f t="shared" si="59"/>
        <v>0</v>
      </c>
      <c r="QS26" s="157" t="s">
        <v>41</v>
      </c>
      <c r="QT26" s="157">
        <v>12</v>
      </c>
      <c r="QU26" s="157">
        <v>6</v>
      </c>
      <c r="QV26" s="157">
        <v>6</v>
      </c>
      <c r="QW26" s="157">
        <v>0</v>
      </c>
      <c r="QX26" s="158">
        <f t="shared" si="60"/>
        <v>0.5</v>
      </c>
      <c r="QY26" s="158">
        <f t="shared" si="61"/>
        <v>0</v>
      </c>
      <c r="RA26" s="157" t="s">
        <v>41</v>
      </c>
      <c r="RB26" s="157">
        <v>12</v>
      </c>
      <c r="RC26" s="157">
        <v>6</v>
      </c>
      <c r="RD26" s="157">
        <v>6</v>
      </c>
      <c r="RE26" s="157">
        <v>0</v>
      </c>
      <c r="RF26" s="158">
        <f t="shared" si="62"/>
        <v>0.5</v>
      </c>
      <c r="RG26" s="158">
        <f t="shared" si="63"/>
        <v>0</v>
      </c>
      <c r="RI26" s="157" t="s">
        <v>41</v>
      </c>
      <c r="RJ26" s="157">
        <v>12</v>
      </c>
      <c r="RK26" s="157">
        <v>6</v>
      </c>
      <c r="RL26" s="157">
        <v>6</v>
      </c>
      <c r="RM26" s="157">
        <v>0</v>
      </c>
      <c r="RN26" s="158">
        <f t="shared" si="64"/>
        <v>0.5</v>
      </c>
      <c r="RO26" s="158">
        <f t="shared" si="65"/>
        <v>0</v>
      </c>
      <c r="RQ26" s="157" t="s">
        <v>41</v>
      </c>
      <c r="RR26" s="157">
        <v>12</v>
      </c>
      <c r="RS26" s="157">
        <v>9</v>
      </c>
      <c r="RT26" s="157">
        <v>3</v>
      </c>
      <c r="RU26" s="157">
        <v>0</v>
      </c>
      <c r="RV26" s="158">
        <f t="shared" si="66"/>
        <v>0.75</v>
      </c>
      <c r="RW26" s="158">
        <f t="shared" si="67"/>
        <v>0.25</v>
      </c>
      <c r="RY26" s="157" t="s">
        <v>41</v>
      </c>
      <c r="RZ26" s="157">
        <v>12</v>
      </c>
      <c r="SA26" s="157">
        <v>9</v>
      </c>
      <c r="SB26" s="157">
        <v>3</v>
      </c>
      <c r="SC26" s="157">
        <v>0</v>
      </c>
      <c r="SD26" s="158">
        <f t="shared" si="68"/>
        <v>0.75</v>
      </c>
      <c r="SE26" s="158">
        <f t="shared" si="69"/>
        <v>0</v>
      </c>
      <c r="SG26" s="157" t="s">
        <v>41</v>
      </c>
      <c r="SH26" s="157">
        <v>12</v>
      </c>
      <c r="SI26" s="157">
        <v>9</v>
      </c>
      <c r="SJ26" s="157">
        <v>3</v>
      </c>
      <c r="SK26" s="157">
        <v>0</v>
      </c>
      <c r="SL26" s="158">
        <f t="shared" si="70"/>
        <v>0.75</v>
      </c>
      <c r="SM26" s="158">
        <f t="shared" si="71"/>
        <v>0</v>
      </c>
      <c r="SO26" s="157" t="s">
        <v>41</v>
      </c>
      <c r="SP26" s="157">
        <v>12</v>
      </c>
      <c r="SQ26" s="157">
        <v>9</v>
      </c>
      <c r="SR26" s="157">
        <v>3</v>
      </c>
      <c r="SS26" s="157">
        <v>0</v>
      </c>
      <c r="ST26" s="158">
        <f t="shared" si="72"/>
        <v>0.75</v>
      </c>
      <c r="SU26" s="158">
        <f t="shared" si="73"/>
        <v>0</v>
      </c>
      <c r="SW26" s="157" t="s">
        <v>41</v>
      </c>
      <c r="SX26" s="157">
        <v>12</v>
      </c>
      <c r="SY26" s="157">
        <v>9</v>
      </c>
      <c r="SZ26" s="157">
        <v>3</v>
      </c>
      <c r="TA26" s="157">
        <v>0</v>
      </c>
      <c r="TB26" s="158">
        <f t="shared" si="74"/>
        <v>0.75</v>
      </c>
      <c r="TC26" s="158">
        <f t="shared" si="75"/>
        <v>0</v>
      </c>
      <c r="TE26" s="157" t="s">
        <v>41</v>
      </c>
      <c r="TF26" s="157">
        <v>12</v>
      </c>
      <c r="TG26" s="157">
        <v>9</v>
      </c>
      <c r="TH26" s="157">
        <v>3</v>
      </c>
      <c r="TI26" s="157">
        <v>0</v>
      </c>
      <c r="TJ26" s="158">
        <f t="shared" si="76"/>
        <v>0.75</v>
      </c>
      <c r="TK26" s="158">
        <f t="shared" si="77"/>
        <v>0</v>
      </c>
      <c r="TM26" s="157" t="s">
        <v>41</v>
      </c>
      <c r="TN26" s="157">
        <v>12</v>
      </c>
      <c r="TO26" s="157">
        <v>9</v>
      </c>
      <c r="TP26" s="157">
        <v>3</v>
      </c>
      <c r="TQ26" s="157">
        <v>0</v>
      </c>
      <c r="TR26" s="158">
        <f t="shared" si="78"/>
        <v>0.75</v>
      </c>
      <c r="TS26" s="158">
        <f t="shared" si="79"/>
        <v>0</v>
      </c>
      <c r="TU26" s="157" t="s">
        <v>41</v>
      </c>
      <c r="TV26" s="157">
        <v>12</v>
      </c>
      <c r="TW26" s="157">
        <v>9</v>
      </c>
      <c r="TX26" s="157">
        <v>3</v>
      </c>
      <c r="TY26" s="157">
        <v>0</v>
      </c>
      <c r="TZ26" s="158">
        <f t="shared" si="80"/>
        <v>0.75</v>
      </c>
      <c r="UA26" s="158">
        <f t="shared" si="81"/>
        <v>0</v>
      </c>
      <c r="UC26" s="157" t="s">
        <v>41</v>
      </c>
      <c r="UD26" s="157">
        <v>12</v>
      </c>
      <c r="UE26" s="157">
        <v>9</v>
      </c>
      <c r="UF26" s="157">
        <v>3</v>
      </c>
      <c r="UG26" s="157">
        <v>0</v>
      </c>
      <c r="UH26" s="158">
        <f t="shared" si="82"/>
        <v>0.75</v>
      </c>
      <c r="UI26" s="158">
        <f t="shared" si="83"/>
        <v>0</v>
      </c>
      <c r="UK26" s="157" t="s">
        <v>41</v>
      </c>
      <c r="UL26" s="157">
        <v>12</v>
      </c>
      <c r="UM26" s="157">
        <v>9</v>
      </c>
      <c r="UN26" s="157">
        <v>3</v>
      </c>
      <c r="UO26" s="157">
        <v>0</v>
      </c>
      <c r="UP26" s="158">
        <f t="shared" si="84"/>
        <v>0.75</v>
      </c>
      <c r="UQ26" s="158">
        <f t="shared" si="85"/>
        <v>0</v>
      </c>
      <c r="US26" s="157" t="s">
        <v>41</v>
      </c>
      <c r="UT26" s="157">
        <v>12</v>
      </c>
      <c r="UU26" s="157">
        <v>9</v>
      </c>
      <c r="UV26" s="157">
        <v>3</v>
      </c>
      <c r="UW26" s="157">
        <v>0</v>
      </c>
      <c r="UX26" s="158">
        <f t="shared" si="86"/>
        <v>0.75</v>
      </c>
      <c r="UY26" s="158">
        <f t="shared" si="87"/>
        <v>0</v>
      </c>
      <c r="UZ26" s="157"/>
      <c r="VA26" s="157" t="s">
        <v>41</v>
      </c>
      <c r="VB26" s="157">
        <v>12</v>
      </c>
      <c r="VC26" s="157">
        <v>9</v>
      </c>
      <c r="VD26" s="157">
        <v>3</v>
      </c>
      <c r="VE26" s="157">
        <v>0</v>
      </c>
      <c r="VF26" s="158">
        <f t="shared" si="88"/>
        <v>0.75</v>
      </c>
      <c r="VG26" s="158">
        <f t="shared" si="89"/>
        <v>0</v>
      </c>
      <c r="VI26" s="157" t="s">
        <v>41</v>
      </c>
      <c r="VJ26" s="157">
        <v>12</v>
      </c>
      <c r="VK26" s="157">
        <v>9</v>
      </c>
      <c r="VL26" s="157">
        <v>3</v>
      </c>
      <c r="VM26" s="157">
        <v>0</v>
      </c>
      <c r="VN26" s="158">
        <f t="shared" si="90"/>
        <v>0.75</v>
      </c>
      <c r="VO26" s="158">
        <f t="shared" si="91"/>
        <v>0</v>
      </c>
      <c r="VQ26" s="157" t="s">
        <v>41</v>
      </c>
      <c r="VR26" s="157">
        <v>12</v>
      </c>
      <c r="VS26" s="157">
        <v>9</v>
      </c>
      <c r="VT26" s="157">
        <v>3</v>
      </c>
      <c r="VU26" s="157">
        <v>0</v>
      </c>
      <c r="VV26" s="158">
        <f t="shared" si="92"/>
        <v>0.75</v>
      </c>
      <c r="VW26" s="158">
        <f t="shared" si="93"/>
        <v>0</v>
      </c>
      <c r="VY26" s="157" t="s">
        <v>41</v>
      </c>
      <c r="VZ26" s="157">
        <v>12</v>
      </c>
      <c r="WA26" s="157">
        <v>9</v>
      </c>
      <c r="WB26" s="157">
        <v>3</v>
      </c>
      <c r="WC26" s="157">
        <v>0</v>
      </c>
      <c r="WD26" s="158">
        <f t="shared" si="94"/>
        <v>0.75</v>
      </c>
      <c r="WE26" s="158">
        <f t="shared" si="95"/>
        <v>0</v>
      </c>
      <c r="WG26" s="157" t="s">
        <v>41</v>
      </c>
      <c r="WH26" s="157">
        <v>12</v>
      </c>
      <c r="WI26" s="157">
        <v>9</v>
      </c>
      <c r="WJ26" s="157">
        <v>3</v>
      </c>
      <c r="WK26" s="157">
        <v>0</v>
      </c>
      <c r="WL26" s="158">
        <f t="shared" si="96"/>
        <v>0.75</v>
      </c>
      <c r="WM26" s="158">
        <f t="shared" si="97"/>
        <v>0</v>
      </c>
      <c r="WO26" s="157" t="s">
        <v>41</v>
      </c>
      <c r="WP26" s="157">
        <v>12</v>
      </c>
      <c r="WQ26" s="157">
        <v>9</v>
      </c>
      <c r="WR26" s="157">
        <v>3</v>
      </c>
      <c r="WS26" s="157">
        <v>0</v>
      </c>
      <c r="WT26" s="158">
        <f t="shared" si="98"/>
        <v>0.75</v>
      </c>
      <c r="WU26" s="158">
        <f t="shared" si="99"/>
        <v>0</v>
      </c>
      <c r="WW26" s="157" t="s">
        <v>41</v>
      </c>
      <c r="WX26" s="157">
        <v>12</v>
      </c>
      <c r="WY26" s="157">
        <v>9</v>
      </c>
      <c r="WZ26" s="157">
        <v>3</v>
      </c>
      <c r="XA26" s="157">
        <v>0</v>
      </c>
      <c r="XB26" s="158">
        <f t="shared" si="100"/>
        <v>0.75</v>
      </c>
      <c r="XC26" s="158" t="str">
        <f t="shared" si="101"/>
        <v>OK</v>
      </c>
      <c r="XE26" s="157" t="s">
        <v>41</v>
      </c>
      <c r="XF26" s="157">
        <v>12</v>
      </c>
      <c r="XG26" s="157">
        <v>9</v>
      </c>
      <c r="XH26" s="157">
        <v>3</v>
      </c>
      <c r="XI26" s="157">
        <v>0</v>
      </c>
      <c r="XJ26" s="158">
        <f t="shared" si="102"/>
        <v>0.75</v>
      </c>
      <c r="XK26" s="158" t="str">
        <f t="shared" si="115"/>
        <v>OK</v>
      </c>
      <c r="XM26" s="157" t="s">
        <v>41</v>
      </c>
      <c r="XN26" s="157">
        <v>12</v>
      </c>
      <c r="XO26" s="157">
        <v>9</v>
      </c>
      <c r="XP26" s="157">
        <v>3</v>
      </c>
      <c r="XQ26" s="157">
        <v>0</v>
      </c>
      <c r="XR26" s="158">
        <f t="shared" si="103"/>
        <v>0.75</v>
      </c>
      <c r="XS26" s="158" t="str">
        <f t="shared" si="116"/>
        <v>OK</v>
      </c>
      <c r="XU26" s="157" t="s">
        <v>41</v>
      </c>
      <c r="XV26" s="157">
        <v>12</v>
      </c>
      <c r="XW26" s="157">
        <v>9</v>
      </c>
      <c r="XX26" s="157">
        <v>3</v>
      </c>
      <c r="XY26" s="157">
        <v>0</v>
      </c>
      <c r="XZ26" s="158">
        <f t="shared" si="104"/>
        <v>0.75</v>
      </c>
      <c r="YA26" s="158" t="str">
        <f t="shared" si="105"/>
        <v>OK</v>
      </c>
      <c r="YC26" s="157" t="s">
        <v>41</v>
      </c>
      <c r="YD26" s="157">
        <v>12</v>
      </c>
      <c r="YE26" s="157">
        <v>9</v>
      </c>
      <c r="YF26" s="157">
        <v>3</v>
      </c>
      <c r="YG26" s="157">
        <v>0</v>
      </c>
      <c r="YH26" s="158">
        <f t="shared" si="106"/>
        <v>0.75</v>
      </c>
      <c r="YI26" s="158" t="str">
        <f t="shared" si="107"/>
        <v>OK</v>
      </c>
    </row>
    <row r="27" spans="1:659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14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08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09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10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11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12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O27" s="157" t="s">
        <v>42</v>
      </c>
      <c r="OP27" s="157">
        <v>392</v>
      </c>
      <c r="OQ27" s="157">
        <v>391</v>
      </c>
      <c r="OR27" s="157">
        <v>1</v>
      </c>
      <c r="OS27" s="157">
        <v>0</v>
      </c>
      <c r="OT27" s="158">
        <f t="shared" si="47"/>
        <v>0.99744897959183676</v>
      </c>
      <c r="OU27" s="158">
        <f t="shared" si="48"/>
        <v>-2.5510204081632404E-3</v>
      </c>
      <c r="OW27" s="157" t="s">
        <v>42</v>
      </c>
      <c r="OX27" s="157">
        <v>392</v>
      </c>
      <c r="OY27" s="157">
        <v>391</v>
      </c>
      <c r="OZ27" s="157">
        <v>1</v>
      </c>
      <c r="PA27" s="157">
        <v>0</v>
      </c>
      <c r="PB27" s="158">
        <f t="shared" si="113"/>
        <v>0.99744897959183676</v>
      </c>
      <c r="PC27" s="158">
        <f t="shared" si="49"/>
        <v>0</v>
      </c>
      <c r="PE27" s="157" t="s">
        <v>42</v>
      </c>
      <c r="PF27" s="157">
        <v>392</v>
      </c>
      <c r="PG27" s="157">
        <v>391</v>
      </c>
      <c r="PH27" s="157">
        <v>1</v>
      </c>
      <c r="PI27" s="157">
        <v>0</v>
      </c>
      <c r="PJ27" s="158">
        <f t="shared" si="50"/>
        <v>0.99744897959183676</v>
      </c>
      <c r="PK27" s="158">
        <f t="shared" si="51"/>
        <v>0</v>
      </c>
      <c r="PM27" s="157" t="s">
        <v>42</v>
      </c>
      <c r="PN27" s="157">
        <v>392</v>
      </c>
      <c r="PO27" s="157">
        <v>391</v>
      </c>
      <c r="PP27" s="157">
        <v>1</v>
      </c>
      <c r="PQ27" s="157">
        <v>0</v>
      </c>
      <c r="PR27" s="158">
        <f t="shared" si="52"/>
        <v>0.99744897959183676</v>
      </c>
      <c r="PS27" s="158">
        <f t="shared" si="53"/>
        <v>0</v>
      </c>
      <c r="PU27" s="157" t="s">
        <v>42</v>
      </c>
      <c r="PV27" s="157">
        <v>392</v>
      </c>
      <c r="PW27" s="157">
        <v>391</v>
      </c>
      <c r="PX27" s="157">
        <v>1</v>
      </c>
      <c r="PY27" s="157">
        <v>0</v>
      </c>
      <c r="PZ27" s="158">
        <f t="shared" si="54"/>
        <v>0.99744897959183676</v>
      </c>
      <c r="QA27" s="158">
        <f t="shared" si="55"/>
        <v>0</v>
      </c>
      <c r="QC27" s="157" t="s">
        <v>42</v>
      </c>
      <c r="QD27" s="157">
        <v>392</v>
      </c>
      <c r="QE27" s="157">
        <v>391</v>
      </c>
      <c r="QF27" s="157">
        <v>1</v>
      </c>
      <c r="QG27" s="157">
        <v>0</v>
      </c>
      <c r="QH27" s="158">
        <f t="shared" si="56"/>
        <v>0.99744897959183676</v>
      </c>
      <c r="QI27" s="158">
        <f t="shared" si="57"/>
        <v>0</v>
      </c>
      <c r="QK27" s="157" t="s">
        <v>42</v>
      </c>
      <c r="QL27" s="157">
        <v>392</v>
      </c>
      <c r="QM27" s="157">
        <v>391</v>
      </c>
      <c r="QN27" s="157">
        <v>1</v>
      </c>
      <c r="QO27" s="157">
        <v>0</v>
      </c>
      <c r="QP27" s="158">
        <f t="shared" si="58"/>
        <v>0.99744897959183676</v>
      </c>
      <c r="QQ27" s="158">
        <f t="shared" si="59"/>
        <v>0</v>
      </c>
      <c r="QS27" s="157" t="s">
        <v>42</v>
      </c>
      <c r="QT27" s="157">
        <v>392</v>
      </c>
      <c r="QU27" s="157">
        <v>391</v>
      </c>
      <c r="QV27" s="157">
        <v>1</v>
      </c>
      <c r="QW27" s="157">
        <v>0</v>
      </c>
      <c r="QX27" s="158">
        <f t="shared" si="60"/>
        <v>0.99744897959183676</v>
      </c>
      <c r="QY27" s="158">
        <f t="shared" si="61"/>
        <v>0</v>
      </c>
      <c r="RA27" s="157" t="s">
        <v>42</v>
      </c>
      <c r="RB27" s="157">
        <v>392</v>
      </c>
      <c r="RC27" s="157">
        <v>391</v>
      </c>
      <c r="RD27" s="157">
        <v>1</v>
      </c>
      <c r="RE27" s="157">
        <v>0</v>
      </c>
      <c r="RF27" s="158">
        <f t="shared" si="62"/>
        <v>0.99744897959183676</v>
      </c>
      <c r="RG27" s="158">
        <f t="shared" si="63"/>
        <v>0</v>
      </c>
      <c r="RI27" s="157" t="s">
        <v>42</v>
      </c>
      <c r="RJ27" s="157">
        <v>392</v>
      </c>
      <c r="RK27" s="157">
        <v>391</v>
      </c>
      <c r="RL27" s="157">
        <v>1</v>
      </c>
      <c r="RM27" s="157">
        <v>0</v>
      </c>
      <c r="RN27" s="158">
        <f t="shared" si="64"/>
        <v>0.99744897959183676</v>
      </c>
      <c r="RO27" s="158">
        <f t="shared" si="65"/>
        <v>0</v>
      </c>
      <c r="RQ27" s="157" t="s">
        <v>42</v>
      </c>
      <c r="RR27" s="157">
        <v>392</v>
      </c>
      <c r="RS27" s="157">
        <v>391</v>
      </c>
      <c r="RT27" s="157">
        <v>1</v>
      </c>
      <c r="RU27" s="157">
        <v>0</v>
      </c>
      <c r="RV27" s="158">
        <f t="shared" si="66"/>
        <v>0.99744897959183676</v>
      </c>
      <c r="RW27" s="158">
        <f t="shared" si="67"/>
        <v>0</v>
      </c>
      <c r="RY27" s="157" t="s">
        <v>42</v>
      </c>
      <c r="RZ27" s="157">
        <v>392</v>
      </c>
      <c r="SA27" s="157">
        <v>391</v>
      </c>
      <c r="SB27" s="157">
        <v>1</v>
      </c>
      <c r="SC27" s="157">
        <v>0</v>
      </c>
      <c r="SD27" s="158">
        <f t="shared" si="68"/>
        <v>0.99744897959183676</v>
      </c>
      <c r="SE27" s="158">
        <f t="shared" si="69"/>
        <v>0</v>
      </c>
      <c r="SG27" s="157" t="s">
        <v>42</v>
      </c>
      <c r="SH27" s="157">
        <v>392</v>
      </c>
      <c r="SI27" s="157">
        <v>391</v>
      </c>
      <c r="SJ27" s="157">
        <v>1</v>
      </c>
      <c r="SK27" s="157">
        <v>0</v>
      </c>
      <c r="SL27" s="158">
        <f t="shared" si="70"/>
        <v>0.99744897959183676</v>
      </c>
      <c r="SM27" s="158">
        <f t="shared" si="71"/>
        <v>0</v>
      </c>
      <c r="SO27" s="157" t="s">
        <v>42</v>
      </c>
      <c r="SP27" s="157">
        <v>392</v>
      </c>
      <c r="SQ27" s="157">
        <v>391</v>
      </c>
      <c r="SR27" s="157">
        <v>1</v>
      </c>
      <c r="SS27" s="157">
        <v>0</v>
      </c>
      <c r="ST27" s="158">
        <f t="shared" si="72"/>
        <v>0.99744897959183676</v>
      </c>
      <c r="SU27" s="158">
        <f t="shared" si="73"/>
        <v>0</v>
      </c>
      <c r="SW27" s="157" t="s">
        <v>42</v>
      </c>
      <c r="SX27" s="157">
        <v>392</v>
      </c>
      <c r="SY27" s="157">
        <v>391</v>
      </c>
      <c r="SZ27" s="157">
        <v>1</v>
      </c>
      <c r="TA27" s="157">
        <v>0</v>
      </c>
      <c r="TB27" s="158">
        <f t="shared" si="74"/>
        <v>0.99744897959183676</v>
      </c>
      <c r="TC27" s="158">
        <f t="shared" si="75"/>
        <v>0</v>
      </c>
      <c r="TE27" s="157" t="s">
        <v>42</v>
      </c>
      <c r="TF27" s="157">
        <v>392</v>
      </c>
      <c r="TG27" s="157">
        <v>391</v>
      </c>
      <c r="TH27" s="157">
        <v>1</v>
      </c>
      <c r="TI27" s="157">
        <v>0</v>
      </c>
      <c r="TJ27" s="158">
        <f t="shared" si="76"/>
        <v>0.99744897959183676</v>
      </c>
      <c r="TK27" s="158">
        <f t="shared" si="77"/>
        <v>0</v>
      </c>
      <c r="TM27" s="157" t="s">
        <v>42</v>
      </c>
      <c r="TN27" s="157">
        <v>392</v>
      </c>
      <c r="TO27" s="157">
        <v>391</v>
      </c>
      <c r="TP27" s="157">
        <v>1</v>
      </c>
      <c r="TQ27" s="157">
        <v>0</v>
      </c>
      <c r="TR27" s="158">
        <f t="shared" si="78"/>
        <v>0.99744897959183676</v>
      </c>
      <c r="TS27" s="158">
        <f t="shared" si="79"/>
        <v>0</v>
      </c>
      <c r="TU27" s="157" t="s">
        <v>42</v>
      </c>
      <c r="TV27" s="157">
        <v>392</v>
      </c>
      <c r="TW27" s="157">
        <v>391</v>
      </c>
      <c r="TX27" s="157">
        <v>1</v>
      </c>
      <c r="TY27" s="157">
        <v>0</v>
      </c>
      <c r="TZ27" s="158">
        <f t="shared" si="80"/>
        <v>0.99744897959183676</v>
      </c>
      <c r="UA27" s="158">
        <f t="shared" si="81"/>
        <v>0</v>
      </c>
      <c r="UC27" s="157" t="s">
        <v>42</v>
      </c>
      <c r="UD27" s="157">
        <v>392</v>
      </c>
      <c r="UE27" s="157">
        <v>391</v>
      </c>
      <c r="UF27" s="157">
        <v>1</v>
      </c>
      <c r="UG27" s="157">
        <v>0</v>
      </c>
      <c r="UH27" s="158">
        <f t="shared" si="82"/>
        <v>0.99744897959183676</v>
      </c>
      <c r="UI27" s="158">
        <f t="shared" si="83"/>
        <v>0</v>
      </c>
      <c r="UK27" s="157" t="s">
        <v>42</v>
      </c>
      <c r="UL27" s="157">
        <v>392</v>
      </c>
      <c r="UM27" s="157">
        <v>391</v>
      </c>
      <c r="UN27" s="157">
        <v>1</v>
      </c>
      <c r="UO27" s="157">
        <v>0</v>
      </c>
      <c r="UP27" s="158">
        <f t="shared" si="84"/>
        <v>0.99744897959183676</v>
      </c>
      <c r="UQ27" s="158">
        <f t="shared" si="85"/>
        <v>0</v>
      </c>
      <c r="US27" s="157" t="s">
        <v>42</v>
      </c>
      <c r="UT27" s="157">
        <v>392</v>
      </c>
      <c r="UU27" s="157">
        <v>391</v>
      </c>
      <c r="UV27" s="157">
        <v>1</v>
      </c>
      <c r="UW27" s="157">
        <v>0</v>
      </c>
      <c r="UX27" s="158">
        <f t="shared" si="86"/>
        <v>0.99744897959183676</v>
      </c>
      <c r="UY27" s="158">
        <f t="shared" si="87"/>
        <v>0</v>
      </c>
      <c r="UZ27" s="157"/>
      <c r="VA27" s="157" t="s">
        <v>42</v>
      </c>
      <c r="VB27" s="157">
        <v>392</v>
      </c>
      <c r="VC27" s="157">
        <v>391</v>
      </c>
      <c r="VD27" s="157">
        <v>1</v>
      </c>
      <c r="VE27" s="157">
        <v>0</v>
      </c>
      <c r="VF27" s="158">
        <f t="shared" si="88"/>
        <v>0.99744897959183676</v>
      </c>
      <c r="VG27" s="158">
        <f t="shared" si="89"/>
        <v>0</v>
      </c>
      <c r="VI27" s="157" t="s">
        <v>42</v>
      </c>
      <c r="VJ27" s="157">
        <v>392</v>
      </c>
      <c r="VK27" s="157">
        <v>391</v>
      </c>
      <c r="VL27" s="157">
        <v>1</v>
      </c>
      <c r="VM27" s="157">
        <v>0</v>
      </c>
      <c r="VN27" s="158">
        <f t="shared" si="90"/>
        <v>0.99744897959183676</v>
      </c>
      <c r="VO27" s="158">
        <f t="shared" si="91"/>
        <v>0</v>
      </c>
      <c r="VQ27" s="157" t="s">
        <v>42</v>
      </c>
      <c r="VR27" s="157">
        <v>392</v>
      </c>
      <c r="VS27" s="157">
        <v>391</v>
      </c>
      <c r="VT27" s="157">
        <v>1</v>
      </c>
      <c r="VU27" s="157">
        <v>0</v>
      </c>
      <c r="VV27" s="158">
        <f t="shared" si="92"/>
        <v>0.99744897959183676</v>
      </c>
      <c r="VW27" s="158">
        <f t="shared" si="93"/>
        <v>0</v>
      </c>
      <c r="VY27" s="157" t="s">
        <v>42</v>
      </c>
      <c r="VZ27" s="157">
        <v>392</v>
      </c>
      <c r="WA27" s="157">
        <v>391</v>
      </c>
      <c r="WB27" s="157">
        <v>1</v>
      </c>
      <c r="WC27" s="157">
        <v>0</v>
      </c>
      <c r="WD27" s="158">
        <f t="shared" si="94"/>
        <v>0.99744897959183676</v>
      </c>
      <c r="WE27" s="158">
        <f t="shared" si="95"/>
        <v>0</v>
      </c>
      <c r="WG27" s="157" t="s">
        <v>42</v>
      </c>
      <c r="WH27" s="157">
        <v>392</v>
      </c>
      <c r="WI27" s="157">
        <v>391</v>
      </c>
      <c r="WJ27" s="157">
        <v>1</v>
      </c>
      <c r="WK27" s="157">
        <v>0</v>
      </c>
      <c r="WL27" s="158">
        <f t="shared" si="96"/>
        <v>0.99744897959183676</v>
      </c>
      <c r="WM27" s="158">
        <f t="shared" si="97"/>
        <v>0</v>
      </c>
      <c r="WO27" s="157" t="s">
        <v>42</v>
      </c>
      <c r="WP27" s="157">
        <v>392</v>
      </c>
      <c r="WQ27" s="157">
        <v>391</v>
      </c>
      <c r="WR27" s="157">
        <v>1</v>
      </c>
      <c r="WS27" s="157">
        <v>0</v>
      </c>
      <c r="WT27" s="158">
        <f t="shared" si="98"/>
        <v>0.99744897959183676</v>
      </c>
      <c r="WU27" s="158">
        <f t="shared" si="99"/>
        <v>0</v>
      </c>
      <c r="WW27" s="157" t="s">
        <v>42</v>
      </c>
      <c r="WX27" s="157">
        <v>392</v>
      </c>
      <c r="WY27" s="157">
        <v>391</v>
      </c>
      <c r="WZ27" s="157">
        <v>1</v>
      </c>
      <c r="XA27" s="157">
        <v>0</v>
      </c>
      <c r="XB27" s="158">
        <f t="shared" si="100"/>
        <v>0.99744897959183676</v>
      </c>
      <c r="XC27" s="158" t="str">
        <f t="shared" si="101"/>
        <v>OK</v>
      </c>
      <c r="XE27" s="157" t="s">
        <v>42</v>
      </c>
      <c r="XF27" s="157">
        <v>392</v>
      </c>
      <c r="XG27" s="157">
        <v>391</v>
      </c>
      <c r="XH27" s="157">
        <v>1</v>
      </c>
      <c r="XI27" s="157">
        <v>0</v>
      </c>
      <c r="XJ27" s="158">
        <f t="shared" si="102"/>
        <v>0.99744897959183676</v>
      </c>
      <c r="XK27" s="158" t="str">
        <f t="shared" si="115"/>
        <v>OK</v>
      </c>
      <c r="XM27" s="157" t="s">
        <v>42</v>
      </c>
      <c r="XN27" s="157">
        <v>392</v>
      </c>
      <c r="XO27" s="157">
        <v>391</v>
      </c>
      <c r="XP27" s="157">
        <v>1</v>
      </c>
      <c r="XQ27" s="157">
        <v>0</v>
      </c>
      <c r="XR27" s="158">
        <f t="shared" si="103"/>
        <v>0.99744897959183676</v>
      </c>
      <c r="XS27" s="158" t="str">
        <f t="shared" si="116"/>
        <v>OK</v>
      </c>
      <c r="XU27" s="157" t="s">
        <v>42</v>
      </c>
      <c r="XV27" s="157">
        <v>392</v>
      </c>
      <c r="XW27" s="157">
        <v>391</v>
      </c>
      <c r="XX27" s="157">
        <v>1</v>
      </c>
      <c r="XY27" s="157">
        <v>0</v>
      </c>
      <c r="XZ27" s="158">
        <f t="shared" si="104"/>
        <v>0.99744897959183676</v>
      </c>
      <c r="YA27" s="158" t="str">
        <f t="shared" si="105"/>
        <v>OK</v>
      </c>
      <c r="YC27" s="157" t="s">
        <v>42</v>
      </c>
      <c r="YD27" s="157">
        <v>392</v>
      </c>
      <c r="YE27" s="157">
        <v>391</v>
      </c>
      <c r="YF27" s="157">
        <v>1</v>
      </c>
      <c r="YG27" s="157">
        <v>0</v>
      </c>
      <c r="YH27" s="158">
        <f t="shared" si="106"/>
        <v>0.99744897959183676</v>
      </c>
      <c r="YI27" s="158" t="str">
        <f t="shared" si="107"/>
        <v>OK</v>
      </c>
    </row>
    <row r="28" spans="1:659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14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08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09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10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11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12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O28" s="157" t="s">
        <v>43</v>
      </c>
      <c r="OP28" s="157">
        <v>49</v>
      </c>
      <c r="OQ28" s="157">
        <v>49</v>
      </c>
      <c r="OR28" s="157">
        <v>0</v>
      </c>
      <c r="OS28" s="157">
        <v>0</v>
      </c>
      <c r="OT28" s="158">
        <f t="shared" si="47"/>
        <v>1</v>
      </c>
      <c r="OU28" s="158">
        <f t="shared" si="48"/>
        <v>0</v>
      </c>
      <c r="OW28" s="157" t="s">
        <v>43</v>
      </c>
      <c r="OX28" s="157">
        <v>49</v>
      </c>
      <c r="OY28" s="157">
        <v>49</v>
      </c>
      <c r="OZ28" s="157">
        <v>0</v>
      </c>
      <c r="PA28" s="157">
        <v>0</v>
      </c>
      <c r="PB28" s="158">
        <f t="shared" si="113"/>
        <v>1</v>
      </c>
      <c r="PC28" s="158">
        <f t="shared" si="49"/>
        <v>0</v>
      </c>
      <c r="PE28" s="157" t="s">
        <v>43</v>
      </c>
      <c r="PF28" s="157">
        <v>49</v>
      </c>
      <c r="PG28" s="157">
        <v>49</v>
      </c>
      <c r="PH28" s="157">
        <v>0</v>
      </c>
      <c r="PI28" s="157">
        <v>0</v>
      </c>
      <c r="PJ28" s="158">
        <f t="shared" si="50"/>
        <v>1</v>
      </c>
      <c r="PK28" s="158">
        <f t="shared" si="51"/>
        <v>0</v>
      </c>
      <c r="PM28" s="157" t="s">
        <v>43</v>
      </c>
      <c r="PN28" s="157">
        <v>49</v>
      </c>
      <c r="PO28" s="157">
        <v>49</v>
      </c>
      <c r="PP28" s="157">
        <v>0</v>
      </c>
      <c r="PQ28" s="157">
        <v>0</v>
      </c>
      <c r="PR28" s="158">
        <f t="shared" si="52"/>
        <v>1</v>
      </c>
      <c r="PS28" s="158">
        <f t="shared" si="53"/>
        <v>0</v>
      </c>
      <c r="PU28" s="157" t="s">
        <v>43</v>
      </c>
      <c r="PV28" s="157">
        <v>49</v>
      </c>
      <c r="PW28" s="157">
        <v>49</v>
      </c>
      <c r="PX28" s="157">
        <v>0</v>
      </c>
      <c r="PY28" s="157">
        <v>0</v>
      </c>
      <c r="PZ28" s="158">
        <f t="shared" si="54"/>
        <v>1</v>
      </c>
      <c r="QA28" s="158">
        <f t="shared" si="55"/>
        <v>0</v>
      </c>
      <c r="QC28" s="157" t="s">
        <v>43</v>
      </c>
      <c r="QD28" s="157">
        <v>49</v>
      </c>
      <c r="QE28" s="157">
        <v>49</v>
      </c>
      <c r="QF28" s="157">
        <v>0</v>
      </c>
      <c r="QG28" s="157">
        <v>0</v>
      </c>
      <c r="QH28" s="158">
        <f t="shared" si="56"/>
        <v>1</v>
      </c>
      <c r="QI28" s="158">
        <f t="shared" si="57"/>
        <v>0</v>
      </c>
      <c r="QK28" s="157" t="s">
        <v>43</v>
      </c>
      <c r="QL28" s="157">
        <v>49</v>
      </c>
      <c r="QM28" s="157">
        <v>49</v>
      </c>
      <c r="QN28" s="157">
        <v>0</v>
      </c>
      <c r="QO28" s="157">
        <v>0</v>
      </c>
      <c r="QP28" s="158">
        <f t="shared" si="58"/>
        <v>1</v>
      </c>
      <c r="QQ28" s="158">
        <f t="shared" si="59"/>
        <v>0</v>
      </c>
      <c r="QS28" s="157" t="s">
        <v>43</v>
      </c>
      <c r="QT28" s="157">
        <v>49</v>
      </c>
      <c r="QU28" s="157">
        <v>49</v>
      </c>
      <c r="QV28" s="157">
        <v>0</v>
      </c>
      <c r="QW28" s="157">
        <v>0</v>
      </c>
      <c r="QX28" s="158">
        <f t="shared" si="60"/>
        <v>1</v>
      </c>
      <c r="QY28" s="158">
        <f t="shared" si="61"/>
        <v>0</v>
      </c>
      <c r="RA28" s="157" t="s">
        <v>43</v>
      </c>
      <c r="RB28" s="157">
        <v>49</v>
      </c>
      <c r="RC28" s="157">
        <v>49</v>
      </c>
      <c r="RD28" s="157">
        <v>0</v>
      </c>
      <c r="RE28" s="157">
        <v>0</v>
      </c>
      <c r="RF28" s="158">
        <f t="shared" si="62"/>
        <v>1</v>
      </c>
      <c r="RG28" s="158">
        <f t="shared" si="63"/>
        <v>0</v>
      </c>
      <c r="RI28" s="157" t="s">
        <v>43</v>
      </c>
      <c r="RJ28" s="157">
        <v>49</v>
      </c>
      <c r="RK28" s="157">
        <v>49</v>
      </c>
      <c r="RL28" s="157">
        <v>0</v>
      </c>
      <c r="RM28" s="157">
        <v>0</v>
      </c>
      <c r="RN28" s="158">
        <f t="shared" si="64"/>
        <v>1</v>
      </c>
      <c r="RO28" s="158">
        <f t="shared" si="65"/>
        <v>0</v>
      </c>
      <c r="RQ28" s="157" t="s">
        <v>43</v>
      </c>
      <c r="RR28" s="157">
        <v>49</v>
      </c>
      <c r="RS28" s="157">
        <v>49</v>
      </c>
      <c r="RT28" s="157">
        <v>0</v>
      </c>
      <c r="RU28" s="157">
        <v>0</v>
      </c>
      <c r="RV28" s="158">
        <f t="shared" si="66"/>
        <v>1</v>
      </c>
      <c r="RW28" s="158">
        <f t="shared" si="67"/>
        <v>0</v>
      </c>
      <c r="RY28" s="157" t="s">
        <v>43</v>
      </c>
      <c r="RZ28" s="157">
        <v>49</v>
      </c>
      <c r="SA28" s="157">
        <v>49</v>
      </c>
      <c r="SB28" s="157">
        <v>0</v>
      </c>
      <c r="SC28" s="157">
        <v>0</v>
      </c>
      <c r="SD28" s="158">
        <f t="shared" si="68"/>
        <v>1</v>
      </c>
      <c r="SE28" s="158">
        <f t="shared" si="69"/>
        <v>0</v>
      </c>
      <c r="SG28" s="157" t="s">
        <v>43</v>
      </c>
      <c r="SH28" s="157">
        <v>49</v>
      </c>
      <c r="SI28" s="157">
        <v>49</v>
      </c>
      <c r="SJ28" s="157">
        <v>0</v>
      </c>
      <c r="SK28" s="157">
        <v>0</v>
      </c>
      <c r="SL28" s="158">
        <f t="shared" si="70"/>
        <v>1</v>
      </c>
      <c r="SM28" s="158">
        <f t="shared" si="71"/>
        <v>0</v>
      </c>
      <c r="SO28" s="157" t="s">
        <v>43</v>
      </c>
      <c r="SP28" s="157">
        <v>49</v>
      </c>
      <c r="SQ28" s="157">
        <v>49</v>
      </c>
      <c r="SR28" s="157">
        <v>0</v>
      </c>
      <c r="SS28" s="157">
        <v>0</v>
      </c>
      <c r="ST28" s="158">
        <f t="shared" si="72"/>
        <v>1</v>
      </c>
      <c r="SU28" s="158">
        <f t="shared" si="73"/>
        <v>0</v>
      </c>
      <c r="SW28" s="157" t="s">
        <v>43</v>
      </c>
      <c r="SX28" s="157">
        <v>49</v>
      </c>
      <c r="SY28" s="157">
        <v>49</v>
      </c>
      <c r="SZ28" s="157">
        <v>0</v>
      </c>
      <c r="TA28" s="157">
        <v>0</v>
      </c>
      <c r="TB28" s="158">
        <f t="shared" si="74"/>
        <v>1</v>
      </c>
      <c r="TC28" s="158">
        <f t="shared" si="75"/>
        <v>0</v>
      </c>
      <c r="TE28" s="157" t="s">
        <v>43</v>
      </c>
      <c r="TF28" s="157">
        <v>49</v>
      </c>
      <c r="TG28" s="157">
        <v>49</v>
      </c>
      <c r="TH28" s="157">
        <v>0</v>
      </c>
      <c r="TI28" s="157">
        <v>0</v>
      </c>
      <c r="TJ28" s="158">
        <f t="shared" si="76"/>
        <v>1</v>
      </c>
      <c r="TK28" s="158">
        <f t="shared" si="77"/>
        <v>0</v>
      </c>
      <c r="TM28" s="157" t="s">
        <v>43</v>
      </c>
      <c r="TN28" s="157">
        <v>49</v>
      </c>
      <c r="TO28" s="157">
        <v>49</v>
      </c>
      <c r="TP28" s="157">
        <v>0</v>
      </c>
      <c r="TQ28" s="157">
        <v>0</v>
      </c>
      <c r="TR28" s="158">
        <f t="shared" si="78"/>
        <v>1</v>
      </c>
      <c r="TS28" s="158">
        <f t="shared" si="79"/>
        <v>0</v>
      </c>
      <c r="TU28" s="157" t="s">
        <v>43</v>
      </c>
      <c r="TV28" s="157">
        <v>49</v>
      </c>
      <c r="TW28" s="157">
        <v>49</v>
      </c>
      <c r="TX28" s="157">
        <v>0</v>
      </c>
      <c r="TY28" s="157">
        <v>0</v>
      </c>
      <c r="TZ28" s="158">
        <f t="shared" si="80"/>
        <v>1</v>
      </c>
      <c r="UA28" s="158">
        <f t="shared" si="81"/>
        <v>0</v>
      </c>
      <c r="UC28" s="157" t="s">
        <v>43</v>
      </c>
      <c r="UD28" s="157">
        <v>49</v>
      </c>
      <c r="UE28" s="157">
        <v>49</v>
      </c>
      <c r="UF28" s="157">
        <v>0</v>
      </c>
      <c r="UG28" s="157">
        <v>0</v>
      </c>
      <c r="UH28" s="158">
        <f t="shared" si="82"/>
        <v>1</v>
      </c>
      <c r="UI28" s="158">
        <f t="shared" si="83"/>
        <v>0</v>
      </c>
      <c r="UK28" s="157" t="s">
        <v>43</v>
      </c>
      <c r="UL28" s="157">
        <v>49</v>
      </c>
      <c r="UM28" s="157">
        <v>49</v>
      </c>
      <c r="UN28" s="157">
        <v>0</v>
      </c>
      <c r="UO28" s="157">
        <v>0</v>
      </c>
      <c r="UP28" s="158">
        <f t="shared" si="84"/>
        <v>1</v>
      </c>
      <c r="UQ28" s="158">
        <f t="shared" si="85"/>
        <v>0</v>
      </c>
      <c r="US28" s="157" t="s">
        <v>43</v>
      </c>
      <c r="UT28" s="157">
        <v>49</v>
      </c>
      <c r="UU28" s="157">
        <v>49</v>
      </c>
      <c r="UV28" s="157">
        <v>0</v>
      </c>
      <c r="UW28" s="157">
        <v>0</v>
      </c>
      <c r="UX28" s="158">
        <f t="shared" si="86"/>
        <v>1</v>
      </c>
      <c r="UY28" s="158">
        <f t="shared" si="87"/>
        <v>0</v>
      </c>
      <c r="UZ28" s="157"/>
      <c r="VA28" s="157" t="s">
        <v>43</v>
      </c>
      <c r="VB28" s="157">
        <v>49</v>
      </c>
      <c r="VC28" s="157">
        <v>49</v>
      </c>
      <c r="VD28" s="157">
        <v>0</v>
      </c>
      <c r="VE28" s="157">
        <v>0</v>
      </c>
      <c r="VF28" s="158">
        <f t="shared" si="88"/>
        <v>1</v>
      </c>
      <c r="VG28" s="158">
        <f t="shared" si="89"/>
        <v>0</v>
      </c>
      <c r="VI28" s="157" t="s">
        <v>43</v>
      </c>
      <c r="VJ28" s="157">
        <v>49</v>
      </c>
      <c r="VK28" s="157">
        <v>49</v>
      </c>
      <c r="VL28" s="157">
        <v>0</v>
      </c>
      <c r="VM28" s="157">
        <v>0</v>
      </c>
      <c r="VN28" s="158">
        <f t="shared" si="90"/>
        <v>1</v>
      </c>
      <c r="VO28" s="158">
        <f t="shared" si="91"/>
        <v>0</v>
      </c>
      <c r="VQ28" s="157" t="s">
        <v>43</v>
      </c>
      <c r="VR28" s="157">
        <v>49</v>
      </c>
      <c r="VS28" s="157">
        <v>49</v>
      </c>
      <c r="VT28" s="157">
        <v>0</v>
      </c>
      <c r="VU28" s="157">
        <v>0</v>
      </c>
      <c r="VV28" s="158">
        <f t="shared" si="92"/>
        <v>1</v>
      </c>
      <c r="VW28" s="158">
        <f t="shared" si="93"/>
        <v>0</v>
      </c>
      <c r="VY28" s="157" t="s">
        <v>43</v>
      </c>
      <c r="VZ28" s="157">
        <v>49</v>
      </c>
      <c r="WA28" s="157">
        <v>49</v>
      </c>
      <c r="WB28" s="157">
        <v>0</v>
      </c>
      <c r="WC28" s="157">
        <v>0</v>
      </c>
      <c r="WD28" s="158">
        <f t="shared" si="94"/>
        <v>1</v>
      </c>
      <c r="WE28" s="158">
        <f t="shared" si="95"/>
        <v>0</v>
      </c>
      <c r="WG28" s="157" t="s">
        <v>43</v>
      </c>
      <c r="WH28" s="157">
        <v>49</v>
      </c>
      <c r="WI28" s="157">
        <v>49</v>
      </c>
      <c r="WJ28" s="157">
        <v>0</v>
      </c>
      <c r="WK28" s="157">
        <v>0</v>
      </c>
      <c r="WL28" s="158">
        <f t="shared" si="96"/>
        <v>1</v>
      </c>
      <c r="WM28" s="158">
        <f t="shared" si="97"/>
        <v>0</v>
      </c>
      <c r="WO28" s="157" t="s">
        <v>43</v>
      </c>
      <c r="WP28" s="157">
        <v>49</v>
      </c>
      <c r="WQ28" s="157">
        <v>49</v>
      </c>
      <c r="WR28" s="157">
        <v>0</v>
      </c>
      <c r="WS28" s="157">
        <v>0</v>
      </c>
      <c r="WT28" s="158">
        <f t="shared" si="98"/>
        <v>1</v>
      </c>
      <c r="WU28" s="158">
        <f t="shared" si="99"/>
        <v>0</v>
      </c>
      <c r="WW28" s="157" t="s">
        <v>43</v>
      </c>
      <c r="WX28" s="157">
        <v>49</v>
      </c>
      <c r="WY28" s="157">
        <v>49</v>
      </c>
      <c r="WZ28" s="157">
        <v>0</v>
      </c>
      <c r="XA28" s="157">
        <v>0</v>
      </c>
      <c r="XB28" s="158">
        <f t="shared" si="100"/>
        <v>1</v>
      </c>
      <c r="XC28" s="158" t="str">
        <f t="shared" si="101"/>
        <v>OK</v>
      </c>
      <c r="XE28" s="157" t="s">
        <v>43</v>
      </c>
      <c r="XF28" s="157">
        <v>49</v>
      </c>
      <c r="XG28" s="157">
        <v>49</v>
      </c>
      <c r="XH28" s="157">
        <v>0</v>
      </c>
      <c r="XI28" s="157">
        <v>0</v>
      </c>
      <c r="XJ28" s="158">
        <f t="shared" si="102"/>
        <v>1</v>
      </c>
      <c r="XK28" s="158" t="str">
        <f t="shared" si="115"/>
        <v>OK</v>
      </c>
      <c r="XM28" s="157" t="s">
        <v>43</v>
      </c>
      <c r="XN28" s="157">
        <v>49</v>
      </c>
      <c r="XO28" s="157">
        <v>49</v>
      </c>
      <c r="XP28" s="157">
        <v>0</v>
      </c>
      <c r="XQ28" s="157">
        <v>0</v>
      </c>
      <c r="XR28" s="158">
        <f t="shared" si="103"/>
        <v>1</v>
      </c>
      <c r="XS28" s="158" t="str">
        <f t="shared" si="116"/>
        <v>OK</v>
      </c>
      <c r="XU28" s="157" t="s">
        <v>43</v>
      </c>
      <c r="XV28" s="157">
        <v>49</v>
      </c>
      <c r="XW28" s="157">
        <v>49</v>
      </c>
      <c r="XX28" s="157">
        <v>0</v>
      </c>
      <c r="XY28" s="157">
        <v>0</v>
      </c>
      <c r="XZ28" s="158">
        <f t="shared" si="104"/>
        <v>1</v>
      </c>
      <c r="YA28" s="158" t="str">
        <f t="shared" si="105"/>
        <v>OK</v>
      </c>
      <c r="YC28" s="157" t="s">
        <v>43</v>
      </c>
      <c r="YD28" s="157">
        <v>49</v>
      </c>
      <c r="YE28" s="157">
        <v>49</v>
      </c>
      <c r="YF28" s="157">
        <v>0</v>
      </c>
      <c r="YG28" s="157">
        <v>0</v>
      </c>
      <c r="YH28" s="158">
        <f t="shared" si="106"/>
        <v>1</v>
      </c>
      <c r="YI28" s="158" t="str">
        <f t="shared" si="107"/>
        <v>OK</v>
      </c>
    </row>
    <row r="29" spans="1:659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14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08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09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10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11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12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O29" s="157" t="s">
        <v>44</v>
      </c>
      <c r="OP29" s="157">
        <v>4</v>
      </c>
      <c r="OQ29" s="157">
        <v>4</v>
      </c>
      <c r="OR29" s="157">
        <v>0</v>
      </c>
      <c r="OS29" s="157">
        <v>0</v>
      </c>
      <c r="OT29" s="158">
        <f t="shared" si="47"/>
        <v>1</v>
      </c>
      <c r="OU29" s="158">
        <f t="shared" si="48"/>
        <v>0</v>
      </c>
      <c r="OW29" s="157" t="s">
        <v>44</v>
      </c>
      <c r="OX29" s="157">
        <v>4</v>
      </c>
      <c r="OY29" s="157">
        <v>4</v>
      </c>
      <c r="OZ29" s="157">
        <v>0</v>
      </c>
      <c r="PA29" s="157">
        <v>0</v>
      </c>
      <c r="PB29" s="158">
        <f t="shared" si="113"/>
        <v>1</v>
      </c>
      <c r="PC29" s="158">
        <f t="shared" si="49"/>
        <v>0</v>
      </c>
      <c r="PE29" s="157" t="s">
        <v>44</v>
      </c>
      <c r="PF29" s="157">
        <v>4</v>
      </c>
      <c r="PG29" s="157">
        <v>4</v>
      </c>
      <c r="PH29" s="157">
        <v>0</v>
      </c>
      <c r="PI29" s="157">
        <v>0</v>
      </c>
      <c r="PJ29" s="158">
        <f t="shared" si="50"/>
        <v>1</v>
      </c>
      <c r="PK29" s="158">
        <f t="shared" si="51"/>
        <v>0</v>
      </c>
      <c r="PM29" s="157" t="s">
        <v>44</v>
      </c>
      <c r="PN29" s="157">
        <v>4</v>
      </c>
      <c r="PO29" s="157">
        <v>4</v>
      </c>
      <c r="PP29" s="157">
        <v>0</v>
      </c>
      <c r="PQ29" s="157">
        <v>0</v>
      </c>
      <c r="PR29" s="158">
        <f t="shared" si="52"/>
        <v>1</v>
      </c>
      <c r="PS29" s="158">
        <f t="shared" si="53"/>
        <v>0</v>
      </c>
      <c r="PU29" s="157" t="s">
        <v>44</v>
      </c>
      <c r="PV29" s="157">
        <v>4</v>
      </c>
      <c r="PW29" s="157">
        <v>4</v>
      </c>
      <c r="PX29" s="157">
        <v>0</v>
      </c>
      <c r="PY29" s="157">
        <v>0</v>
      </c>
      <c r="PZ29" s="158">
        <f t="shared" si="54"/>
        <v>1</v>
      </c>
      <c r="QA29" s="158">
        <f t="shared" si="55"/>
        <v>0</v>
      </c>
      <c r="QC29" s="157" t="s">
        <v>44</v>
      </c>
      <c r="QD29" s="157">
        <v>4</v>
      </c>
      <c r="QE29" s="157">
        <v>4</v>
      </c>
      <c r="QF29" s="157">
        <v>0</v>
      </c>
      <c r="QG29" s="157">
        <v>0</v>
      </c>
      <c r="QH29" s="158">
        <f t="shared" si="56"/>
        <v>1</v>
      </c>
      <c r="QI29" s="158">
        <f t="shared" si="57"/>
        <v>0</v>
      </c>
      <c r="QK29" s="157" t="s">
        <v>44</v>
      </c>
      <c r="QL29" s="157">
        <v>4</v>
      </c>
      <c r="QM29" s="157">
        <v>4</v>
      </c>
      <c r="QN29" s="157">
        <v>0</v>
      </c>
      <c r="QO29" s="157">
        <v>0</v>
      </c>
      <c r="QP29" s="158">
        <f t="shared" si="58"/>
        <v>1</v>
      </c>
      <c r="QQ29" s="158">
        <f t="shared" si="59"/>
        <v>0</v>
      </c>
      <c r="QS29" s="157" t="s">
        <v>44</v>
      </c>
      <c r="QT29" s="157">
        <v>4</v>
      </c>
      <c r="QU29" s="157">
        <v>4</v>
      </c>
      <c r="QV29" s="157">
        <v>0</v>
      </c>
      <c r="QW29" s="157">
        <v>0</v>
      </c>
      <c r="QX29" s="158">
        <f t="shared" si="60"/>
        <v>1</v>
      </c>
      <c r="QY29" s="158">
        <f t="shared" si="61"/>
        <v>0</v>
      </c>
      <c r="RA29" s="157" t="s">
        <v>44</v>
      </c>
      <c r="RB29" s="157">
        <v>4</v>
      </c>
      <c r="RC29" s="157">
        <v>4</v>
      </c>
      <c r="RD29" s="157">
        <v>0</v>
      </c>
      <c r="RE29" s="157">
        <v>0</v>
      </c>
      <c r="RF29" s="158">
        <f t="shared" si="62"/>
        <v>1</v>
      </c>
      <c r="RG29" s="158">
        <f t="shared" si="63"/>
        <v>0</v>
      </c>
      <c r="RI29" s="157" t="s">
        <v>44</v>
      </c>
      <c r="RJ29" s="157">
        <v>4</v>
      </c>
      <c r="RK29" s="157">
        <v>4</v>
      </c>
      <c r="RL29" s="157">
        <v>0</v>
      </c>
      <c r="RM29" s="157">
        <v>0</v>
      </c>
      <c r="RN29" s="158">
        <f t="shared" si="64"/>
        <v>1</v>
      </c>
      <c r="RO29" s="158">
        <f t="shared" si="65"/>
        <v>0</v>
      </c>
      <c r="RQ29" s="157" t="s">
        <v>44</v>
      </c>
      <c r="RR29" s="157">
        <v>4</v>
      </c>
      <c r="RS29" s="157">
        <v>4</v>
      </c>
      <c r="RT29" s="157">
        <v>0</v>
      </c>
      <c r="RU29" s="157">
        <v>0</v>
      </c>
      <c r="RV29" s="158">
        <f t="shared" si="66"/>
        <v>1</v>
      </c>
      <c r="RW29" s="158">
        <f t="shared" si="67"/>
        <v>0</v>
      </c>
      <c r="RY29" s="157" t="s">
        <v>44</v>
      </c>
      <c r="RZ29" s="157">
        <v>4</v>
      </c>
      <c r="SA29" s="157">
        <v>4</v>
      </c>
      <c r="SB29" s="157">
        <v>0</v>
      </c>
      <c r="SC29" s="157">
        <v>0</v>
      </c>
      <c r="SD29" s="158">
        <f t="shared" si="68"/>
        <v>1</v>
      </c>
      <c r="SE29" s="158">
        <f t="shared" si="69"/>
        <v>0</v>
      </c>
      <c r="SG29" s="157" t="s">
        <v>44</v>
      </c>
      <c r="SH29" s="157">
        <v>4</v>
      </c>
      <c r="SI29" s="157">
        <v>4</v>
      </c>
      <c r="SJ29" s="157">
        <v>0</v>
      </c>
      <c r="SK29" s="157">
        <v>0</v>
      </c>
      <c r="SL29" s="158">
        <f t="shared" si="70"/>
        <v>1</v>
      </c>
      <c r="SM29" s="158">
        <f t="shared" si="71"/>
        <v>0</v>
      </c>
      <c r="SO29" s="157" t="s">
        <v>44</v>
      </c>
      <c r="SP29" s="157">
        <v>4</v>
      </c>
      <c r="SQ29" s="157">
        <v>4</v>
      </c>
      <c r="SR29" s="157">
        <v>0</v>
      </c>
      <c r="SS29" s="157">
        <v>0</v>
      </c>
      <c r="ST29" s="158">
        <f t="shared" si="72"/>
        <v>1</v>
      </c>
      <c r="SU29" s="158">
        <f t="shared" si="73"/>
        <v>0</v>
      </c>
      <c r="SW29" s="157" t="s">
        <v>44</v>
      </c>
      <c r="SX29" s="157">
        <v>4</v>
      </c>
      <c r="SY29" s="157">
        <v>4</v>
      </c>
      <c r="SZ29" s="157">
        <v>0</v>
      </c>
      <c r="TA29" s="157">
        <v>0</v>
      </c>
      <c r="TB29" s="158">
        <f t="shared" si="74"/>
        <v>1</v>
      </c>
      <c r="TC29" s="158">
        <f t="shared" si="75"/>
        <v>0</v>
      </c>
      <c r="TE29" s="157" t="s">
        <v>44</v>
      </c>
      <c r="TF29" s="157">
        <v>4</v>
      </c>
      <c r="TG29" s="157">
        <v>4</v>
      </c>
      <c r="TH29" s="157">
        <v>0</v>
      </c>
      <c r="TI29" s="157">
        <v>0</v>
      </c>
      <c r="TJ29" s="158">
        <f t="shared" si="76"/>
        <v>1</v>
      </c>
      <c r="TK29" s="158">
        <f t="shared" si="77"/>
        <v>0</v>
      </c>
      <c r="TM29" s="157" t="s">
        <v>44</v>
      </c>
      <c r="TN29" s="157">
        <v>4</v>
      </c>
      <c r="TO29" s="157">
        <v>4</v>
      </c>
      <c r="TP29" s="157">
        <v>0</v>
      </c>
      <c r="TQ29" s="157">
        <v>0</v>
      </c>
      <c r="TR29" s="158">
        <f t="shared" si="78"/>
        <v>1</v>
      </c>
      <c r="TS29" s="158">
        <f t="shared" si="79"/>
        <v>0</v>
      </c>
      <c r="TU29" s="157" t="s">
        <v>44</v>
      </c>
      <c r="TV29" s="157">
        <v>4</v>
      </c>
      <c r="TW29" s="157">
        <v>4</v>
      </c>
      <c r="TX29" s="157">
        <v>0</v>
      </c>
      <c r="TY29" s="157">
        <v>0</v>
      </c>
      <c r="TZ29" s="158">
        <f t="shared" si="80"/>
        <v>1</v>
      </c>
      <c r="UA29" s="158">
        <f t="shared" si="81"/>
        <v>0</v>
      </c>
      <c r="UC29" s="157" t="s">
        <v>44</v>
      </c>
      <c r="UD29" s="157">
        <v>4</v>
      </c>
      <c r="UE29" s="157">
        <v>4</v>
      </c>
      <c r="UF29" s="157">
        <v>0</v>
      </c>
      <c r="UG29" s="157">
        <v>0</v>
      </c>
      <c r="UH29" s="158">
        <f t="shared" si="82"/>
        <v>1</v>
      </c>
      <c r="UI29" s="158">
        <f t="shared" si="83"/>
        <v>0</v>
      </c>
      <c r="UK29" s="157" t="s">
        <v>44</v>
      </c>
      <c r="UL29" s="157">
        <v>4</v>
      </c>
      <c r="UM29" s="157">
        <v>4</v>
      </c>
      <c r="UN29" s="157">
        <v>0</v>
      </c>
      <c r="UO29" s="157">
        <v>0</v>
      </c>
      <c r="UP29" s="158">
        <f t="shared" si="84"/>
        <v>1</v>
      </c>
      <c r="UQ29" s="158">
        <f t="shared" si="85"/>
        <v>0</v>
      </c>
      <c r="US29" s="157" t="s">
        <v>44</v>
      </c>
      <c r="UT29" s="157">
        <v>4</v>
      </c>
      <c r="UU29" s="157">
        <v>4</v>
      </c>
      <c r="UV29" s="157">
        <v>0</v>
      </c>
      <c r="UW29" s="157">
        <v>0</v>
      </c>
      <c r="UX29" s="158">
        <f t="shared" si="86"/>
        <v>1</v>
      </c>
      <c r="UY29" s="158">
        <f t="shared" si="87"/>
        <v>0</v>
      </c>
      <c r="UZ29" s="157"/>
      <c r="VA29" s="157" t="s">
        <v>44</v>
      </c>
      <c r="VB29" s="157">
        <v>4</v>
      </c>
      <c r="VC29" s="157">
        <v>4</v>
      </c>
      <c r="VD29" s="157">
        <v>0</v>
      </c>
      <c r="VE29" s="157">
        <v>0</v>
      </c>
      <c r="VF29" s="158">
        <f t="shared" si="88"/>
        <v>1</v>
      </c>
      <c r="VG29" s="158">
        <f t="shared" si="89"/>
        <v>0</v>
      </c>
      <c r="VI29" s="157" t="s">
        <v>44</v>
      </c>
      <c r="VJ29" s="157">
        <v>4</v>
      </c>
      <c r="VK29" s="157">
        <v>4</v>
      </c>
      <c r="VL29" s="157">
        <v>0</v>
      </c>
      <c r="VM29" s="157">
        <v>0</v>
      </c>
      <c r="VN29" s="158">
        <f t="shared" si="90"/>
        <v>1</v>
      </c>
      <c r="VO29" s="158">
        <f t="shared" si="91"/>
        <v>0</v>
      </c>
      <c r="VQ29" s="157" t="s">
        <v>44</v>
      </c>
      <c r="VR29" s="157">
        <v>4</v>
      </c>
      <c r="VS29" s="157">
        <v>4</v>
      </c>
      <c r="VT29" s="157">
        <v>0</v>
      </c>
      <c r="VU29" s="157">
        <v>0</v>
      </c>
      <c r="VV29" s="158">
        <f t="shared" si="92"/>
        <v>1</v>
      </c>
      <c r="VW29" s="158">
        <f t="shared" si="93"/>
        <v>0</v>
      </c>
      <c r="VY29" s="157" t="s">
        <v>44</v>
      </c>
      <c r="VZ29" s="157">
        <v>4</v>
      </c>
      <c r="WA29" s="157">
        <v>4</v>
      </c>
      <c r="WB29" s="157">
        <v>0</v>
      </c>
      <c r="WC29" s="157">
        <v>0</v>
      </c>
      <c r="WD29" s="158">
        <f t="shared" si="94"/>
        <v>1</v>
      </c>
      <c r="WE29" s="158">
        <f t="shared" si="95"/>
        <v>0</v>
      </c>
      <c r="WG29" s="157" t="s">
        <v>44</v>
      </c>
      <c r="WH29" s="157">
        <v>4</v>
      </c>
      <c r="WI29" s="157">
        <v>4</v>
      </c>
      <c r="WJ29" s="157">
        <v>0</v>
      </c>
      <c r="WK29" s="157">
        <v>0</v>
      </c>
      <c r="WL29" s="158">
        <f t="shared" si="96"/>
        <v>1</v>
      </c>
      <c r="WM29" s="158">
        <f t="shared" si="97"/>
        <v>0</v>
      </c>
      <c r="WO29" s="157" t="s">
        <v>44</v>
      </c>
      <c r="WP29" s="157">
        <v>4</v>
      </c>
      <c r="WQ29" s="157">
        <v>4</v>
      </c>
      <c r="WR29" s="157">
        <v>0</v>
      </c>
      <c r="WS29" s="157">
        <v>0</v>
      </c>
      <c r="WT29" s="158">
        <f t="shared" si="98"/>
        <v>1</v>
      </c>
      <c r="WU29" s="158">
        <f t="shared" si="99"/>
        <v>0</v>
      </c>
      <c r="WW29" s="157" t="s">
        <v>44</v>
      </c>
      <c r="WX29" s="157">
        <v>4</v>
      </c>
      <c r="WY29" s="157">
        <v>4</v>
      </c>
      <c r="WZ29" s="157">
        <v>0</v>
      </c>
      <c r="XA29" s="157">
        <v>0</v>
      </c>
      <c r="XB29" s="158">
        <f t="shared" si="100"/>
        <v>1</v>
      </c>
      <c r="XC29" s="158" t="str">
        <f t="shared" si="101"/>
        <v>OK</v>
      </c>
      <c r="XE29" s="157" t="s">
        <v>44</v>
      </c>
      <c r="XF29" s="157">
        <v>4</v>
      </c>
      <c r="XG29" s="157">
        <v>4</v>
      </c>
      <c r="XH29" s="157">
        <v>0</v>
      </c>
      <c r="XI29" s="157">
        <v>0</v>
      </c>
      <c r="XJ29" s="158">
        <f t="shared" si="102"/>
        <v>1</v>
      </c>
      <c r="XK29" s="158" t="str">
        <f t="shared" si="115"/>
        <v>OK</v>
      </c>
      <c r="XM29" s="157" t="s">
        <v>44</v>
      </c>
      <c r="XN29" s="157">
        <v>4</v>
      </c>
      <c r="XO29" s="157">
        <v>4</v>
      </c>
      <c r="XP29" s="157">
        <v>0</v>
      </c>
      <c r="XQ29" s="157">
        <v>0</v>
      </c>
      <c r="XR29" s="158">
        <f t="shared" si="103"/>
        <v>1</v>
      </c>
      <c r="XS29" s="158" t="str">
        <f t="shared" si="116"/>
        <v>OK</v>
      </c>
      <c r="XU29" s="157" t="s">
        <v>44</v>
      </c>
      <c r="XV29" s="157">
        <v>4</v>
      </c>
      <c r="XW29" s="157">
        <v>4</v>
      </c>
      <c r="XX29" s="157">
        <v>0</v>
      </c>
      <c r="XY29" s="157">
        <v>0</v>
      </c>
      <c r="XZ29" s="158">
        <f t="shared" si="104"/>
        <v>1</v>
      </c>
      <c r="YA29" s="158" t="str">
        <f t="shared" si="105"/>
        <v>OK</v>
      </c>
      <c r="YC29" s="157" t="s">
        <v>44</v>
      </c>
      <c r="YD29" s="157">
        <v>4</v>
      </c>
      <c r="YE29" s="157">
        <v>4</v>
      </c>
      <c r="YF29" s="157">
        <v>0</v>
      </c>
      <c r="YG29" s="157">
        <v>0</v>
      </c>
      <c r="YH29" s="158">
        <f t="shared" si="106"/>
        <v>1</v>
      </c>
      <c r="YI29" s="158" t="str">
        <f t="shared" si="107"/>
        <v>OK</v>
      </c>
    </row>
    <row r="30" spans="1:659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14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08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09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10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11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12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O30" s="157" t="s">
        <v>45</v>
      </c>
      <c r="OP30" s="157">
        <v>52</v>
      </c>
      <c r="OQ30" s="157">
        <v>52</v>
      </c>
      <c r="OR30" s="157">
        <v>0</v>
      </c>
      <c r="OS30" s="157">
        <v>0</v>
      </c>
      <c r="OT30" s="158">
        <f t="shared" si="47"/>
        <v>1</v>
      </c>
      <c r="OU30" s="158">
        <f t="shared" si="48"/>
        <v>0</v>
      </c>
      <c r="OW30" s="157" t="s">
        <v>45</v>
      </c>
      <c r="OX30" s="157">
        <v>52</v>
      </c>
      <c r="OY30" s="157">
        <v>52</v>
      </c>
      <c r="OZ30" s="157">
        <v>0</v>
      </c>
      <c r="PA30" s="157">
        <v>0</v>
      </c>
      <c r="PB30" s="158">
        <f t="shared" si="113"/>
        <v>1</v>
      </c>
      <c r="PC30" s="158">
        <f t="shared" si="49"/>
        <v>0</v>
      </c>
      <c r="PE30" s="157" t="s">
        <v>45</v>
      </c>
      <c r="PF30" s="157">
        <v>52</v>
      </c>
      <c r="PG30" s="157">
        <v>52</v>
      </c>
      <c r="PH30" s="157">
        <v>0</v>
      </c>
      <c r="PI30" s="157">
        <v>0</v>
      </c>
      <c r="PJ30" s="158">
        <f t="shared" si="50"/>
        <v>1</v>
      </c>
      <c r="PK30" s="158">
        <f t="shared" si="51"/>
        <v>0</v>
      </c>
      <c r="PM30" s="157" t="s">
        <v>45</v>
      </c>
      <c r="PN30" s="157">
        <v>52</v>
      </c>
      <c r="PO30" s="157">
        <v>52</v>
      </c>
      <c r="PP30" s="157">
        <v>0</v>
      </c>
      <c r="PQ30" s="157">
        <v>0</v>
      </c>
      <c r="PR30" s="158">
        <f t="shared" si="52"/>
        <v>1</v>
      </c>
      <c r="PS30" s="158">
        <f t="shared" si="53"/>
        <v>0</v>
      </c>
      <c r="PU30" s="157" t="s">
        <v>45</v>
      </c>
      <c r="PV30" s="157">
        <v>52</v>
      </c>
      <c r="PW30" s="157">
        <v>52</v>
      </c>
      <c r="PX30" s="157">
        <v>0</v>
      </c>
      <c r="PY30" s="157">
        <v>0</v>
      </c>
      <c r="PZ30" s="158">
        <f t="shared" si="54"/>
        <v>1</v>
      </c>
      <c r="QA30" s="158">
        <f t="shared" si="55"/>
        <v>0</v>
      </c>
      <c r="QC30" s="157" t="s">
        <v>45</v>
      </c>
      <c r="QD30" s="157">
        <v>52</v>
      </c>
      <c r="QE30" s="157">
        <v>52</v>
      </c>
      <c r="QF30" s="157">
        <v>0</v>
      </c>
      <c r="QG30" s="157">
        <v>0</v>
      </c>
      <c r="QH30" s="158">
        <f t="shared" si="56"/>
        <v>1</v>
      </c>
      <c r="QI30" s="158">
        <f t="shared" si="57"/>
        <v>0</v>
      </c>
      <c r="QK30" s="157" t="s">
        <v>45</v>
      </c>
      <c r="QL30" s="157">
        <v>52</v>
      </c>
      <c r="QM30" s="157">
        <v>52</v>
      </c>
      <c r="QN30" s="157">
        <v>0</v>
      </c>
      <c r="QO30" s="157">
        <v>0</v>
      </c>
      <c r="QP30" s="158">
        <f t="shared" si="58"/>
        <v>1</v>
      </c>
      <c r="QQ30" s="158">
        <f t="shared" si="59"/>
        <v>0</v>
      </c>
      <c r="QS30" s="157" t="s">
        <v>45</v>
      </c>
      <c r="QT30" s="157">
        <v>52</v>
      </c>
      <c r="QU30" s="157">
        <v>52</v>
      </c>
      <c r="QV30" s="157">
        <v>0</v>
      </c>
      <c r="QW30" s="157">
        <v>0</v>
      </c>
      <c r="QX30" s="158">
        <f t="shared" si="60"/>
        <v>1</v>
      </c>
      <c r="QY30" s="158">
        <f t="shared" si="61"/>
        <v>0</v>
      </c>
      <c r="RA30" s="157" t="s">
        <v>45</v>
      </c>
      <c r="RB30" s="157">
        <v>52</v>
      </c>
      <c r="RC30" s="157">
        <v>52</v>
      </c>
      <c r="RD30" s="157">
        <v>0</v>
      </c>
      <c r="RE30" s="157">
        <v>0</v>
      </c>
      <c r="RF30" s="158">
        <f t="shared" si="62"/>
        <v>1</v>
      </c>
      <c r="RG30" s="158">
        <f t="shared" si="63"/>
        <v>0</v>
      </c>
      <c r="RI30" s="157" t="s">
        <v>45</v>
      </c>
      <c r="RJ30" s="157">
        <v>52</v>
      </c>
      <c r="RK30" s="157">
        <v>52</v>
      </c>
      <c r="RL30" s="157">
        <v>0</v>
      </c>
      <c r="RM30" s="157">
        <v>0</v>
      </c>
      <c r="RN30" s="158">
        <f t="shared" si="64"/>
        <v>1</v>
      </c>
      <c r="RO30" s="158">
        <f t="shared" si="65"/>
        <v>0</v>
      </c>
      <c r="RQ30" s="157" t="s">
        <v>45</v>
      </c>
      <c r="RR30" s="157">
        <v>52</v>
      </c>
      <c r="RS30" s="157">
        <v>52</v>
      </c>
      <c r="RT30" s="157">
        <v>0</v>
      </c>
      <c r="RU30" s="157">
        <v>0</v>
      </c>
      <c r="RV30" s="158">
        <f t="shared" si="66"/>
        <v>1</v>
      </c>
      <c r="RW30" s="158">
        <f t="shared" si="67"/>
        <v>0</v>
      </c>
      <c r="RY30" s="157" t="s">
        <v>45</v>
      </c>
      <c r="RZ30" s="157">
        <v>52</v>
      </c>
      <c r="SA30" s="157">
        <v>52</v>
      </c>
      <c r="SB30" s="157">
        <v>0</v>
      </c>
      <c r="SC30" s="157">
        <v>0</v>
      </c>
      <c r="SD30" s="158">
        <f t="shared" si="68"/>
        <v>1</v>
      </c>
      <c r="SE30" s="158">
        <f t="shared" si="69"/>
        <v>0</v>
      </c>
      <c r="SG30" s="157" t="s">
        <v>45</v>
      </c>
      <c r="SH30" s="157">
        <v>52</v>
      </c>
      <c r="SI30" s="157">
        <v>52</v>
      </c>
      <c r="SJ30" s="157">
        <v>0</v>
      </c>
      <c r="SK30" s="157">
        <v>0</v>
      </c>
      <c r="SL30" s="158">
        <f t="shared" si="70"/>
        <v>1</v>
      </c>
      <c r="SM30" s="158">
        <f t="shared" si="71"/>
        <v>0</v>
      </c>
      <c r="SO30" s="157" t="s">
        <v>45</v>
      </c>
      <c r="SP30" s="157">
        <v>52</v>
      </c>
      <c r="SQ30" s="157">
        <v>52</v>
      </c>
      <c r="SR30" s="157">
        <v>0</v>
      </c>
      <c r="SS30" s="157">
        <v>0</v>
      </c>
      <c r="ST30" s="158">
        <f t="shared" si="72"/>
        <v>1</v>
      </c>
      <c r="SU30" s="158">
        <f t="shared" si="73"/>
        <v>0</v>
      </c>
      <c r="SW30" s="157" t="s">
        <v>45</v>
      </c>
      <c r="SX30" s="157">
        <v>52</v>
      </c>
      <c r="SY30" s="157">
        <v>52</v>
      </c>
      <c r="SZ30" s="157">
        <v>0</v>
      </c>
      <c r="TA30" s="157">
        <v>0</v>
      </c>
      <c r="TB30" s="158">
        <f t="shared" si="74"/>
        <v>1</v>
      </c>
      <c r="TC30" s="158">
        <f t="shared" si="75"/>
        <v>0</v>
      </c>
      <c r="TE30" s="157" t="s">
        <v>45</v>
      </c>
      <c r="TF30" s="157">
        <v>52</v>
      </c>
      <c r="TG30" s="157">
        <v>52</v>
      </c>
      <c r="TH30" s="157">
        <v>0</v>
      </c>
      <c r="TI30" s="157">
        <v>0</v>
      </c>
      <c r="TJ30" s="158">
        <f t="shared" si="76"/>
        <v>1</v>
      </c>
      <c r="TK30" s="158">
        <f t="shared" si="77"/>
        <v>0</v>
      </c>
      <c r="TM30" s="157" t="s">
        <v>45</v>
      </c>
      <c r="TN30" s="157">
        <v>52</v>
      </c>
      <c r="TO30" s="157">
        <v>52</v>
      </c>
      <c r="TP30" s="157">
        <v>0</v>
      </c>
      <c r="TQ30" s="157">
        <v>0</v>
      </c>
      <c r="TR30" s="158">
        <f t="shared" si="78"/>
        <v>1</v>
      </c>
      <c r="TS30" s="158">
        <f t="shared" si="79"/>
        <v>0</v>
      </c>
      <c r="TU30" s="157" t="s">
        <v>45</v>
      </c>
      <c r="TV30" s="157">
        <v>52</v>
      </c>
      <c r="TW30" s="157">
        <v>52</v>
      </c>
      <c r="TX30" s="157">
        <v>0</v>
      </c>
      <c r="TY30" s="157">
        <v>0</v>
      </c>
      <c r="TZ30" s="158">
        <f t="shared" si="80"/>
        <v>1</v>
      </c>
      <c r="UA30" s="158">
        <f t="shared" si="81"/>
        <v>0</v>
      </c>
      <c r="UC30" s="157" t="s">
        <v>45</v>
      </c>
      <c r="UD30" s="157">
        <v>52</v>
      </c>
      <c r="UE30" s="157">
        <v>52</v>
      </c>
      <c r="UF30" s="157">
        <v>0</v>
      </c>
      <c r="UG30" s="157">
        <v>0</v>
      </c>
      <c r="UH30" s="158">
        <f t="shared" si="82"/>
        <v>1</v>
      </c>
      <c r="UI30" s="158">
        <f t="shared" si="83"/>
        <v>0</v>
      </c>
      <c r="UK30" s="157" t="s">
        <v>45</v>
      </c>
      <c r="UL30" s="157">
        <v>52</v>
      </c>
      <c r="UM30" s="157">
        <v>52</v>
      </c>
      <c r="UN30" s="157">
        <v>0</v>
      </c>
      <c r="UO30" s="157">
        <v>0</v>
      </c>
      <c r="UP30" s="158">
        <f t="shared" si="84"/>
        <v>1</v>
      </c>
      <c r="UQ30" s="158">
        <f t="shared" si="85"/>
        <v>0</v>
      </c>
      <c r="US30" s="157" t="s">
        <v>45</v>
      </c>
      <c r="UT30" s="157">
        <v>52</v>
      </c>
      <c r="UU30" s="157">
        <v>52</v>
      </c>
      <c r="UV30" s="157">
        <v>0</v>
      </c>
      <c r="UW30" s="157">
        <v>0</v>
      </c>
      <c r="UX30" s="158">
        <f t="shared" si="86"/>
        <v>1</v>
      </c>
      <c r="UY30" s="158">
        <f t="shared" si="87"/>
        <v>0</v>
      </c>
      <c r="UZ30" s="157"/>
      <c r="VA30" s="157" t="s">
        <v>45</v>
      </c>
      <c r="VB30" s="157">
        <v>52</v>
      </c>
      <c r="VC30" s="157">
        <v>52</v>
      </c>
      <c r="VD30" s="157">
        <v>0</v>
      </c>
      <c r="VE30" s="157">
        <v>0</v>
      </c>
      <c r="VF30" s="158">
        <f t="shared" si="88"/>
        <v>1</v>
      </c>
      <c r="VG30" s="158">
        <f t="shared" si="89"/>
        <v>0</v>
      </c>
      <c r="VI30" s="157" t="s">
        <v>45</v>
      </c>
      <c r="VJ30" s="157">
        <v>52</v>
      </c>
      <c r="VK30" s="157">
        <v>52</v>
      </c>
      <c r="VL30" s="157">
        <v>0</v>
      </c>
      <c r="VM30" s="157">
        <v>0</v>
      </c>
      <c r="VN30" s="158">
        <f t="shared" si="90"/>
        <v>1</v>
      </c>
      <c r="VO30" s="158">
        <f t="shared" si="91"/>
        <v>0</v>
      </c>
      <c r="VQ30" s="157" t="s">
        <v>45</v>
      </c>
      <c r="VR30" s="157">
        <v>52</v>
      </c>
      <c r="VS30" s="157">
        <v>52</v>
      </c>
      <c r="VT30" s="157">
        <v>0</v>
      </c>
      <c r="VU30" s="157">
        <v>0</v>
      </c>
      <c r="VV30" s="158">
        <f t="shared" si="92"/>
        <v>1</v>
      </c>
      <c r="VW30" s="158">
        <f t="shared" si="93"/>
        <v>0</v>
      </c>
      <c r="VY30" s="157" t="s">
        <v>45</v>
      </c>
      <c r="VZ30" s="157">
        <v>52</v>
      </c>
      <c r="WA30" s="157">
        <v>52</v>
      </c>
      <c r="WB30" s="157">
        <v>0</v>
      </c>
      <c r="WC30" s="157">
        <v>0</v>
      </c>
      <c r="WD30" s="158">
        <f t="shared" si="94"/>
        <v>1</v>
      </c>
      <c r="WE30" s="158">
        <f t="shared" si="95"/>
        <v>0</v>
      </c>
      <c r="WG30" s="157" t="s">
        <v>45</v>
      </c>
      <c r="WH30" s="157">
        <v>52</v>
      </c>
      <c r="WI30" s="157">
        <v>52</v>
      </c>
      <c r="WJ30" s="157">
        <v>0</v>
      </c>
      <c r="WK30" s="157">
        <v>0</v>
      </c>
      <c r="WL30" s="158">
        <f t="shared" si="96"/>
        <v>1</v>
      </c>
      <c r="WM30" s="158">
        <f t="shared" si="97"/>
        <v>0</v>
      </c>
      <c r="WO30" s="157" t="s">
        <v>45</v>
      </c>
      <c r="WP30" s="157">
        <v>52</v>
      </c>
      <c r="WQ30" s="157">
        <v>52</v>
      </c>
      <c r="WR30" s="157">
        <v>0</v>
      </c>
      <c r="WS30" s="157">
        <v>0</v>
      </c>
      <c r="WT30" s="158">
        <f t="shared" si="98"/>
        <v>1</v>
      </c>
      <c r="WU30" s="158">
        <f t="shared" si="99"/>
        <v>0</v>
      </c>
      <c r="WW30" s="157" t="s">
        <v>45</v>
      </c>
      <c r="WX30" s="157">
        <v>52</v>
      </c>
      <c r="WY30" s="157">
        <v>52</v>
      </c>
      <c r="WZ30" s="157">
        <v>0</v>
      </c>
      <c r="XA30" s="157">
        <v>0</v>
      </c>
      <c r="XB30" s="158">
        <f t="shared" si="100"/>
        <v>1</v>
      </c>
      <c r="XC30" s="158" t="str">
        <f t="shared" si="101"/>
        <v>OK</v>
      </c>
      <c r="XE30" s="157" t="s">
        <v>45</v>
      </c>
      <c r="XF30" s="157">
        <v>52</v>
      </c>
      <c r="XG30" s="157">
        <v>52</v>
      </c>
      <c r="XH30" s="157">
        <v>0</v>
      </c>
      <c r="XI30" s="157">
        <v>0</v>
      </c>
      <c r="XJ30" s="158">
        <f t="shared" si="102"/>
        <v>1</v>
      </c>
      <c r="XK30" s="158" t="str">
        <f t="shared" si="115"/>
        <v>OK</v>
      </c>
      <c r="XM30" s="157" t="s">
        <v>45</v>
      </c>
      <c r="XN30" s="157">
        <v>52</v>
      </c>
      <c r="XO30" s="157">
        <v>52</v>
      </c>
      <c r="XP30" s="157">
        <v>0</v>
      </c>
      <c r="XQ30" s="157">
        <v>0</v>
      </c>
      <c r="XR30" s="158">
        <f t="shared" si="103"/>
        <v>1</v>
      </c>
      <c r="XS30" s="158" t="str">
        <f t="shared" si="116"/>
        <v>OK</v>
      </c>
      <c r="XU30" s="157" t="s">
        <v>45</v>
      </c>
      <c r="XV30" s="157">
        <v>52</v>
      </c>
      <c r="XW30" s="157">
        <v>52</v>
      </c>
      <c r="XX30" s="157">
        <v>0</v>
      </c>
      <c r="XY30" s="157">
        <v>0</v>
      </c>
      <c r="XZ30" s="158">
        <f t="shared" si="104"/>
        <v>1</v>
      </c>
      <c r="YA30" s="158" t="str">
        <f t="shared" si="105"/>
        <v>OK</v>
      </c>
      <c r="YC30" s="157" t="s">
        <v>45</v>
      </c>
      <c r="YD30" s="157">
        <v>52</v>
      </c>
      <c r="YE30" s="157">
        <v>52</v>
      </c>
      <c r="YF30" s="157">
        <v>0</v>
      </c>
      <c r="YG30" s="157">
        <v>0</v>
      </c>
      <c r="YH30" s="158">
        <f t="shared" si="106"/>
        <v>1</v>
      </c>
      <c r="YI30" s="158" t="str">
        <f t="shared" si="107"/>
        <v>OK</v>
      </c>
    </row>
    <row r="31" spans="1:659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14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12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O31" s="163" t="s">
        <v>46</v>
      </c>
      <c r="OP31" s="156">
        <v>141</v>
      </c>
      <c r="OQ31" s="156">
        <v>141</v>
      </c>
      <c r="OR31" s="156">
        <v>0</v>
      </c>
      <c r="OS31" s="156">
        <v>0</v>
      </c>
      <c r="OT31" s="162">
        <v>1</v>
      </c>
      <c r="OU31" s="158">
        <f t="shared" si="48"/>
        <v>0</v>
      </c>
      <c r="OW31" s="163" t="s">
        <v>46</v>
      </c>
      <c r="OX31" s="156">
        <v>141</v>
      </c>
      <c r="OY31" s="156">
        <v>141</v>
      </c>
      <c r="OZ31" s="156">
        <v>0</v>
      </c>
      <c r="PA31" s="156">
        <v>0</v>
      </c>
      <c r="PB31" s="162">
        <v>1</v>
      </c>
      <c r="PC31" s="158">
        <f t="shared" si="49"/>
        <v>0</v>
      </c>
      <c r="PE31" s="163" t="s">
        <v>46</v>
      </c>
      <c r="PF31" s="156">
        <v>141</v>
      </c>
      <c r="PG31" s="156">
        <v>141</v>
      </c>
      <c r="PH31" s="156">
        <v>0</v>
      </c>
      <c r="PI31" s="156">
        <v>0</v>
      </c>
      <c r="PJ31" s="158">
        <f t="shared" si="50"/>
        <v>1</v>
      </c>
      <c r="PK31" s="158">
        <f t="shared" si="51"/>
        <v>0</v>
      </c>
      <c r="PM31" s="163" t="s">
        <v>46</v>
      </c>
      <c r="PN31" s="156">
        <v>141</v>
      </c>
      <c r="PO31" s="156">
        <v>141</v>
      </c>
      <c r="PP31" s="156">
        <v>0</v>
      </c>
      <c r="PQ31" s="156">
        <v>0</v>
      </c>
      <c r="PR31" s="158">
        <f t="shared" si="52"/>
        <v>1</v>
      </c>
      <c r="PS31" s="158">
        <f t="shared" si="53"/>
        <v>0</v>
      </c>
      <c r="PU31" s="163" t="s">
        <v>46</v>
      </c>
      <c r="PV31" s="156">
        <v>141</v>
      </c>
      <c r="PW31" s="156">
        <v>141</v>
      </c>
      <c r="PX31" s="156">
        <v>0</v>
      </c>
      <c r="PY31" s="156">
        <v>0</v>
      </c>
      <c r="PZ31" s="158">
        <f t="shared" si="54"/>
        <v>1</v>
      </c>
      <c r="QA31" s="158">
        <f t="shared" si="55"/>
        <v>0</v>
      </c>
      <c r="QC31" s="163" t="s">
        <v>46</v>
      </c>
      <c r="QD31" s="156">
        <v>141</v>
      </c>
      <c r="QE31" s="156">
        <v>141</v>
      </c>
      <c r="QF31" s="156">
        <v>0</v>
      </c>
      <c r="QG31" s="156">
        <v>0</v>
      </c>
      <c r="QH31" s="158">
        <f t="shared" si="56"/>
        <v>1</v>
      </c>
      <c r="QI31" s="158">
        <f t="shared" si="57"/>
        <v>0</v>
      </c>
      <c r="QK31" s="163" t="s">
        <v>46</v>
      </c>
      <c r="QL31" s="156">
        <v>141</v>
      </c>
      <c r="QM31" s="156">
        <v>141</v>
      </c>
      <c r="QN31" s="156">
        <v>0</v>
      </c>
      <c r="QO31" s="156">
        <v>0</v>
      </c>
      <c r="QP31" s="158">
        <f t="shared" si="58"/>
        <v>1</v>
      </c>
      <c r="QQ31" s="158">
        <f t="shared" si="59"/>
        <v>0</v>
      </c>
      <c r="QS31" s="163" t="s">
        <v>46</v>
      </c>
      <c r="QT31" s="156">
        <v>141</v>
      </c>
      <c r="QU31" s="156">
        <v>141</v>
      </c>
      <c r="QV31" s="157">
        <v>0</v>
      </c>
      <c r="QW31" s="157">
        <v>0</v>
      </c>
      <c r="QX31" s="158">
        <f t="shared" si="60"/>
        <v>1</v>
      </c>
      <c r="QY31" s="158">
        <f t="shared" si="61"/>
        <v>0</v>
      </c>
      <c r="RA31" s="163" t="s">
        <v>46</v>
      </c>
      <c r="RB31" s="156">
        <v>141</v>
      </c>
      <c r="RC31" s="156">
        <v>141</v>
      </c>
      <c r="RD31" s="157">
        <v>0</v>
      </c>
      <c r="RE31" s="157">
        <v>0</v>
      </c>
      <c r="RF31" s="158">
        <f t="shared" si="62"/>
        <v>1</v>
      </c>
      <c r="RG31" s="158">
        <f t="shared" si="63"/>
        <v>0</v>
      </c>
      <c r="RI31" s="163" t="s">
        <v>46</v>
      </c>
      <c r="RJ31" s="156">
        <v>141</v>
      </c>
      <c r="RK31" s="156">
        <v>141</v>
      </c>
      <c r="RL31" s="157">
        <v>0</v>
      </c>
      <c r="RM31" s="157">
        <v>0</v>
      </c>
      <c r="RN31" s="158">
        <f t="shared" si="64"/>
        <v>1</v>
      </c>
      <c r="RO31" s="158">
        <f t="shared" si="65"/>
        <v>0</v>
      </c>
      <c r="RQ31" s="163" t="s">
        <v>46</v>
      </c>
      <c r="RR31" s="156">
        <v>141</v>
      </c>
      <c r="RS31" s="156">
        <v>141</v>
      </c>
      <c r="RT31" s="157">
        <v>0</v>
      </c>
      <c r="RU31" s="157">
        <v>0</v>
      </c>
      <c r="RV31" s="158">
        <f t="shared" si="66"/>
        <v>1</v>
      </c>
      <c r="RW31" s="158">
        <f t="shared" si="67"/>
        <v>0</v>
      </c>
      <c r="RY31" s="163" t="s">
        <v>46</v>
      </c>
      <c r="RZ31" s="156">
        <v>141</v>
      </c>
      <c r="SA31" s="156">
        <v>141</v>
      </c>
      <c r="SB31" s="157">
        <v>0</v>
      </c>
      <c r="SC31" s="157">
        <v>0</v>
      </c>
      <c r="SD31" s="158">
        <f t="shared" si="68"/>
        <v>1</v>
      </c>
      <c r="SE31" s="158">
        <f t="shared" si="69"/>
        <v>0</v>
      </c>
      <c r="SG31" s="163" t="s">
        <v>46</v>
      </c>
      <c r="SH31" s="156">
        <v>141</v>
      </c>
      <c r="SI31" s="156">
        <v>141</v>
      </c>
      <c r="SJ31" s="157">
        <v>0</v>
      </c>
      <c r="SK31" s="157">
        <v>0</v>
      </c>
      <c r="SL31" s="158">
        <f t="shared" si="70"/>
        <v>1</v>
      </c>
      <c r="SM31" s="158">
        <f t="shared" si="71"/>
        <v>0</v>
      </c>
      <c r="SO31" s="163" t="s">
        <v>46</v>
      </c>
      <c r="SP31" s="156">
        <v>141</v>
      </c>
      <c r="SQ31" s="156">
        <v>141</v>
      </c>
      <c r="SR31" s="157">
        <v>0</v>
      </c>
      <c r="SS31" s="157">
        <v>0</v>
      </c>
      <c r="ST31" s="158">
        <f t="shared" si="72"/>
        <v>1</v>
      </c>
      <c r="SU31" s="158">
        <f t="shared" si="73"/>
        <v>0</v>
      </c>
      <c r="SW31" s="163" t="s">
        <v>46</v>
      </c>
      <c r="SX31" s="157">
        <v>141</v>
      </c>
      <c r="SY31" s="157">
        <v>141</v>
      </c>
      <c r="SZ31" s="157">
        <v>0</v>
      </c>
      <c r="TA31" s="157">
        <v>0</v>
      </c>
      <c r="TB31" s="158">
        <f t="shared" si="74"/>
        <v>1</v>
      </c>
      <c r="TC31" s="158">
        <f t="shared" si="75"/>
        <v>0</v>
      </c>
      <c r="TE31" s="163" t="s">
        <v>46</v>
      </c>
      <c r="TF31" s="157">
        <v>141</v>
      </c>
      <c r="TG31" s="157">
        <v>141</v>
      </c>
      <c r="TH31" s="157">
        <v>0</v>
      </c>
      <c r="TI31" s="157">
        <v>0</v>
      </c>
      <c r="TJ31" s="158">
        <f t="shared" si="76"/>
        <v>1</v>
      </c>
      <c r="TK31" s="158">
        <f t="shared" si="77"/>
        <v>0</v>
      </c>
      <c r="TM31" s="163" t="s">
        <v>46</v>
      </c>
      <c r="TN31" s="157">
        <v>141</v>
      </c>
      <c r="TO31" s="157">
        <v>141</v>
      </c>
      <c r="TP31" s="157">
        <v>0</v>
      </c>
      <c r="TQ31" s="157">
        <v>0</v>
      </c>
      <c r="TR31" s="158">
        <f t="shared" si="78"/>
        <v>1</v>
      </c>
      <c r="TS31" s="158">
        <f t="shared" si="79"/>
        <v>0</v>
      </c>
      <c r="TU31" s="163" t="s">
        <v>46</v>
      </c>
      <c r="TV31" s="157">
        <v>141</v>
      </c>
      <c r="TW31" s="157">
        <v>141</v>
      </c>
      <c r="TX31" s="157">
        <v>0</v>
      </c>
      <c r="TY31" s="157">
        <v>0</v>
      </c>
      <c r="TZ31" s="158">
        <f t="shared" si="80"/>
        <v>1</v>
      </c>
      <c r="UA31" s="158">
        <f t="shared" si="81"/>
        <v>0</v>
      </c>
      <c r="UC31" s="163" t="s">
        <v>46</v>
      </c>
      <c r="UD31" s="157">
        <v>141</v>
      </c>
      <c r="UE31" s="157">
        <v>141</v>
      </c>
      <c r="UF31" s="157">
        <v>0</v>
      </c>
      <c r="UG31" s="157">
        <v>0</v>
      </c>
      <c r="UH31" s="158">
        <f t="shared" si="82"/>
        <v>1</v>
      </c>
      <c r="UI31" s="158">
        <f t="shared" si="83"/>
        <v>0</v>
      </c>
      <c r="UK31" s="163" t="s">
        <v>46</v>
      </c>
      <c r="UL31" s="157">
        <v>141</v>
      </c>
      <c r="UM31" s="157">
        <v>141</v>
      </c>
      <c r="UN31" s="157">
        <v>0</v>
      </c>
      <c r="UO31" s="157">
        <v>0</v>
      </c>
      <c r="UP31" s="158">
        <f t="shared" si="84"/>
        <v>1</v>
      </c>
      <c r="UQ31" s="158">
        <f t="shared" si="85"/>
        <v>0</v>
      </c>
      <c r="US31" s="163" t="s">
        <v>46</v>
      </c>
      <c r="UT31" s="157">
        <v>141</v>
      </c>
      <c r="UU31" s="157">
        <v>141</v>
      </c>
      <c r="UV31" s="157">
        <v>0</v>
      </c>
      <c r="UW31" s="157">
        <v>0</v>
      </c>
      <c r="UX31" s="158">
        <f t="shared" si="86"/>
        <v>1</v>
      </c>
      <c r="UY31" s="158">
        <f t="shared" si="87"/>
        <v>0</v>
      </c>
      <c r="UZ31" s="157"/>
      <c r="VA31" s="163" t="s">
        <v>46</v>
      </c>
      <c r="VB31" s="157">
        <v>141</v>
      </c>
      <c r="VC31" s="157">
        <v>141</v>
      </c>
      <c r="VD31" s="157">
        <v>0</v>
      </c>
      <c r="VE31" s="157">
        <v>0</v>
      </c>
      <c r="VF31" s="158">
        <f t="shared" si="88"/>
        <v>1</v>
      </c>
      <c r="VG31" s="158">
        <f t="shared" si="89"/>
        <v>0</v>
      </c>
      <c r="VI31" s="163" t="s">
        <v>46</v>
      </c>
      <c r="VJ31" s="157">
        <v>141</v>
      </c>
      <c r="VK31" s="157">
        <v>141</v>
      </c>
      <c r="VL31" s="157">
        <v>0</v>
      </c>
      <c r="VM31" s="157">
        <v>0</v>
      </c>
      <c r="VN31" s="158">
        <f t="shared" si="90"/>
        <v>1</v>
      </c>
      <c r="VO31" s="158">
        <f t="shared" si="91"/>
        <v>0</v>
      </c>
      <c r="VQ31" s="163" t="s">
        <v>46</v>
      </c>
      <c r="VR31" s="157">
        <v>141</v>
      </c>
      <c r="VS31" s="157">
        <v>141</v>
      </c>
      <c r="VT31" s="157">
        <v>0</v>
      </c>
      <c r="VU31" s="157">
        <v>0</v>
      </c>
      <c r="VV31" s="158">
        <f t="shared" si="92"/>
        <v>1</v>
      </c>
      <c r="VW31" s="158">
        <f t="shared" si="93"/>
        <v>0</v>
      </c>
      <c r="VY31" s="163" t="s">
        <v>46</v>
      </c>
      <c r="VZ31" s="157">
        <v>141</v>
      </c>
      <c r="WA31" s="157">
        <v>141</v>
      </c>
      <c r="WB31" s="157">
        <v>0</v>
      </c>
      <c r="WC31" s="157">
        <v>0</v>
      </c>
      <c r="WD31" s="158">
        <f t="shared" si="94"/>
        <v>1</v>
      </c>
      <c r="WE31" s="158">
        <f t="shared" si="95"/>
        <v>0</v>
      </c>
      <c r="WG31" s="163" t="s">
        <v>46</v>
      </c>
      <c r="WH31" s="157">
        <v>141</v>
      </c>
      <c r="WI31" s="157">
        <v>141</v>
      </c>
      <c r="WJ31" s="157">
        <v>0</v>
      </c>
      <c r="WK31" s="157">
        <v>0</v>
      </c>
      <c r="WL31" s="158">
        <f t="shared" si="96"/>
        <v>1</v>
      </c>
      <c r="WM31" s="158">
        <f t="shared" si="97"/>
        <v>0</v>
      </c>
      <c r="WO31" s="163" t="s">
        <v>46</v>
      </c>
      <c r="WP31" s="157">
        <v>141</v>
      </c>
      <c r="WQ31" s="157">
        <v>141</v>
      </c>
      <c r="WR31" s="157">
        <v>0</v>
      </c>
      <c r="WS31" s="157">
        <v>0</v>
      </c>
      <c r="WT31" s="158">
        <f t="shared" si="98"/>
        <v>1</v>
      </c>
      <c r="WU31" s="158">
        <f t="shared" si="99"/>
        <v>0</v>
      </c>
      <c r="WW31" s="163" t="s">
        <v>46</v>
      </c>
      <c r="WX31" s="157">
        <v>141</v>
      </c>
      <c r="WY31" s="157">
        <v>141</v>
      </c>
      <c r="WZ31" s="157">
        <v>0</v>
      </c>
      <c r="XA31" s="157">
        <v>0</v>
      </c>
      <c r="XB31" s="158">
        <f t="shared" si="100"/>
        <v>1</v>
      </c>
      <c r="XC31" s="158" t="str">
        <f t="shared" si="101"/>
        <v>OK</v>
      </c>
      <c r="XE31" s="163" t="s">
        <v>46</v>
      </c>
      <c r="XF31" s="157">
        <f>145-4</f>
        <v>141</v>
      </c>
      <c r="XG31" s="157">
        <v>141</v>
      </c>
      <c r="XH31" s="157">
        <v>0</v>
      </c>
      <c r="XI31" s="157">
        <f>4-4</f>
        <v>0</v>
      </c>
      <c r="XJ31" s="158">
        <f t="shared" si="102"/>
        <v>1</v>
      </c>
      <c r="XK31" s="158" t="str">
        <f t="shared" si="115"/>
        <v>OK</v>
      </c>
      <c r="XM31" s="163" t="s">
        <v>46</v>
      </c>
      <c r="XN31" s="157">
        <f>145</f>
        <v>145</v>
      </c>
      <c r="XO31" s="157">
        <v>141</v>
      </c>
      <c r="XP31" s="157">
        <f>0+4</f>
        <v>4</v>
      </c>
      <c r="XQ31" s="157">
        <f>4-4</f>
        <v>0</v>
      </c>
      <c r="XR31" s="158">
        <f t="shared" si="103"/>
        <v>0.97241379310344822</v>
      </c>
      <c r="XS31" s="158" t="str">
        <f t="shared" si="116"/>
        <v>Fail:-3%</v>
      </c>
      <c r="XU31" s="163" t="s">
        <v>46</v>
      </c>
      <c r="XV31" s="157">
        <v>141</v>
      </c>
      <c r="XW31" s="157">
        <v>141</v>
      </c>
      <c r="XX31" s="157">
        <v>0</v>
      </c>
      <c r="XY31" s="157">
        <v>0</v>
      </c>
      <c r="XZ31" s="158">
        <f t="shared" si="104"/>
        <v>1</v>
      </c>
      <c r="YA31" s="158" t="str">
        <f t="shared" si="105"/>
        <v>OK</v>
      </c>
      <c r="YC31" s="163" t="s">
        <v>46</v>
      </c>
      <c r="YD31" s="157">
        <v>145</v>
      </c>
      <c r="YE31" s="157">
        <v>141</v>
      </c>
      <c r="YF31" s="157">
        <v>4</v>
      </c>
      <c r="YG31" s="157">
        <v>0</v>
      </c>
      <c r="YH31" s="158">
        <f t="shared" si="106"/>
        <v>0.97241379310344822</v>
      </c>
      <c r="YI31" s="110" t="str">
        <f t="shared" si="107"/>
        <v>OK</v>
      </c>
    </row>
    <row r="32" spans="1:659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14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08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09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10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11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12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O32" s="157" t="s">
        <v>47</v>
      </c>
      <c r="OP32" s="157">
        <v>45</v>
      </c>
      <c r="OQ32" s="157">
        <v>45</v>
      </c>
      <c r="OR32" s="157">
        <v>0</v>
      </c>
      <c r="OS32" s="157">
        <v>0</v>
      </c>
      <c r="OT32" s="158">
        <f t="shared" si="47"/>
        <v>1</v>
      </c>
      <c r="OU32" s="158">
        <f t="shared" si="48"/>
        <v>0</v>
      </c>
      <c r="OW32" s="157" t="s">
        <v>47</v>
      </c>
      <c r="OX32" s="157">
        <v>45</v>
      </c>
      <c r="OY32" s="157">
        <v>45</v>
      </c>
      <c r="OZ32" s="157">
        <v>0</v>
      </c>
      <c r="PA32" s="157">
        <v>0</v>
      </c>
      <c r="PB32" s="158">
        <f t="shared" si="113"/>
        <v>1</v>
      </c>
      <c r="PC32" s="158">
        <f t="shared" si="49"/>
        <v>0</v>
      </c>
      <c r="PE32" s="157" t="s">
        <v>47</v>
      </c>
      <c r="PF32" s="157">
        <v>45</v>
      </c>
      <c r="PG32" s="157">
        <v>45</v>
      </c>
      <c r="PH32" s="157">
        <v>0</v>
      </c>
      <c r="PI32" s="157">
        <v>0</v>
      </c>
      <c r="PJ32" s="158">
        <f t="shared" si="50"/>
        <v>1</v>
      </c>
      <c r="PK32" s="158">
        <f t="shared" si="51"/>
        <v>0</v>
      </c>
      <c r="PM32" s="157" t="s">
        <v>47</v>
      </c>
      <c r="PN32" s="157">
        <v>45</v>
      </c>
      <c r="PO32" s="157">
        <v>45</v>
      </c>
      <c r="PP32" s="157">
        <v>0</v>
      </c>
      <c r="PQ32" s="157">
        <v>0</v>
      </c>
      <c r="PR32" s="158">
        <f t="shared" si="52"/>
        <v>1</v>
      </c>
      <c r="PS32" s="158">
        <f t="shared" si="53"/>
        <v>0</v>
      </c>
      <c r="PU32" s="157" t="s">
        <v>47</v>
      </c>
      <c r="PV32" s="157">
        <v>45</v>
      </c>
      <c r="PW32" s="157">
        <v>45</v>
      </c>
      <c r="PX32" s="157">
        <v>0</v>
      </c>
      <c r="PY32" s="157">
        <v>0</v>
      </c>
      <c r="PZ32" s="158">
        <f t="shared" si="54"/>
        <v>1</v>
      </c>
      <c r="QA32" s="158">
        <f t="shared" si="55"/>
        <v>0</v>
      </c>
      <c r="QC32" s="157" t="s">
        <v>47</v>
      </c>
      <c r="QD32" s="157">
        <v>45</v>
      </c>
      <c r="QE32" s="157">
        <v>45</v>
      </c>
      <c r="QF32" s="157">
        <v>0</v>
      </c>
      <c r="QG32" s="157">
        <v>0</v>
      </c>
      <c r="QH32" s="158">
        <f t="shared" si="56"/>
        <v>1</v>
      </c>
      <c r="QI32" s="158">
        <f t="shared" si="57"/>
        <v>0</v>
      </c>
      <c r="QK32" s="157" t="s">
        <v>47</v>
      </c>
      <c r="QL32" s="157">
        <v>45</v>
      </c>
      <c r="QM32" s="157">
        <v>45</v>
      </c>
      <c r="QN32" s="157">
        <v>0</v>
      </c>
      <c r="QO32" s="157">
        <v>0</v>
      </c>
      <c r="QP32" s="158">
        <f t="shared" si="58"/>
        <v>1</v>
      </c>
      <c r="QQ32" s="158">
        <f t="shared" si="59"/>
        <v>0</v>
      </c>
      <c r="QS32" s="157" t="s">
        <v>47</v>
      </c>
      <c r="QT32" s="157">
        <v>45</v>
      </c>
      <c r="QU32" s="157">
        <v>45</v>
      </c>
      <c r="QV32" s="157">
        <v>0</v>
      </c>
      <c r="QW32" s="157">
        <v>0</v>
      </c>
      <c r="QX32" s="158">
        <f t="shared" si="60"/>
        <v>1</v>
      </c>
      <c r="QY32" s="158">
        <f t="shared" si="61"/>
        <v>0</v>
      </c>
      <c r="RA32" s="157" t="s">
        <v>47</v>
      </c>
      <c r="RB32" s="157">
        <v>45</v>
      </c>
      <c r="RC32" s="157">
        <v>45</v>
      </c>
      <c r="RD32" s="157">
        <v>0</v>
      </c>
      <c r="RE32" s="157">
        <v>0</v>
      </c>
      <c r="RF32" s="158">
        <f t="shared" si="62"/>
        <v>1</v>
      </c>
      <c r="RG32" s="158">
        <f t="shared" si="63"/>
        <v>0</v>
      </c>
      <c r="RI32" s="157" t="s">
        <v>47</v>
      </c>
      <c r="RJ32" s="157">
        <v>45</v>
      </c>
      <c r="RK32" s="157">
        <v>45</v>
      </c>
      <c r="RL32" s="157">
        <v>0</v>
      </c>
      <c r="RM32" s="157">
        <v>0</v>
      </c>
      <c r="RN32" s="158">
        <f t="shared" si="64"/>
        <v>1</v>
      </c>
      <c r="RO32" s="158">
        <f t="shared" si="65"/>
        <v>0</v>
      </c>
      <c r="RQ32" s="157" t="s">
        <v>47</v>
      </c>
      <c r="RR32" s="157">
        <v>45</v>
      </c>
      <c r="RS32" s="157">
        <v>45</v>
      </c>
      <c r="RT32" s="157">
        <v>0</v>
      </c>
      <c r="RU32" s="157">
        <v>0</v>
      </c>
      <c r="RV32" s="158">
        <f t="shared" si="66"/>
        <v>1</v>
      </c>
      <c r="RW32" s="158">
        <f t="shared" si="67"/>
        <v>0</v>
      </c>
      <c r="RY32" s="157" t="s">
        <v>47</v>
      </c>
      <c r="RZ32" s="157">
        <v>45</v>
      </c>
      <c r="SA32" s="157">
        <v>45</v>
      </c>
      <c r="SB32" s="157">
        <v>0</v>
      </c>
      <c r="SC32" s="157">
        <v>0</v>
      </c>
      <c r="SD32" s="158">
        <f t="shared" si="68"/>
        <v>1</v>
      </c>
      <c r="SE32" s="158">
        <f t="shared" si="69"/>
        <v>0</v>
      </c>
      <c r="SG32" s="157" t="s">
        <v>47</v>
      </c>
      <c r="SH32" s="157">
        <v>45</v>
      </c>
      <c r="SI32" s="157">
        <v>45</v>
      </c>
      <c r="SJ32" s="157">
        <v>0</v>
      </c>
      <c r="SK32" s="157">
        <v>0</v>
      </c>
      <c r="SL32" s="158">
        <f t="shared" si="70"/>
        <v>1</v>
      </c>
      <c r="SM32" s="158">
        <f t="shared" si="71"/>
        <v>0</v>
      </c>
      <c r="SO32" s="157" t="s">
        <v>47</v>
      </c>
      <c r="SP32" s="157">
        <v>45</v>
      </c>
      <c r="SQ32" s="157">
        <v>45</v>
      </c>
      <c r="SR32" s="157">
        <v>0</v>
      </c>
      <c r="SS32" s="157">
        <v>0</v>
      </c>
      <c r="ST32" s="158">
        <f t="shared" si="72"/>
        <v>1</v>
      </c>
      <c r="SU32" s="158">
        <f t="shared" si="73"/>
        <v>0</v>
      </c>
      <c r="SW32" s="157" t="s">
        <v>47</v>
      </c>
      <c r="SX32" s="157">
        <v>45</v>
      </c>
      <c r="SY32" s="157">
        <v>45</v>
      </c>
      <c r="SZ32" s="157">
        <v>0</v>
      </c>
      <c r="TA32" s="157">
        <v>0</v>
      </c>
      <c r="TB32" s="158">
        <f t="shared" si="74"/>
        <v>1</v>
      </c>
      <c r="TC32" s="158">
        <f t="shared" si="75"/>
        <v>0</v>
      </c>
      <c r="TE32" s="157" t="s">
        <v>47</v>
      </c>
      <c r="TF32" s="157">
        <v>45</v>
      </c>
      <c r="TG32" s="157">
        <v>45</v>
      </c>
      <c r="TH32" s="157">
        <v>0</v>
      </c>
      <c r="TI32" s="157">
        <v>0</v>
      </c>
      <c r="TJ32" s="158">
        <f t="shared" si="76"/>
        <v>1</v>
      </c>
      <c r="TK32" s="158">
        <f t="shared" si="77"/>
        <v>0</v>
      </c>
      <c r="TM32" s="157" t="s">
        <v>47</v>
      </c>
      <c r="TN32" s="157">
        <v>45</v>
      </c>
      <c r="TO32" s="157">
        <v>45</v>
      </c>
      <c r="TP32" s="157">
        <v>0</v>
      </c>
      <c r="TQ32" s="157">
        <v>0</v>
      </c>
      <c r="TR32" s="158">
        <f t="shared" si="78"/>
        <v>1</v>
      </c>
      <c r="TS32" s="158">
        <f t="shared" si="79"/>
        <v>0</v>
      </c>
      <c r="TU32" s="157" t="s">
        <v>47</v>
      </c>
      <c r="TV32" s="157">
        <v>45</v>
      </c>
      <c r="TW32" s="157">
        <v>45</v>
      </c>
      <c r="TX32" s="157">
        <v>0</v>
      </c>
      <c r="TY32" s="157">
        <v>0</v>
      </c>
      <c r="TZ32" s="158">
        <f t="shared" si="80"/>
        <v>1</v>
      </c>
      <c r="UA32" s="158">
        <f t="shared" si="81"/>
        <v>0</v>
      </c>
      <c r="UC32" s="157" t="s">
        <v>47</v>
      </c>
      <c r="UD32" s="157">
        <v>45</v>
      </c>
      <c r="UE32" s="157">
        <v>45</v>
      </c>
      <c r="UF32" s="157">
        <v>0</v>
      </c>
      <c r="UG32" s="157">
        <v>0</v>
      </c>
      <c r="UH32" s="158">
        <f t="shared" si="82"/>
        <v>1</v>
      </c>
      <c r="UI32" s="158">
        <f t="shared" si="83"/>
        <v>0</v>
      </c>
      <c r="UK32" s="157" t="s">
        <v>47</v>
      </c>
      <c r="UL32" s="157">
        <v>45</v>
      </c>
      <c r="UM32" s="157">
        <v>45</v>
      </c>
      <c r="UN32" s="157">
        <v>0</v>
      </c>
      <c r="UO32" s="157">
        <v>0</v>
      </c>
      <c r="UP32" s="158">
        <f t="shared" si="84"/>
        <v>1</v>
      </c>
      <c r="UQ32" s="158">
        <f t="shared" si="85"/>
        <v>0</v>
      </c>
      <c r="US32" s="157" t="s">
        <v>47</v>
      </c>
      <c r="UT32" s="157">
        <v>45</v>
      </c>
      <c r="UU32" s="157">
        <v>45</v>
      </c>
      <c r="UV32" s="157">
        <v>0</v>
      </c>
      <c r="UW32" s="157">
        <v>0</v>
      </c>
      <c r="UX32" s="158">
        <f t="shared" si="86"/>
        <v>1</v>
      </c>
      <c r="UY32" s="158">
        <f t="shared" si="87"/>
        <v>0</v>
      </c>
      <c r="UZ32" s="157"/>
      <c r="VA32" s="157" t="s">
        <v>47</v>
      </c>
      <c r="VB32" s="157">
        <v>45</v>
      </c>
      <c r="VC32" s="157">
        <v>45</v>
      </c>
      <c r="VD32" s="157">
        <v>0</v>
      </c>
      <c r="VE32" s="157">
        <v>0</v>
      </c>
      <c r="VF32" s="158">
        <f t="shared" si="88"/>
        <v>1</v>
      </c>
      <c r="VG32" s="158">
        <f t="shared" si="89"/>
        <v>0</v>
      </c>
      <c r="VI32" s="157" t="s">
        <v>47</v>
      </c>
      <c r="VJ32" s="157">
        <v>45</v>
      </c>
      <c r="VK32" s="157">
        <v>45</v>
      </c>
      <c r="VL32" s="157">
        <v>0</v>
      </c>
      <c r="VM32" s="157">
        <v>0</v>
      </c>
      <c r="VN32" s="158">
        <f t="shared" si="90"/>
        <v>1</v>
      </c>
      <c r="VO32" s="158">
        <f t="shared" si="91"/>
        <v>0</v>
      </c>
      <c r="VQ32" s="157" t="s">
        <v>47</v>
      </c>
      <c r="VR32" s="157">
        <v>45</v>
      </c>
      <c r="VS32" s="157">
        <v>45</v>
      </c>
      <c r="VT32" s="157">
        <v>0</v>
      </c>
      <c r="VU32" s="157">
        <v>0</v>
      </c>
      <c r="VV32" s="158">
        <f t="shared" si="92"/>
        <v>1</v>
      </c>
      <c r="VW32" s="158">
        <f t="shared" si="93"/>
        <v>0</v>
      </c>
      <c r="VY32" s="157" t="s">
        <v>47</v>
      </c>
      <c r="VZ32" s="157">
        <v>45</v>
      </c>
      <c r="WA32" s="157">
        <v>45</v>
      </c>
      <c r="WB32" s="157">
        <v>0</v>
      </c>
      <c r="WC32" s="157">
        <v>0</v>
      </c>
      <c r="WD32" s="158">
        <f t="shared" si="94"/>
        <v>1</v>
      </c>
      <c r="WE32" s="158">
        <f t="shared" si="95"/>
        <v>0</v>
      </c>
      <c r="WG32" s="157" t="s">
        <v>47</v>
      </c>
      <c r="WH32" s="157">
        <v>45</v>
      </c>
      <c r="WI32" s="157">
        <v>45</v>
      </c>
      <c r="WJ32" s="157">
        <v>0</v>
      </c>
      <c r="WK32" s="157">
        <v>0</v>
      </c>
      <c r="WL32" s="158">
        <f t="shared" si="96"/>
        <v>1</v>
      </c>
      <c r="WM32" s="158">
        <f t="shared" si="97"/>
        <v>0</v>
      </c>
      <c r="WO32" s="157" t="s">
        <v>47</v>
      </c>
      <c r="WP32" s="157">
        <v>45</v>
      </c>
      <c r="WQ32" s="157">
        <v>45</v>
      </c>
      <c r="WR32" s="157">
        <v>0</v>
      </c>
      <c r="WS32" s="157">
        <v>0</v>
      </c>
      <c r="WT32" s="158">
        <f t="shared" si="98"/>
        <v>1</v>
      </c>
      <c r="WU32" s="158">
        <f t="shared" si="99"/>
        <v>0</v>
      </c>
      <c r="WW32" s="157" t="s">
        <v>47</v>
      </c>
      <c r="WX32" s="157">
        <v>45</v>
      </c>
      <c r="WY32" s="157">
        <v>45</v>
      </c>
      <c r="WZ32" s="157">
        <v>0</v>
      </c>
      <c r="XA32" s="157">
        <v>0</v>
      </c>
      <c r="XB32" s="158">
        <f t="shared" si="100"/>
        <v>1</v>
      </c>
      <c r="XC32" s="158" t="str">
        <f t="shared" si="101"/>
        <v>OK</v>
      </c>
      <c r="XE32" s="157" t="s">
        <v>47</v>
      </c>
      <c r="XF32" s="157">
        <v>45</v>
      </c>
      <c r="XG32" s="157">
        <v>45</v>
      </c>
      <c r="XH32" s="157">
        <v>0</v>
      </c>
      <c r="XI32" s="157">
        <v>0</v>
      </c>
      <c r="XJ32" s="158">
        <f t="shared" si="102"/>
        <v>1</v>
      </c>
      <c r="XK32" s="158" t="str">
        <f t="shared" si="115"/>
        <v>OK</v>
      </c>
      <c r="XM32" s="157" t="s">
        <v>47</v>
      </c>
      <c r="XN32" s="157">
        <v>45</v>
      </c>
      <c r="XO32" s="157">
        <v>45</v>
      </c>
      <c r="XP32" s="157">
        <v>0</v>
      </c>
      <c r="XQ32" s="157">
        <v>0</v>
      </c>
      <c r="XR32" s="158">
        <f t="shared" si="103"/>
        <v>1</v>
      </c>
      <c r="XS32" s="158" t="str">
        <f t="shared" si="116"/>
        <v>OK</v>
      </c>
      <c r="XU32" s="157" t="s">
        <v>47</v>
      </c>
      <c r="XV32" s="157">
        <v>45</v>
      </c>
      <c r="XW32" s="157">
        <v>45</v>
      </c>
      <c r="XX32" s="157">
        <v>0</v>
      </c>
      <c r="XY32" s="157">
        <v>0</v>
      </c>
      <c r="XZ32" s="158">
        <f t="shared" si="104"/>
        <v>1</v>
      </c>
      <c r="YA32" s="158" t="str">
        <f t="shared" si="105"/>
        <v>OK</v>
      </c>
      <c r="YC32" s="157" t="s">
        <v>47</v>
      </c>
      <c r="YD32" s="157">
        <v>45</v>
      </c>
      <c r="YE32" s="157">
        <v>45</v>
      </c>
      <c r="YF32" s="157">
        <v>0</v>
      </c>
      <c r="YG32" s="157">
        <v>0</v>
      </c>
      <c r="YH32" s="158">
        <f t="shared" si="106"/>
        <v>1</v>
      </c>
      <c r="YI32" s="158" t="str">
        <f t="shared" si="107"/>
        <v>OK</v>
      </c>
    </row>
    <row r="33" spans="1:659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14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08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09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10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11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12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O33" s="157" t="s">
        <v>48</v>
      </c>
      <c r="OP33" s="157">
        <v>4</v>
      </c>
      <c r="OQ33" s="157">
        <v>2</v>
      </c>
      <c r="OR33" s="157">
        <v>2</v>
      </c>
      <c r="OS33" s="157">
        <v>0</v>
      </c>
      <c r="OT33" s="158">
        <f t="shared" si="47"/>
        <v>0.5</v>
      </c>
      <c r="OU33" s="158">
        <f t="shared" si="48"/>
        <v>0</v>
      </c>
      <c r="OW33" s="157" t="s">
        <v>48</v>
      </c>
      <c r="OX33" s="157">
        <v>4</v>
      </c>
      <c r="OY33" s="157">
        <v>2</v>
      </c>
      <c r="OZ33" s="157">
        <v>2</v>
      </c>
      <c r="PA33" s="157">
        <v>0</v>
      </c>
      <c r="PB33" s="158">
        <f t="shared" si="113"/>
        <v>0.5</v>
      </c>
      <c r="PC33" s="158">
        <f t="shared" si="49"/>
        <v>0</v>
      </c>
      <c r="PE33" s="157" t="s">
        <v>48</v>
      </c>
      <c r="PF33" s="157">
        <v>4</v>
      </c>
      <c r="PG33" s="157">
        <v>2</v>
      </c>
      <c r="PH33" s="157">
        <v>2</v>
      </c>
      <c r="PI33" s="157">
        <v>0</v>
      </c>
      <c r="PJ33" s="158">
        <f t="shared" si="50"/>
        <v>0.5</v>
      </c>
      <c r="PK33" s="158">
        <f t="shared" si="51"/>
        <v>0</v>
      </c>
      <c r="PM33" s="157" t="s">
        <v>48</v>
      </c>
      <c r="PN33" s="157">
        <v>4</v>
      </c>
      <c r="PO33" s="157">
        <v>2</v>
      </c>
      <c r="PP33" s="157">
        <v>2</v>
      </c>
      <c r="PQ33" s="157">
        <v>0</v>
      </c>
      <c r="PR33" s="158">
        <f t="shared" si="52"/>
        <v>0.5</v>
      </c>
      <c r="PS33" s="158">
        <f t="shared" si="53"/>
        <v>0</v>
      </c>
      <c r="PU33" s="157" t="s">
        <v>48</v>
      </c>
      <c r="PV33" s="157">
        <v>4</v>
      </c>
      <c r="PW33" s="157">
        <v>2</v>
      </c>
      <c r="PX33" s="157">
        <v>2</v>
      </c>
      <c r="PY33" s="157">
        <v>0</v>
      </c>
      <c r="PZ33" s="158">
        <f t="shared" si="54"/>
        <v>0.5</v>
      </c>
      <c r="QA33" s="158">
        <f t="shared" si="55"/>
        <v>0</v>
      </c>
      <c r="QC33" s="157" t="s">
        <v>48</v>
      </c>
      <c r="QD33" s="157">
        <v>4</v>
      </c>
      <c r="QE33" s="157">
        <v>2</v>
      </c>
      <c r="QF33" s="157">
        <v>2</v>
      </c>
      <c r="QG33" s="157">
        <v>0</v>
      </c>
      <c r="QH33" s="158">
        <f t="shared" si="56"/>
        <v>0.5</v>
      </c>
      <c r="QI33" s="158">
        <f t="shared" si="57"/>
        <v>0</v>
      </c>
      <c r="QK33" s="157" t="s">
        <v>48</v>
      </c>
      <c r="QL33" s="157">
        <v>4</v>
      </c>
      <c r="QM33" s="157">
        <v>2</v>
      </c>
      <c r="QN33" s="157">
        <v>2</v>
      </c>
      <c r="QO33" s="157">
        <v>0</v>
      </c>
      <c r="QP33" s="158">
        <f t="shared" si="58"/>
        <v>0.5</v>
      </c>
      <c r="QQ33" s="158">
        <f t="shared" si="59"/>
        <v>0</v>
      </c>
      <c r="QS33" s="157" t="s">
        <v>48</v>
      </c>
      <c r="QT33" s="157">
        <v>4</v>
      </c>
      <c r="QU33" s="157">
        <v>2</v>
      </c>
      <c r="QV33" s="157">
        <v>2</v>
      </c>
      <c r="QW33" s="157">
        <v>0</v>
      </c>
      <c r="QX33" s="158">
        <f t="shared" si="60"/>
        <v>0.5</v>
      </c>
      <c r="QY33" s="158">
        <f t="shared" si="61"/>
        <v>0</v>
      </c>
      <c r="RA33" s="157" t="s">
        <v>48</v>
      </c>
      <c r="RB33" s="157">
        <v>4</v>
      </c>
      <c r="RC33" s="157">
        <v>2</v>
      </c>
      <c r="RD33" s="157">
        <v>2</v>
      </c>
      <c r="RE33" s="157">
        <v>0</v>
      </c>
      <c r="RF33" s="158">
        <f t="shared" si="62"/>
        <v>0.5</v>
      </c>
      <c r="RG33" s="158">
        <f t="shared" si="63"/>
        <v>0</v>
      </c>
      <c r="RI33" s="157" t="s">
        <v>48</v>
      </c>
      <c r="RJ33" s="157">
        <v>4</v>
      </c>
      <c r="RK33" s="157">
        <v>2</v>
      </c>
      <c r="RL33" s="157">
        <v>2</v>
      </c>
      <c r="RM33" s="157">
        <v>0</v>
      </c>
      <c r="RN33" s="158">
        <f t="shared" si="64"/>
        <v>0.5</v>
      </c>
      <c r="RO33" s="158">
        <f t="shared" si="65"/>
        <v>0</v>
      </c>
      <c r="RQ33" s="157" t="s">
        <v>48</v>
      </c>
      <c r="RR33" s="157">
        <v>4</v>
      </c>
      <c r="RS33" s="157">
        <v>2</v>
      </c>
      <c r="RT33" s="157">
        <v>2</v>
      </c>
      <c r="RU33" s="157">
        <v>0</v>
      </c>
      <c r="RV33" s="158">
        <f t="shared" si="66"/>
        <v>0.5</v>
      </c>
      <c r="RW33" s="158">
        <f t="shared" si="67"/>
        <v>0</v>
      </c>
      <c r="RY33" s="157" t="s">
        <v>48</v>
      </c>
      <c r="RZ33" s="157">
        <v>4</v>
      </c>
      <c r="SA33" s="157">
        <v>2</v>
      </c>
      <c r="SB33" s="157">
        <v>2</v>
      </c>
      <c r="SC33" s="157">
        <v>0</v>
      </c>
      <c r="SD33" s="158">
        <f t="shared" si="68"/>
        <v>0.5</v>
      </c>
      <c r="SE33" s="158">
        <f t="shared" si="69"/>
        <v>0</v>
      </c>
      <c r="SG33" s="157" t="s">
        <v>48</v>
      </c>
      <c r="SH33" s="157">
        <v>4</v>
      </c>
      <c r="SI33" s="157">
        <v>2</v>
      </c>
      <c r="SJ33" s="157">
        <v>2</v>
      </c>
      <c r="SK33" s="157">
        <v>0</v>
      </c>
      <c r="SL33" s="158">
        <f t="shared" si="70"/>
        <v>0.5</v>
      </c>
      <c r="SM33" s="158">
        <f t="shared" si="71"/>
        <v>0</v>
      </c>
      <c r="SO33" s="157" t="s">
        <v>48</v>
      </c>
      <c r="SP33" s="157">
        <v>4</v>
      </c>
      <c r="SQ33" s="157">
        <v>2</v>
      </c>
      <c r="SR33" s="157">
        <v>2</v>
      </c>
      <c r="SS33" s="157">
        <v>0</v>
      </c>
      <c r="ST33" s="158">
        <f t="shared" si="72"/>
        <v>0.5</v>
      </c>
      <c r="SU33" s="158">
        <f t="shared" si="73"/>
        <v>0</v>
      </c>
      <c r="SW33" s="157" t="s">
        <v>48</v>
      </c>
      <c r="SX33" s="157">
        <v>4</v>
      </c>
      <c r="SY33" s="157">
        <v>2</v>
      </c>
      <c r="SZ33" s="157">
        <v>2</v>
      </c>
      <c r="TA33" s="157">
        <v>0</v>
      </c>
      <c r="TB33" s="158">
        <f t="shared" si="74"/>
        <v>0.5</v>
      </c>
      <c r="TC33" s="158">
        <f t="shared" si="75"/>
        <v>0</v>
      </c>
      <c r="TE33" s="157" t="s">
        <v>48</v>
      </c>
      <c r="TF33" s="157">
        <v>4</v>
      </c>
      <c r="TG33" s="157">
        <v>2</v>
      </c>
      <c r="TH33" s="157">
        <v>2</v>
      </c>
      <c r="TI33" s="157">
        <v>0</v>
      </c>
      <c r="TJ33" s="158">
        <f t="shared" si="76"/>
        <v>0.5</v>
      </c>
      <c r="TK33" s="158">
        <f t="shared" si="77"/>
        <v>0</v>
      </c>
      <c r="TM33" s="157" t="s">
        <v>48</v>
      </c>
      <c r="TN33" s="157">
        <v>4</v>
      </c>
      <c r="TO33" s="157">
        <v>2</v>
      </c>
      <c r="TP33" s="157">
        <v>2</v>
      </c>
      <c r="TQ33" s="157">
        <v>0</v>
      </c>
      <c r="TR33" s="158">
        <f t="shared" si="78"/>
        <v>0.5</v>
      </c>
      <c r="TS33" s="158">
        <f t="shared" si="79"/>
        <v>0</v>
      </c>
      <c r="TU33" s="157" t="s">
        <v>48</v>
      </c>
      <c r="TV33" s="157">
        <v>4</v>
      </c>
      <c r="TW33" s="157">
        <v>2</v>
      </c>
      <c r="TX33" s="157">
        <v>2</v>
      </c>
      <c r="TY33" s="157">
        <v>0</v>
      </c>
      <c r="TZ33" s="158">
        <f t="shared" si="80"/>
        <v>0.5</v>
      </c>
      <c r="UA33" s="158">
        <f t="shared" si="81"/>
        <v>0</v>
      </c>
      <c r="UC33" s="157" t="s">
        <v>48</v>
      </c>
      <c r="UD33" s="157">
        <v>4</v>
      </c>
      <c r="UE33" s="157">
        <v>2</v>
      </c>
      <c r="UF33" s="157">
        <v>2</v>
      </c>
      <c r="UG33" s="157">
        <v>0</v>
      </c>
      <c r="UH33" s="158">
        <f t="shared" si="82"/>
        <v>0.5</v>
      </c>
      <c r="UI33" s="158">
        <f t="shared" si="83"/>
        <v>0</v>
      </c>
      <c r="UK33" s="157" t="s">
        <v>48</v>
      </c>
      <c r="UL33" s="157">
        <v>4</v>
      </c>
      <c r="UM33" s="157">
        <v>2</v>
      </c>
      <c r="UN33" s="157">
        <v>2</v>
      </c>
      <c r="UO33" s="157">
        <v>0</v>
      </c>
      <c r="UP33" s="158">
        <f t="shared" si="84"/>
        <v>0.5</v>
      </c>
      <c r="UQ33" s="158">
        <f t="shared" si="85"/>
        <v>0</v>
      </c>
      <c r="US33" s="157" t="s">
        <v>48</v>
      </c>
      <c r="UT33" s="157">
        <v>4</v>
      </c>
      <c r="UU33" s="157">
        <v>2</v>
      </c>
      <c r="UV33" s="157">
        <v>2</v>
      </c>
      <c r="UW33" s="157">
        <v>0</v>
      </c>
      <c r="UX33" s="158">
        <f t="shared" si="86"/>
        <v>0.5</v>
      </c>
      <c r="UY33" s="158">
        <f t="shared" si="87"/>
        <v>0</v>
      </c>
      <c r="UZ33" s="157"/>
      <c r="VA33" s="157" t="s">
        <v>48</v>
      </c>
      <c r="VB33" s="157">
        <v>4</v>
      </c>
      <c r="VC33" s="157">
        <v>2</v>
      </c>
      <c r="VD33" s="157">
        <v>2</v>
      </c>
      <c r="VE33" s="157">
        <v>0</v>
      </c>
      <c r="VF33" s="158">
        <f t="shared" si="88"/>
        <v>0.5</v>
      </c>
      <c r="VG33" s="158">
        <f t="shared" si="89"/>
        <v>0</v>
      </c>
      <c r="VI33" s="157" t="s">
        <v>48</v>
      </c>
      <c r="VJ33" s="157">
        <v>4</v>
      </c>
      <c r="VK33" s="157">
        <v>2</v>
      </c>
      <c r="VL33" s="157">
        <v>2</v>
      </c>
      <c r="VM33" s="157">
        <v>0</v>
      </c>
      <c r="VN33" s="158">
        <f t="shared" si="90"/>
        <v>0.5</v>
      </c>
      <c r="VO33" s="158">
        <f t="shared" si="91"/>
        <v>0</v>
      </c>
      <c r="VQ33" s="157" t="s">
        <v>48</v>
      </c>
      <c r="VR33" s="157">
        <v>4</v>
      </c>
      <c r="VS33" s="157">
        <v>2</v>
      </c>
      <c r="VT33" s="157">
        <v>2</v>
      </c>
      <c r="VU33" s="157">
        <v>0</v>
      </c>
      <c r="VV33" s="158">
        <f t="shared" si="92"/>
        <v>0.5</v>
      </c>
      <c r="VW33" s="158">
        <f t="shared" si="93"/>
        <v>0</v>
      </c>
      <c r="VY33" s="157" t="s">
        <v>48</v>
      </c>
      <c r="VZ33" s="157">
        <v>4</v>
      </c>
      <c r="WA33" s="157">
        <v>2</v>
      </c>
      <c r="WB33" s="157">
        <v>2</v>
      </c>
      <c r="WC33" s="157">
        <v>0</v>
      </c>
      <c r="WD33" s="158">
        <f t="shared" si="94"/>
        <v>0.5</v>
      </c>
      <c r="WE33" s="158">
        <f t="shared" si="95"/>
        <v>0</v>
      </c>
      <c r="WG33" s="157" t="s">
        <v>48</v>
      </c>
      <c r="WH33" s="157">
        <v>4</v>
      </c>
      <c r="WI33" s="157">
        <v>2</v>
      </c>
      <c r="WJ33" s="157">
        <v>2</v>
      </c>
      <c r="WK33" s="157">
        <v>0</v>
      </c>
      <c r="WL33" s="158">
        <f t="shared" si="96"/>
        <v>0.5</v>
      </c>
      <c r="WM33" s="158">
        <f t="shared" si="97"/>
        <v>0</v>
      </c>
      <c r="WO33" s="157" t="s">
        <v>48</v>
      </c>
      <c r="WP33" s="157">
        <v>4</v>
      </c>
      <c r="WQ33" s="157">
        <v>2</v>
      </c>
      <c r="WR33" s="157">
        <v>2</v>
      </c>
      <c r="WS33" s="157">
        <v>0</v>
      </c>
      <c r="WT33" s="158">
        <f t="shared" si="98"/>
        <v>0.5</v>
      </c>
      <c r="WU33" s="158">
        <f t="shared" si="99"/>
        <v>0</v>
      </c>
      <c r="WW33" s="157" t="s">
        <v>48</v>
      </c>
      <c r="WX33" s="157">
        <v>4</v>
      </c>
      <c r="WY33" s="157">
        <v>2</v>
      </c>
      <c r="WZ33" s="157">
        <v>2</v>
      </c>
      <c r="XA33" s="157">
        <v>0</v>
      </c>
      <c r="XB33" s="158">
        <f t="shared" si="100"/>
        <v>0.5</v>
      </c>
      <c r="XC33" s="158" t="str">
        <f t="shared" si="101"/>
        <v>OK</v>
      </c>
      <c r="XE33" s="157" t="s">
        <v>48</v>
      </c>
      <c r="XF33" s="157">
        <v>4</v>
      </c>
      <c r="XG33" s="157">
        <v>2</v>
      </c>
      <c r="XH33" s="157">
        <v>2</v>
      </c>
      <c r="XI33" s="157">
        <v>0</v>
      </c>
      <c r="XJ33" s="158">
        <f t="shared" si="102"/>
        <v>0.5</v>
      </c>
      <c r="XK33" s="158" t="str">
        <f t="shared" si="115"/>
        <v>OK</v>
      </c>
      <c r="XM33" s="157" t="s">
        <v>48</v>
      </c>
      <c r="XN33" s="157">
        <v>4</v>
      </c>
      <c r="XO33" s="157">
        <v>2</v>
      </c>
      <c r="XP33" s="157">
        <v>2</v>
      </c>
      <c r="XQ33" s="157">
        <v>0</v>
      </c>
      <c r="XR33" s="158">
        <f t="shared" si="103"/>
        <v>0.5</v>
      </c>
      <c r="XS33" s="158" t="str">
        <f t="shared" si="116"/>
        <v>OK</v>
      </c>
      <c r="XU33" s="157" t="s">
        <v>48</v>
      </c>
      <c r="XV33" s="157">
        <v>4</v>
      </c>
      <c r="XW33" s="157">
        <v>2</v>
      </c>
      <c r="XX33" s="157">
        <v>2</v>
      </c>
      <c r="XY33" s="157">
        <v>0</v>
      </c>
      <c r="XZ33" s="158">
        <f t="shared" si="104"/>
        <v>0.5</v>
      </c>
      <c r="YA33" s="158" t="str">
        <f t="shared" si="105"/>
        <v>OK</v>
      </c>
      <c r="YC33" s="157" t="s">
        <v>48</v>
      </c>
      <c r="YD33" s="157">
        <v>4</v>
      </c>
      <c r="YE33" s="157">
        <v>2</v>
      </c>
      <c r="YF33" s="157">
        <v>2</v>
      </c>
      <c r="YG33" s="157">
        <v>0</v>
      </c>
      <c r="YH33" s="158">
        <f t="shared" si="106"/>
        <v>0.5</v>
      </c>
      <c r="YI33" s="158" t="str">
        <f t="shared" si="107"/>
        <v>OK</v>
      </c>
    </row>
    <row r="34" spans="1:659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14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08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09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10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11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12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O34" s="157" t="s">
        <v>49</v>
      </c>
      <c r="OP34" s="157">
        <v>15</v>
      </c>
      <c r="OQ34" s="157">
        <v>13</v>
      </c>
      <c r="OR34" s="157">
        <v>0</v>
      </c>
      <c r="OS34" s="157">
        <v>2</v>
      </c>
      <c r="OT34" s="158">
        <f t="shared" si="47"/>
        <v>0.8666666666666667</v>
      </c>
      <c r="OU34" s="158">
        <f t="shared" si="48"/>
        <v>-0.1333333333333333</v>
      </c>
      <c r="OV34" s="2" t="s">
        <v>119</v>
      </c>
      <c r="OW34" s="157" t="s">
        <v>49</v>
      </c>
      <c r="OX34" s="157">
        <v>15</v>
      </c>
      <c r="OY34" s="157">
        <v>15</v>
      </c>
      <c r="OZ34" s="157">
        <v>0</v>
      </c>
      <c r="PA34" s="157">
        <v>0</v>
      </c>
      <c r="PB34" s="158">
        <f t="shared" si="113"/>
        <v>1</v>
      </c>
      <c r="PC34" s="158">
        <f t="shared" si="49"/>
        <v>0.1333333333333333</v>
      </c>
      <c r="PE34" s="157" t="s">
        <v>49</v>
      </c>
      <c r="PF34" s="157">
        <v>15</v>
      </c>
      <c r="PG34" s="157">
        <v>15</v>
      </c>
      <c r="PH34" s="157">
        <v>0</v>
      </c>
      <c r="PI34" s="157">
        <v>0</v>
      </c>
      <c r="PJ34" s="158">
        <f t="shared" si="50"/>
        <v>1</v>
      </c>
      <c r="PK34" s="158">
        <f t="shared" si="51"/>
        <v>0</v>
      </c>
      <c r="PM34" s="157" t="s">
        <v>49</v>
      </c>
      <c r="PN34" s="157">
        <v>15</v>
      </c>
      <c r="PO34" s="157">
        <v>15</v>
      </c>
      <c r="PP34" s="157">
        <v>0</v>
      </c>
      <c r="PQ34" s="157">
        <v>0</v>
      </c>
      <c r="PR34" s="158">
        <f t="shared" si="52"/>
        <v>1</v>
      </c>
      <c r="PS34" s="158">
        <f t="shared" si="53"/>
        <v>0</v>
      </c>
      <c r="PU34" s="157" t="s">
        <v>49</v>
      </c>
      <c r="PV34" s="157">
        <v>15</v>
      </c>
      <c r="PW34" s="157">
        <v>15</v>
      </c>
      <c r="PX34" s="157">
        <v>0</v>
      </c>
      <c r="PY34" s="157">
        <v>0</v>
      </c>
      <c r="PZ34" s="158">
        <f t="shared" si="54"/>
        <v>1</v>
      </c>
      <c r="QA34" s="158">
        <f t="shared" si="55"/>
        <v>0</v>
      </c>
      <c r="QC34" s="157" t="s">
        <v>49</v>
      </c>
      <c r="QD34" s="157">
        <v>15</v>
      </c>
      <c r="QE34" s="157">
        <v>15</v>
      </c>
      <c r="QF34" s="157">
        <v>0</v>
      </c>
      <c r="QG34" s="157">
        <v>0</v>
      </c>
      <c r="QH34" s="158">
        <f t="shared" si="56"/>
        <v>1</v>
      </c>
      <c r="QI34" s="158">
        <f t="shared" si="57"/>
        <v>0</v>
      </c>
      <c r="QK34" s="157" t="s">
        <v>49</v>
      </c>
      <c r="QL34" s="157">
        <v>15</v>
      </c>
      <c r="QM34" s="157">
        <v>15</v>
      </c>
      <c r="QN34" s="157">
        <v>0</v>
      </c>
      <c r="QO34" s="157">
        <v>0</v>
      </c>
      <c r="QP34" s="158">
        <f t="shared" si="58"/>
        <v>1</v>
      </c>
      <c r="QQ34" s="158">
        <f t="shared" si="59"/>
        <v>0</v>
      </c>
      <c r="QS34" s="157" t="s">
        <v>49</v>
      </c>
      <c r="QT34" s="157">
        <v>15</v>
      </c>
      <c r="QU34" s="157">
        <v>15</v>
      </c>
      <c r="QV34" s="157">
        <v>0</v>
      </c>
      <c r="QW34" s="157">
        <v>0</v>
      </c>
      <c r="QX34" s="158">
        <f t="shared" si="60"/>
        <v>1</v>
      </c>
      <c r="QY34" s="158">
        <f t="shared" si="61"/>
        <v>0</v>
      </c>
      <c r="RA34" s="157" t="s">
        <v>49</v>
      </c>
      <c r="RB34" s="157">
        <v>15</v>
      </c>
      <c r="RC34" s="157">
        <v>15</v>
      </c>
      <c r="RD34" s="157">
        <v>0</v>
      </c>
      <c r="RE34" s="157">
        <v>0</v>
      </c>
      <c r="RF34" s="158">
        <f t="shared" si="62"/>
        <v>1</v>
      </c>
      <c r="RG34" s="158">
        <f t="shared" si="63"/>
        <v>0</v>
      </c>
      <c r="RI34" s="157" t="s">
        <v>49</v>
      </c>
      <c r="RJ34" s="157">
        <v>15</v>
      </c>
      <c r="RK34" s="157">
        <v>15</v>
      </c>
      <c r="RL34" s="157">
        <v>0</v>
      </c>
      <c r="RM34" s="157">
        <v>0</v>
      </c>
      <c r="RN34" s="158">
        <f t="shared" si="64"/>
        <v>1</v>
      </c>
      <c r="RO34" s="158">
        <f t="shared" si="65"/>
        <v>0</v>
      </c>
      <c r="RQ34" s="157" t="s">
        <v>49</v>
      </c>
      <c r="RR34" s="157">
        <v>15</v>
      </c>
      <c r="RS34" s="157">
        <v>15</v>
      </c>
      <c r="RT34" s="157">
        <v>0</v>
      </c>
      <c r="RU34" s="157">
        <v>0</v>
      </c>
      <c r="RV34" s="158">
        <f t="shared" si="66"/>
        <v>1</v>
      </c>
      <c r="RW34" s="158">
        <f t="shared" si="67"/>
        <v>0</v>
      </c>
      <c r="RY34" s="157" t="s">
        <v>49</v>
      </c>
      <c r="RZ34" s="157">
        <v>15</v>
      </c>
      <c r="SA34" s="157">
        <v>15</v>
      </c>
      <c r="SB34" s="157">
        <v>0</v>
      </c>
      <c r="SC34" s="157">
        <v>0</v>
      </c>
      <c r="SD34" s="158">
        <f t="shared" si="68"/>
        <v>1</v>
      </c>
      <c r="SE34" s="158">
        <f t="shared" si="69"/>
        <v>0</v>
      </c>
      <c r="SG34" s="157" t="s">
        <v>49</v>
      </c>
      <c r="SH34" s="157">
        <v>15</v>
      </c>
      <c r="SI34" s="157">
        <v>15</v>
      </c>
      <c r="SJ34" s="157">
        <v>0</v>
      </c>
      <c r="SK34" s="157">
        <v>0</v>
      </c>
      <c r="SL34" s="158">
        <f t="shared" si="70"/>
        <v>1</v>
      </c>
      <c r="SM34" s="158">
        <f t="shared" si="71"/>
        <v>0</v>
      </c>
      <c r="SO34" s="157" t="s">
        <v>49</v>
      </c>
      <c r="SP34" s="157">
        <v>15</v>
      </c>
      <c r="SQ34" s="157">
        <v>15</v>
      </c>
      <c r="SR34" s="157">
        <v>0</v>
      </c>
      <c r="SS34" s="157">
        <v>0</v>
      </c>
      <c r="ST34" s="158">
        <f t="shared" si="72"/>
        <v>1</v>
      </c>
      <c r="SU34" s="158">
        <f t="shared" si="73"/>
        <v>0</v>
      </c>
      <c r="SW34" s="157" t="s">
        <v>49</v>
      </c>
      <c r="SX34" s="157">
        <v>15</v>
      </c>
      <c r="SY34" s="157">
        <v>15</v>
      </c>
      <c r="SZ34" s="157">
        <v>0</v>
      </c>
      <c r="TA34" s="157">
        <v>0</v>
      </c>
      <c r="TB34" s="158">
        <f t="shared" si="74"/>
        <v>1</v>
      </c>
      <c r="TC34" s="158">
        <f t="shared" si="75"/>
        <v>0</v>
      </c>
      <c r="TE34" s="157" t="s">
        <v>49</v>
      </c>
      <c r="TF34" s="157">
        <v>15</v>
      </c>
      <c r="TG34" s="157">
        <v>15</v>
      </c>
      <c r="TH34" s="157">
        <v>0</v>
      </c>
      <c r="TI34" s="157">
        <v>0</v>
      </c>
      <c r="TJ34" s="158">
        <f t="shared" si="76"/>
        <v>1</v>
      </c>
      <c r="TK34" s="158">
        <f t="shared" si="77"/>
        <v>0</v>
      </c>
      <c r="TM34" s="157" t="s">
        <v>49</v>
      </c>
      <c r="TN34" s="157">
        <v>15</v>
      </c>
      <c r="TO34" s="157">
        <v>15</v>
      </c>
      <c r="TP34" s="157">
        <v>0</v>
      </c>
      <c r="TQ34" s="157">
        <v>0</v>
      </c>
      <c r="TR34" s="158">
        <f t="shared" si="78"/>
        <v>1</v>
      </c>
      <c r="TS34" s="158">
        <f t="shared" si="79"/>
        <v>0</v>
      </c>
      <c r="TU34" s="157" t="s">
        <v>49</v>
      </c>
      <c r="TV34" s="157">
        <v>15</v>
      </c>
      <c r="TW34" s="157">
        <v>15</v>
      </c>
      <c r="TX34" s="157">
        <v>0</v>
      </c>
      <c r="TY34" s="157">
        <v>0</v>
      </c>
      <c r="TZ34" s="158">
        <f t="shared" si="80"/>
        <v>1</v>
      </c>
      <c r="UA34" s="158">
        <f t="shared" si="81"/>
        <v>0</v>
      </c>
      <c r="UC34" s="157" t="s">
        <v>49</v>
      </c>
      <c r="UD34" s="157">
        <v>15</v>
      </c>
      <c r="UE34" s="157">
        <v>15</v>
      </c>
      <c r="UF34" s="157">
        <v>0</v>
      </c>
      <c r="UG34" s="157">
        <v>0</v>
      </c>
      <c r="UH34" s="158">
        <f t="shared" si="82"/>
        <v>1</v>
      </c>
      <c r="UI34" s="158">
        <f t="shared" si="83"/>
        <v>0</v>
      </c>
      <c r="UK34" s="157" t="s">
        <v>49</v>
      </c>
      <c r="UL34" s="157">
        <v>15</v>
      </c>
      <c r="UM34" s="157">
        <v>15</v>
      </c>
      <c r="UN34" s="157">
        <v>0</v>
      </c>
      <c r="UO34" s="157">
        <v>0</v>
      </c>
      <c r="UP34" s="158">
        <f t="shared" si="84"/>
        <v>1</v>
      </c>
      <c r="UQ34" s="158">
        <f t="shared" si="85"/>
        <v>0</v>
      </c>
      <c r="US34" s="157" t="s">
        <v>49</v>
      </c>
      <c r="UT34" s="157">
        <v>15</v>
      </c>
      <c r="UU34" s="157">
        <v>15</v>
      </c>
      <c r="UV34" s="157">
        <v>0</v>
      </c>
      <c r="UW34" s="157">
        <v>0</v>
      </c>
      <c r="UX34" s="158">
        <f t="shared" si="86"/>
        <v>1</v>
      </c>
      <c r="UY34" s="158">
        <f t="shared" si="87"/>
        <v>0</v>
      </c>
      <c r="UZ34" s="157"/>
      <c r="VA34" s="157" t="s">
        <v>49</v>
      </c>
      <c r="VB34" s="157">
        <v>15</v>
      </c>
      <c r="VC34" s="157">
        <v>15</v>
      </c>
      <c r="VD34" s="157">
        <v>0</v>
      </c>
      <c r="VE34" s="157">
        <v>0</v>
      </c>
      <c r="VF34" s="158">
        <f t="shared" si="88"/>
        <v>1</v>
      </c>
      <c r="VG34" s="158">
        <f t="shared" si="89"/>
        <v>0</v>
      </c>
      <c r="VI34" s="157" t="s">
        <v>49</v>
      </c>
      <c r="VJ34" s="157">
        <v>15</v>
      </c>
      <c r="VK34" s="157">
        <v>15</v>
      </c>
      <c r="VL34" s="157">
        <v>0</v>
      </c>
      <c r="VM34" s="157">
        <v>0</v>
      </c>
      <c r="VN34" s="158">
        <f t="shared" si="90"/>
        <v>1</v>
      </c>
      <c r="VO34" s="158">
        <f t="shared" si="91"/>
        <v>0</v>
      </c>
      <c r="VQ34" s="157" t="s">
        <v>49</v>
      </c>
      <c r="VR34" s="157">
        <v>15</v>
      </c>
      <c r="VS34" s="157">
        <v>15</v>
      </c>
      <c r="VT34" s="157">
        <v>0</v>
      </c>
      <c r="VU34" s="157">
        <v>0</v>
      </c>
      <c r="VV34" s="158">
        <f t="shared" si="92"/>
        <v>1</v>
      </c>
      <c r="VW34" s="158">
        <f t="shared" si="93"/>
        <v>0</v>
      </c>
      <c r="VY34" s="157" t="s">
        <v>49</v>
      </c>
      <c r="VZ34" s="157">
        <v>15</v>
      </c>
      <c r="WA34" s="157">
        <v>15</v>
      </c>
      <c r="WB34" s="157">
        <v>0</v>
      </c>
      <c r="WC34" s="157">
        <v>0</v>
      </c>
      <c r="WD34" s="158">
        <f t="shared" si="94"/>
        <v>1</v>
      </c>
      <c r="WE34" s="158">
        <f t="shared" si="95"/>
        <v>0</v>
      </c>
      <c r="WG34" s="157" t="s">
        <v>49</v>
      </c>
      <c r="WH34" s="157">
        <v>15</v>
      </c>
      <c r="WI34" s="157">
        <v>15</v>
      </c>
      <c r="WJ34" s="157">
        <v>0</v>
      </c>
      <c r="WK34" s="157">
        <v>0</v>
      </c>
      <c r="WL34" s="158">
        <f t="shared" si="96"/>
        <v>1</v>
      </c>
      <c r="WM34" s="158">
        <f t="shared" si="97"/>
        <v>0</v>
      </c>
      <c r="WO34" s="157" t="s">
        <v>49</v>
      </c>
      <c r="WP34" s="157">
        <v>15</v>
      </c>
      <c r="WQ34" s="157">
        <v>15</v>
      </c>
      <c r="WR34" s="157">
        <v>0</v>
      </c>
      <c r="WS34" s="157">
        <v>0</v>
      </c>
      <c r="WT34" s="158">
        <f t="shared" si="98"/>
        <v>1</v>
      </c>
      <c r="WU34" s="158">
        <f t="shared" si="99"/>
        <v>0</v>
      </c>
      <c r="WW34" s="157" t="s">
        <v>49</v>
      </c>
      <c r="WX34" s="157">
        <v>15</v>
      </c>
      <c r="WY34" s="157">
        <v>15</v>
      </c>
      <c r="WZ34" s="157">
        <v>0</v>
      </c>
      <c r="XA34" s="157">
        <v>0</v>
      </c>
      <c r="XB34" s="158">
        <f t="shared" si="100"/>
        <v>1</v>
      </c>
      <c r="XC34" s="158" t="str">
        <f t="shared" si="101"/>
        <v>OK</v>
      </c>
      <c r="XE34" s="157" t="s">
        <v>49</v>
      </c>
      <c r="XF34" s="157">
        <v>15</v>
      </c>
      <c r="XG34" s="157">
        <v>15</v>
      </c>
      <c r="XH34" s="157">
        <v>0</v>
      </c>
      <c r="XI34" s="157">
        <v>0</v>
      </c>
      <c r="XJ34" s="158">
        <f t="shared" si="102"/>
        <v>1</v>
      </c>
      <c r="XK34" s="158" t="str">
        <f t="shared" si="115"/>
        <v>OK</v>
      </c>
      <c r="XM34" s="157" t="s">
        <v>49</v>
      </c>
      <c r="XN34" s="157">
        <v>15</v>
      </c>
      <c r="XO34" s="157">
        <v>15</v>
      </c>
      <c r="XP34" s="157">
        <v>0</v>
      </c>
      <c r="XQ34" s="157">
        <v>0</v>
      </c>
      <c r="XR34" s="158">
        <f t="shared" si="103"/>
        <v>1</v>
      </c>
      <c r="XS34" s="158" t="str">
        <f t="shared" si="116"/>
        <v>OK</v>
      </c>
      <c r="XU34" s="157" t="s">
        <v>49</v>
      </c>
      <c r="XV34" s="157">
        <v>15</v>
      </c>
      <c r="XW34" s="157">
        <v>15</v>
      </c>
      <c r="XX34" s="157">
        <v>0</v>
      </c>
      <c r="XY34" s="157">
        <v>0</v>
      </c>
      <c r="XZ34" s="158">
        <f t="shared" si="104"/>
        <v>1</v>
      </c>
      <c r="YA34" s="158" t="str">
        <f t="shared" si="105"/>
        <v>OK</v>
      </c>
      <c r="YC34" s="157" t="s">
        <v>49</v>
      </c>
      <c r="YD34" s="157">
        <v>15</v>
      </c>
      <c r="YE34" s="157">
        <v>15</v>
      </c>
      <c r="YF34" s="157">
        <v>0</v>
      </c>
      <c r="YG34" s="157">
        <v>0</v>
      </c>
      <c r="YH34" s="158">
        <f t="shared" si="106"/>
        <v>1</v>
      </c>
      <c r="YI34" s="158" t="str">
        <f t="shared" si="107"/>
        <v>OK</v>
      </c>
    </row>
    <row r="35" spans="1:659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117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14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08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09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10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11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12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O35" s="157" t="s">
        <v>50</v>
      </c>
      <c r="OP35" s="157">
        <v>18</v>
      </c>
      <c r="OQ35" s="157">
        <v>18</v>
      </c>
      <c r="OR35" s="157">
        <v>0</v>
      </c>
      <c r="OS35" s="157">
        <v>0</v>
      </c>
      <c r="OT35" s="158">
        <f t="shared" si="47"/>
        <v>1</v>
      </c>
      <c r="OU35" s="158">
        <f t="shared" si="48"/>
        <v>0</v>
      </c>
      <c r="OW35" s="157" t="s">
        <v>50</v>
      </c>
      <c r="OX35" s="157">
        <v>18</v>
      </c>
      <c r="OY35" s="157">
        <v>18</v>
      </c>
      <c r="OZ35" s="157">
        <v>0</v>
      </c>
      <c r="PA35" s="157">
        <v>0</v>
      </c>
      <c r="PB35" s="158">
        <f t="shared" si="113"/>
        <v>1</v>
      </c>
      <c r="PC35" s="158">
        <f t="shared" si="49"/>
        <v>0</v>
      </c>
      <c r="PE35" s="157" t="s">
        <v>50</v>
      </c>
      <c r="PF35" s="157">
        <v>18</v>
      </c>
      <c r="PG35" s="157">
        <v>18</v>
      </c>
      <c r="PH35" s="157">
        <v>0</v>
      </c>
      <c r="PI35" s="157">
        <v>0</v>
      </c>
      <c r="PJ35" s="158">
        <f t="shared" si="50"/>
        <v>1</v>
      </c>
      <c r="PK35" s="158">
        <f t="shared" si="51"/>
        <v>0</v>
      </c>
      <c r="PM35" s="157" t="s">
        <v>50</v>
      </c>
      <c r="PN35" s="157">
        <v>18</v>
      </c>
      <c r="PO35" s="157">
        <v>18</v>
      </c>
      <c r="PP35" s="157">
        <v>0</v>
      </c>
      <c r="PQ35" s="157">
        <v>0</v>
      </c>
      <c r="PR35" s="158">
        <f t="shared" si="52"/>
        <v>1</v>
      </c>
      <c r="PS35" s="158">
        <f t="shared" si="53"/>
        <v>0</v>
      </c>
      <c r="PU35" s="157" t="s">
        <v>50</v>
      </c>
      <c r="PV35" s="157">
        <v>18</v>
      </c>
      <c r="PW35" s="157">
        <v>18</v>
      </c>
      <c r="PX35" s="157">
        <v>0</v>
      </c>
      <c r="PY35" s="157">
        <v>0</v>
      </c>
      <c r="PZ35" s="158">
        <f t="shared" si="54"/>
        <v>1</v>
      </c>
      <c r="QA35" s="158">
        <f t="shared" si="55"/>
        <v>0</v>
      </c>
      <c r="QC35" s="157" t="s">
        <v>50</v>
      </c>
      <c r="QD35" s="157">
        <v>18</v>
      </c>
      <c r="QE35" s="157">
        <v>18</v>
      </c>
      <c r="QF35" s="157">
        <v>0</v>
      </c>
      <c r="QG35" s="157">
        <v>0</v>
      </c>
      <c r="QH35" s="158">
        <f t="shared" si="56"/>
        <v>1</v>
      </c>
      <c r="QI35" s="158">
        <f t="shared" si="57"/>
        <v>0</v>
      </c>
      <c r="QK35" s="157" t="s">
        <v>50</v>
      </c>
      <c r="QL35" s="157">
        <v>18</v>
      </c>
      <c r="QM35" s="157">
        <v>18</v>
      </c>
      <c r="QN35" s="157">
        <v>0</v>
      </c>
      <c r="QO35" s="157">
        <v>0</v>
      </c>
      <c r="QP35" s="158">
        <f t="shared" si="58"/>
        <v>1</v>
      </c>
      <c r="QQ35" s="158">
        <f t="shared" si="59"/>
        <v>0</v>
      </c>
      <c r="QS35" s="157" t="s">
        <v>50</v>
      </c>
      <c r="QT35" s="157">
        <v>18</v>
      </c>
      <c r="QU35" s="157">
        <v>18</v>
      </c>
      <c r="QV35" s="157">
        <v>0</v>
      </c>
      <c r="QW35" s="157">
        <v>0</v>
      </c>
      <c r="QX35" s="158">
        <f t="shared" si="60"/>
        <v>1</v>
      </c>
      <c r="QY35" s="158">
        <f t="shared" si="61"/>
        <v>0</v>
      </c>
      <c r="RA35" s="157" t="s">
        <v>50</v>
      </c>
      <c r="RB35" s="157">
        <v>18</v>
      </c>
      <c r="RC35" s="157">
        <v>18</v>
      </c>
      <c r="RD35" s="157">
        <v>0</v>
      </c>
      <c r="RE35" s="157">
        <v>0</v>
      </c>
      <c r="RF35" s="158">
        <f t="shared" si="62"/>
        <v>1</v>
      </c>
      <c r="RG35" s="158">
        <f t="shared" si="63"/>
        <v>0</v>
      </c>
      <c r="RI35" s="157" t="s">
        <v>50</v>
      </c>
      <c r="RJ35" s="157">
        <v>18</v>
      </c>
      <c r="RK35" s="157">
        <v>18</v>
      </c>
      <c r="RL35" s="157">
        <v>0</v>
      </c>
      <c r="RM35" s="157">
        <v>0</v>
      </c>
      <c r="RN35" s="158">
        <f t="shared" si="64"/>
        <v>1</v>
      </c>
      <c r="RO35" s="158">
        <f t="shared" si="65"/>
        <v>0</v>
      </c>
      <c r="RQ35" s="157" t="s">
        <v>50</v>
      </c>
      <c r="RR35" s="157">
        <v>18</v>
      </c>
      <c r="RS35" s="157">
        <v>18</v>
      </c>
      <c r="RT35" s="157">
        <v>0</v>
      </c>
      <c r="RU35" s="157">
        <v>0</v>
      </c>
      <c r="RV35" s="158">
        <f t="shared" si="66"/>
        <v>1</v>
      </c>
      <c r="RW35" s="158">
        <f t="shared" si="67"/>
        <v>0</v>
      </c>
      <c r="RY35" s="157" t="s">
        <v>50</v>
      </c>
      <c r="RZ35" s="157">
        <v>18</v>
      </c>
      <c r="SA35" s="157">
        <v>18</v>
      </c>
      <c r="SB35" s="157">
        <v>0</v>
      </c>
      <c r="SC35" s="157">
        <v>0</v>
      </c>
      <c r="SD35" s="158">
        <f t="shared" si="68"/>
        <v>1</v>
      </c>
      <c r="SE35" s="158">
        <f t="shared" si="69"/>
        <v>0</v>
      </c>
      <c r="SG35" s="157" t="s">
        <v>50</v>
      </c>
      <c r="SH35" s="157">
        <v>18</v>
      </c>
      <c r="SI35" s="157">
        <v>18</v>
      </c>
      <c r="SJ35" s="157">
        <v>0</v>
      </c>
      <c r="SK35" s="157">
        <v>0</v>
      </c>
      <c r="SL35" s="158">
        <f t="shared" si="70"/>
        <v>1</v>
      </c>
      <c r="SM35" s="158">
        <f t="shared" si="71"/>
        <v>0</v>
      </c>
      <c r="SO35" s="157" t="s">
        <v>50</v>
      </c>
      <c r="SP35" s="157">
        <v>18</v>
      </c>
      <c r="SQ35" s="157">
        <v>18</v>
      </c>
      <c r="SR35" s="157">
        <v>0</v>
      </c>
      <c r="SS35" s="157">
        <v>0</v>
      </c>
      <c r="ST35" s="158">
        <f t="shared" si="72"/>
        <v>1</v>
      </c>
      <c r="SU35" s="158">
        <f t="shared" si="73"/>
        <v>0</v>
      </c>
      <c r="SW35" s="157" t="s">
        <v>50</v>
      </c>
      <c r="SX35" s="157">
        <v>18</v>
      </c>
      <c r="SY35" s="157">
        <v>18</v>
      </c>
      <c r="SZ35" s="157">
        <v>0</v>
      </c>
      <c r="TA35" s="157">
        <v>0</v>
      </c>
      <c r="TB35" s="158">
        <f t="shared" si="74"/>
        <v>1</v>
      </c>
      <c r="TC35" s="158">
        <f t="shared" si="75"/>
        <v>0</v>
      </c>
      <c r="TE35" s="157" t="s">
        <v>50</v>
      </c>
      <c r="TF35" s="157">
        <v>18</v>
      </c>
      <c r="TG35" s="157">
        <v>18</v>
      </c>
      <c r="TH35" s="157">
        <v>0</v>
      </c>
      <c r="TI35" s="157">
        <v>0</v>
      </c>
      <c r="TJ35" s="158">
        <f t="shared" si="76"/>
        <v>1</v>
      </c>
      <c r="TK35" s="158">
        <f t="shared" si="77"/>
        <v>0</v>
      </c>
      <c r="TM35" s="157" t="s">
        <v>50</v>
      </c>
      <c r="TN35" s="157">
        <v>18</v>
      </c>
      <c r="TO35" s="157">
        <v>18</v>
      </c>
      <c r="TP35" s="157">
        <v>0</v>
      </c>
      <c r="TQ35" s="157">
        <v>0</v>
      </c>
      <c r="TR35" s="158">
        <f t="shared" si="78"/>
        <v>1</v>
      </c>
      <c r="TS35" s="158">
        <f t="shared" si="79"/>
        <v>0</v>
      </c>
      <c r="TU35" s="157" t="s">
        <v>50</v>
      </c>
      <c r="TV35" s="157">
        <v>18</v>
      </c>
      <c r="TW35" s="157">
        <v>18</v>
      </c>
      <c r="TX35" s="157">
        <v>0</v>
      </c>
      <c r="TY35" s="157">
        <v>0</v>
      </c>
      <c r="TZ35" s="158">
        <f t="shared" si="80"/>
        <v>1</v>
      </c>
      <c r="UA35" s="158">
        <f t="shared" si="81"/>
        <v>0</v>
      </c>
      <c r="UC35" s="157" t="s">
        <v>50</v>
      </c>
      <c r="UD35" s="157">
        <v>18</v>
      </c>
      <c r="UE35" s="157">
        <v>18</v>
      </c>
      <c r="UF35" s="157">
        <v>0</v>
      </c>
      <c r="UG35" s="157">
        <v>0</v>
      </c>
      <c r="UH35" s="158">
        <f t="shared" si="82"/>
        <v>1</v>
      </c>
      <c r="UI35" s="158">
        <f t="shared" si="83"/>
        <v>0</v>
      </c>
      <c r="UK35" s="157" t="s">
        <v>50</v>
      </c>
      <c r="UL35" s="157">
        <v>18</v>
      </c>
      <c r="UM35" s="157">
        <v>18</v>
      </c>
      <c r="UN35" s="157">
        <v>0</v>
      </c>
      <c r="UO35" s="157">
        <v>0</v>
      </c>
      <c r="UP35" s="158">
        <f t="shared" si="84"/>
        <v>1</v>
      </c>
      <c r="UQ35" s="158">
        <f t="shared" si="85"/>
        <v>0</v>
      </c>
      <c r="US35" s="157" t="s">
        <v>50</v>
      </c>
      <c r="UT35" s="157">
        <v>18</v>
      </c>
      <c r="UU35" s="157">
        <v>18</v>
      </c>
      <c r="UV35" s="157">
        <v>0</v>
      </c>
      <c r="UW35" s="157">
        <v>0</v>
      </c>
      <c r="UX35" s="158">
        <f t="shared" si="86"/>
        <v>1</v>
      </c>
      <c r="UY35" s="158">
        <f t="shared" si="87"/>
        <v>0</v>
      </c>
      <c r="UZ35" s="157"/>
      <c r="VA35" s="157" t="s">
        <v>50</v>
      </c>
      <c r="VB35" s="157">
        <v>18</v>
      </c>
      <c r="VC35" s="157">
        <v>18</v>
      </c>
      <c r="VD35" s="157">
        <v>0</v>
      </c>
      <c r="VE35" s="157">
        <v>0</v>
      </c>
      <c r="VF35" s="158">
        <f t="shared" si="88"/>
        <v>1</v>
      </c>
      <c r="VG35" s="158">
        <f t="shared" si="89"/>
        <v>0</v>
      </c>
      <c r="VI35" s="157" t="s">
        <v>50</v>
      </c>
      <c r="VJ35" s="157">
        <v>18</v>
      </c>
      <c r="VK35" s="157">
        <v>18</v>
      </c>
      <c r="VL35" s="157">
        <v>0</v>
      </c>
      <c r="VM35" s="157">
        <v>0</v>
      </c>
      <c r="VN35" s="158">
        <f t="shared" si="90"/>
        <v>1</v>
      </c>
      <c r="VO35" s="158">
        <f t="shared" si="91"/>
        <v>0</v>
      </c>
      <c r="VQ35" s="157" t="s">
        <v>50</v>
      </c>
      <c r="VR35" s="157">
        <v>18</v>
      </c>
      <c r="VS35" s="157">
        <v>18</v>
      </c>
      <c r="VT35" s="157">
        <v>0</v>
      </c>
      <c r="VU35" s="157">
        <v>0</v>
      </c>
      <c r="VV35" s="158">
        <f t="shared" si="92"/>
        <v>1</v>
      </c>
      <c r="VW35" s="158">
        <f t="shared" si="93"/>
        <v>0</v>
      </c>
      <c r="VY35" s="157" t="s">
        <v>50</v>
      </c>
      <c r="VZ35" s="157">
        <v>18</v>
      </c>
      <c r="WA35" s="157">
        <v>18</v>
      </c>
      <c r="WB35" s="157">
        <v>0</v>
      </c>
      <c r="WC35" s="157">
        <v>0</v>
      </c>
      <c r="WD35" s="158">
        <f t="shared" si="94"/>
        <v>1</v>
      </c>
      <c r="WE35" s="158">
        <f t="shared" si="95"/>
        <v>0</v>
      </c>
      <c r="WG35" s="157" t="s">
        <v>50</v>
      </c>
      <c r="WH35" s="157">
        <v>18</v>
      </c>
      <c r="WI35" s="157">
        <v>18</v>
      </c>
      <c r="WJ35" s="157">
        <v>0</v>
      </c>
      <c r="WK35" s="157">
        <v>0</v>
      </c>
      <c r="WL35" s="158">
        <f t="shared" si="96"/>
        <v>1</v>
      </c>
      <c r="WM35" s="158">
        <f t="shared" si="97"/>
        <v>0</v>
      </c>
      <c r="WO35" s="157" t="s">
        <v>50</v>
      </c>
      <c r="WP35" s="157">
        <v>18</v>
      </c>
      <c r="WQ35" s="157">
        <v>18</v>
      </c>
      <c r="WR35" s="157">
        <v>0</v>
      </c>
      <c r="WS35" s="157">
        <v>0</v>
      </c>
      <c r="WT35" s="158">
        <f t="shared" si="98"/>
        <v>1</v>
      </c>
      <c r="WU35" s="158">
        <f t="shared" si="99"/>
        <v>0</v>
      </c>
      <c r="WW35" s="157" t="s">
        <v>50</v>
      </c>
      <c r="WX35" s="157">
        <v>18</v>
      </c>
      <c r="WY35" s="157">
        <v>18</v>
      </c>
      <c r="WZ35" s="157">
        <v>0</v>
      </c>
      <c r="XA35" s="157">
        <v>0</v>
      </c>
      <c r="XB35" s="158">
        <f t="shared" si="100"/>
        <v>1</v>
      </c>
      <c r="XC35" s="158" t="str">
        <f t="shared" si="101"/>
        <v>OK</v>
      </c>
      <c r="XE35" s="157" t="s">
        <v>50</v>
      </c>
      <c r="XF35" s="157">
        <v>18</v>
      </c>
      <c r="XG35" s="157">
        <v>18</v>
      </c>
      <c r="XH35" s="157">
        <v>0</v>
      </c>
      <c r="XI35" s="157">
        <v>0</v>
      </c>
      <c r="XJ35" s="158">
        <f t="shared" si="102"/>
        <v>1</v>
      </c>
      <c r="XK35" s="158" t="str">
        <f t="shared" si="115"/>
        <v>OK</v>
      </c>
      <c r="XM35" s="157" t="s">
        <v>50</v>
      </c>
      <c r="XN35" s="157">
        <v>18</v>
      </c>
      <c r="XO35" s="157">
        <v>18</v>
      </c>
      <c r="XP35" s="157">
        <v>0</v>
      </c>
      <c r="XQ35" s="157">
        <v>0</v>
      </c>
      <c r="XR35" s="158">
        <f t="shared" si="103"/>
        <v>1</v>
      </c>
      <c r="XS35" s="158" t="str">
        <f t="shared" si="116"/>
        <v>OK</v>
      </c>
      <c r="XU35" s="157" t="s">
        <v>50</v>
      </c>
      <c r="XV35" s="157">
        <v>18</v>
      </c>
      <c r="XW35" s="157">
        <v>18</v>
      </c>
      <c r="XX35" s="157">
        <v>0</v>
      </c>
      <c r="XY35" s="157">
        <v>0</v>
      </c>
      <c r="XZ35" s="158">
        <f t="shared" si="104"/>
        <v>1</v>
      </c>
      <c r="YA35" s="158" t="str">
        <f t="shared" si="105"/>
        <v>OK</v>
      </c>
      <c r="YC35" s="157" t="s">
        <v>50</v>
      </c>
      <c r="YD35" s="157">
        <v>18</v>
      </c>
      <c r="YE35" s="157">
        <v>18</v>
      </c>
      <c r="YF35" s="157">
        <v>0</v>
      </c>
      <c r="YG35" s="157">
        <v>0</v>
      </c>
      <c r="YH35" s="158">
        <f t="shared" si="106"/>
        <v>1</v>
      </c>
      <c r="YI35" s="158" t="str">
        <f t="shared" si="107"/>
        <v>OK</v>
      </c>
    </row>
    <row r="36" spans="1:659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117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14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08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09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10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11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12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O36" s="157" t="s">
        <v>51</v>
      </c>
      <c r="OP36" s="157">
        <v>59</v>
      </c>
      <c r="OQ36" s="157">
        <v>59</v>
      </c>
      <c r="OR36" s="157">
        <v>0</v>
      </c>
      <c r="OS36" s="157">
        <v>0</v>
      </c>
      <c r="OT36" s="158">
        <f t="shared" si="47"/>
        <v>1</v>
      </c>
      <c r="OU36" s="158">
        <f t="shared" si="48"/>
        <v>0</v>
      </c>
      <c r="OW36" s="157" t="s">
        <v>51</v>
      </c>
      <c r="OX36" s="157">
        <v>59</v>
      </c>
      <c r="OY36" s="157">
        <v>59</v>
      </c>
      <c r="OZ36" s="157">
        <v>0</v>
      </c>
      <c r="PA36" s="157">
        <v>0</v>
      </c>
      <c r="PB36" s="158">
        <f t="shared" si="113"/>
        <v>1</v>
      </c>
      <c r="PC36" s="158">
        <f t="shared" si="49"/>
        <v>0</v>
      </c>
      <c r="PE36" s="157" t="s">
        <v>51</v>
      </c>
      <c r="PF36" s="157">
        <v>59</v>
      </c>
      <c r="PG36" s="157">
        <v>59</v>
      </c>
      <c r="PH36" s="157">
        <v>0</v>
      </c>
      <c r="PI36" s="157">
        <v>0</v>
      </c>
      <c r="PJ36" s="158">
        <f t="shared" si="50"/>
        <v>1</v>
      </c>
      <c r="PK36" s="158">
        <f t="shared" si="51"/>
        <v>0</v>
      </c>
      <c r="PM36" s="157" t="s">
        <v>51</v>
      </c>
      <c r="PN36" s="157">
        <v>59</v>
      </c>
      <c r="PO36" s="157">
        <v>59</v>
      </c>
      <c r="PP36" s="157">
        <v>0</v>
      </c>
      <c r="PQ36" s="157">
        <v>0</v>
      </c>
      <c r="PR36" s="158">
        <f t="shared" si="52"/>
        <v>1</v>
      </c>
      <c r="PS36" s="158">
        <f t="shared" si="53"/>
        <v>0</v>
      </c>
      <c r="PU36" s="157" t="s">
        <v>51</v>
      </c>
      <c r="PV36" s="157">
        <v>59</v>
      </c>
      <c r="PW36" s="157">
        <v>59</v>
      </c>
      <c r="PX36" s="157">
        <v>0</v>
      </c>
      <c r="PY36" s="157">
        <v>0</v>
      </c>
      <c r="PZ36" s="158">
        <f t="shared" si="54"/>
        <v>1</v>
      </c>
      <c r="QA36" s="158">
        <f t="shared" si="55"/>
        <v>0</v>
      </c>
      <c r="QC36" s="157" t="s">
        <v>51</v>
      </c>
      <c r="QD36" s="157">
        <v>59</v>
      </c>
      <c r="QE36" s="157">
        <v>59</v>
      </c>
      <c r="QF36" s="157">
        <v>0</v>
      </c>
      <c r="QG36" s="157">
        <v>0</v>
      </c>
      <c r="QH36" s="158">
        <f t="shared" si="56"/>
        <v>1</v>
      </c>
      <c r="QI36" s="158">
        <f t="shared" si="57"/>
        <v>0</v>
      </c>
      <c r="QK36" s="157" t="s">
        <v>51</v>
      </c>
      <c r="QL36" s="157">
        <v>59</v>
      </c>
      <c r="QM36" s="157">
        <v>59</v>
      </c>
      <c r="QN36" s="157">
        <v>0</v>
      </c>
      <c r="QO36" s="157">
        <v>0</v>
      </c>
      <c r="QP36" s="158">
        <f t="shared" si="58"/>
        <v>1</v>
      </c>
      <c r="QQ36" s="158">
        <f t="shared" si="59"/>
        <v>0</v>
      </c>
      <c r="QS36" s="157" t="s">
        <v>51</v>
      </c>
      <c r="QT36" s="157">
        <v>59</v>
      </c>
      <c r="QU36" s="157">
        <v>59</v>
      </c>
      <c r="QV36" s="157">
        <v>0</v>
      </c>
      <c r="QW36" s="157">
        <v>0</v>
      </c>
      <c r="QX36" s="158">
        <f t="shared" si="60"/>
        <v>1</v>
      </c>
      <c r="QY36" s="158">
        <f t="shared" si="61"/>
        <v>0</v>
      </c>
      <c r="RA36" s="157" t="s">
        <v>51</v>
      </c>
      <c r="RB36" s="157">
        <v>59</v>
      </c>
      <c r="RC36" s="157">
        <v>59</v>
      </c>
      <c r="RD36" s="157">
        <v>0</v>
      </c>
      <c r="RE36" s="157">
        <v>0</v>
      </c>
      <c r="RF36" s="158">
        <f t="shared" si="62"/>
        <v>1</v>
      </c>
      <c r="RG36" s="158">
        <f t="shared" si="63"/>
        <v>0</v>
      </c>
      <c r="RI36" s="157" t="s">
        <v>51</v>
      </c>
      <c r="RJ36" s="157">
        <v>59</v>
      </c>
      <c r="RK36" s="157">
        <v>59</v>
      </c>
      <c r="RL36" s="157">
        <v>0</v>
      </c>
      <c r="RM36" s="157">
        <v>0</v>
      </c>
      <c r="RN36" s="158">
        <f t="shared" si="64"/>
        <v>1</v>
      </c>
      <c r="RO36" s="158">
        <f t="shared" si="65"/>
        <v>0</v>
      </c>
      <c r="RQ36" s="157" t="s">
        <v>51</v>
      </c>
      <c r="RR36" s="157">
        <v>59</v>
      </c>
      <c r="RS36" s="157">
        <v>59</v>
      </c>
      <c r="RT36" s="157">
        <v>0</v>
      </c>
      <c r="RU36" s="157">
        <v>0</v>
      </c>
      <c r="RV36" s="158">
        <f t="shared" si="66"/>
        <v>1</v>
      </c>
      <c r="RW36" s="158">
        <f t="shared" si="67"/>
        <v>0</v>
      </c>
      <c r="RY36" s="157" t="s">
        <v>51</v>
      </c>
      <c r="RZ36" s="157">
        <v>59</v>
      </c>
      <c r="SA36" s="157">
        <v>59</v>
      </c>
      <c r="SB36" s="157">
        <v>0</v>
      </c>
      <c r="SC36" s="157">
        <v>0</v>
      </c>
      <c r="SD36" s="158">
        <f t="shared" si="68"/>
        <v>1</v>
      </c>
      <c r="SE36" s="158">
        <f t="shared" si="69"/>
        <v>0</v>
      </c>
      <c r="SG36" s="157" t="s">
        <v>51</v>
      </c>
      <c r="SH36" s="157">
        <v>59</v>
      </c>
      <c r="SI36" s="157">
        <v>59</v>
      </c>
      <c r="SJ36" s="157">
        <v>0</v>
      </c>
      <c r="SK36" s="157">
        <v>0</v>
      </c>
      <c r="SL36" s="158">
        <f t="shared" si="70"/>
        <v>1</v>
      </c>
      <c r="SM36" s="158">
        <f t="shared" si="71"/>
        <v>0</v>
      </c>
      <c r="SO36" s="157" t="s">
        <v>51</v>
      </c>
      <c r="SP36" s="157">
        <v>59</v>
      </c>
      <c r="SQ36" s="157">
        <v>59</v>
      </c>
      <c r="SR36" s="157">
        <v>0</v>
      </c>
      <c r="SS36" s="157">
        <v>0</v>
      </c>
      <c r="ST36" s="158">
        <f t="shared" si="72"/>
        <v>1</v>
      </c>
      <c r="SU36" s="158">
        <f t="shared" si="73"/>
        <v>0</v>
      </c>
      <c r="SW36" s="157" t="s">
        <v>51</v>
      </c>
      <c r="SX36" s="157">
        <v>59</v>
      </c>
      <c r="SY36" s="157">
        <v>59</v>
      </c>
      <c r="SZ36" s="157">
        <v>0</v>
      </c>
      <c r="TA36" s="157">
        <v>0</v>
      </c>
      <c r="TB36" s="158">
        <f t="shared" si="74"/>
        <v>1</v>
      </c>
      <c r="TC36" s="158">
        <f t="shared" si="75"/>
        <v>0</v>
      </c>
      <c r="TE36" s="157" t="s">
        <v>51</v>
      </c>
      <c r="TF36" s="157">
        <v>59</v>
      </c>
      <c r="TG36" s="157">
        <v>59</v>
      </c>
      <c r="TH36" s="157">
        <v>0</v>
      </c>
      <c r="TI36" s="157">
        <v>0</v>
      </c>
      <c r="TJ36" s="158">
        <f t="shared" si="76"/>
        <v>1</v>
      </c>
      <c r="TK36" s="158">
        <f t="shared" si="77"/>
        <v>0</v>
      </c>
      <c r="TM36" s="157" t="s">
        <v>51</v>
      </c>
      <c r="TN36" s="157">
        <v>59</v>
      </c>
      <c r="TO36" s="157">
        <v>59</v>
      </c>
      <c r="TP36" s="157">
        <v>0</v>
      </c>
      <c r="TQ36" s="157">
        <v>0</v>
      </c>
      <c r="TR36" s="158">
        <f t="shared" si="78"/>
        <v>1</v>
      </c>
      <c r="TS36" s="158">
        <f t="shared" si="79"/>
        <v>0</v>
      </c>
      <c r="TU36" s="157" t="s">
        <v>51</v>
      </c>
      <c r="TV36" s="157">
        <v>59</v>
      </c>
      <c r="TW36" s="157">
        <v>59</v>
      </c>
      <c r="TX36" s="157">
        <v>0</v>
      </c>
      <c r="TY36" s="157">
        <v>0</v>
      </c>
      <c r="TZ36" s="158">
        <f t="shared" si="80"/>
        <v>1</v>
      </c>
      <c r="UA36" s="158">
        <f t="shared" si="81"/>
        <v>0</v>
      </c>
      <c r="UC36" s="157" t="s">
        <v>51</v>
      </c>
      <c r="UD36" s="157">
        <v>59</v>
      </c>
      <c r="UE36" s="157">
        <v>59</v>
      </c>
      <c r="UF36" s="157">
        <v>0</v>
      </c>
      <c r="UG36" s="157">
        <v>0</v>
      </c>
      <c r="UH36" s="158">
        <f t="shared" si="82"/>
        <v>1</v>
      </c>
      <c r="UI36" s="158">
        <f t="shared" si="83"/>
        <v>0</v>
      </c>
      <c r="UK36" s="157" t="s">
        <v>51</v>
      </c>
      <c r="UL36" s="157">
        <v>59</v>
      </c>
      <c r="UM36" s="157">
        <v>59</v>
      </c>
      <c r="UN36" s="157">
        <v>0</v>
      </c>
      <c r="UO36" s="157">
        <v>0</v>
      </c>
      <c r="UP36" s="158">
        <f t="shared" si="84"/>
        <v>1</v>
      </c>
      <c r="UQ36" s="158">
        <f t="shared" si="85"/>
        <v>0</v>
      </c>
      <c r="US36" s="157" t="s">
        <v>51</v>
      </c>
      <c r="UT36" s="157">
        <v>59</v>
      </c>
      <c r="UU36" s="157">
        <v>59</v>
      </c>
      <c r="UV36" s="157">
        <v>0</v>
      </c>
      <c r="UW36" s="157">
        <v>0</v>
      </c>
      <c r="UX36" s="158">
        <f t="shared" si="86"/>
        <v>1</v>
      </c>
      <c r="UY36" s="158">
        <f t="shared" si="87"/>
        <v>0</v>
      </c>
      <c r="UZ36" s="157"/>
      <c r="VA36" s="157" t="s">
        <v>51</v>
      </c>
      <c r="VB36" s="157">
        <v>59</v>
      </c>
      <c r="VC36" s="157">
        <v>59</v>
      </c>
      <c r="VD36" s="157">
        <v>0</v>
      </c>
      <c r="VE36" s="157">
        <v>0</v>
      </c>
      <c r="VF36" s="158">
        <f t="shared" si="88"/>
        <v>1</v>
      </c>
      <c r="VG36" s="158">
        <f t="shared" si="89"/>
        <v>0</v>
      </c>
      <c r="VI36" s="157" t="s">
        <v>51</v>
      </c>
      <c r="VJ36" s="157">
        <v>59</v>
      </c>
      <c r="VK36" s="157">
        <v>59</v>
      </c>
      <c r="VL36" s="157">
        <v>0</v>
      </c>
      <c r="VM36" s="157">
        <v>0</v>
      </c>
      <c r="VN36" s="158">
        <f t="shared" si="90"/>
        <v>1</v>
      </c>
      <c r="VO36" s="158">
        <f t="shared" si="91"/>
        <v>0</v>
      </c>
      <c r="VQ36" s="157" t="s">
        <v>51</v>
      </c>
      <c r="VR36" s="157">
        <v>59</v>
      </c>
      <c r="VS36" s="157">
        <v>59</v>
      </c>
      <c r="VT36" s="157">
        <v>0</v>
      </c>
      <c r="VU36" s="157">
        <v>0</v>
      </c>
      <c r="VV36" s="158">
        <f t="shared" si="92"/>
        <v>1</v>
      </c>
      <c r="VW36" s="158">
        <f t="shared" si="93"/>
        <v>0</v>
      </c>
      <c r="VY36" s="157" t="s">
        <v>51</v>
      </c>
      <c r="VZ36" s="157">
        <v>59</v>
      </c>
      <c r="WA36" s="157">
        <v>59</v>
      </c>
      <c r="WB36" s="157">
        <v>0</v>
      </c>
      <c r="WC36" s="157">
        <v>0</v>
      </c>
      <c r="WD36" s="158">
        <f t="shared" si="94"/>
        <v>1</v>
      </c>
      <c r="WE36" s="158">
        <f t="shared" si="95"/>
        <v>0</v>
      </c>
      <c r="WG36" s="157" t="s">
        <v>51</v>
      </c>
      <c r="WH36" s="17">
        <v>58</v>
      </c>
      <c r="WI36" s="17">
        <v>58</v>
      </c>
      <c r="WJ36" s="17">
        <v>0</v>
      </c>
      <c r="WK36" s="17">
        <v>0</v>
      </c>
      <c r="WL36" s="158">
        <f t="shared" si="96"/>
        <v>1</v>
      </c>
      <c r="WM36" s="158">
        <f t="shared" si="97"/>
        <v>0</v>
      </c>
      <c r="WO36" s="157" t="s">
        <v>51</v>
      </c>
      <c r="WP36" s="157">
        <v>58</v>
      </c>
      <c r="WQ36" s="157">
        <v>58</v>
      </c>
      <c r="WR36" s="157">
        <v>0</v>
      </c>
      <c r="WS36" s="157">
        <v>0</v>
      </c>
      <c r="WT36" s="158">
        <f t="shared" si="98"/>
        <v>1</v>
      </c>
      <c r="WU36" s="158">
        <f t="shared" si="99"/>
        <v>0</v>
      </c>
      <c r="WW36" s="157" t="s">
        <v>51</v>
      </c>
      <c r="WX36" s="157">
        <v>58</v>
      </c>
      <c r="WY36" s="157">
        <v>58</v>
      </c>
      <c r="WZ36" s="157">
        <v>0</v>
      </c>
      <c r="XA36" s="157">
        <v>0</v>
      </c>
      <c r="XB36" s="158">
        <f t="shared" si="100"/>
        <v>1</v>
      </c>
      <c r="XC36" s="158" t="str">
        <f t="shared" si="101"/>
        <v>OK</v>
      </c>
      <c r="XE36" s="157" t="s">
        <v>51</v>
      </c>
      <c r="XF36" s="157">
        <v>58</v>
      </c>
      <c r="XG36" s="157">
        <v>58</v>
      </c>
      <c r="XH36" s="157">
        <v>0</v>
      </c>
      <c r="XI36" s="157">
        <v>0</v>
      </c>
      <c r="XJ36" s="158">
        <f t="shared" si="102"/>
        <v>1</v>
      </c>
      <c r="XK36" s="158" t="str">
        <f t="shared" si="115"/>
        <v>OK</v>
      </c>
      <c r="XM36" s="157" t="s">
        <v>51</v>
      </c>
      <c r="XN36" s="157">
        <v>58</v>
      </c>
      <c r="XO36" s="157">
        <v>58</v>
      </c>
      <c r="XP36" s="157">
        <v>0</v>
      </c>
      <c r="XQ36" s="157">
        <v>0</v>
      </c>
      <c r="XR36" s="158">
        <f t="shared" si="103"/>
        <v>1</v>
      </c>
      <c r="XS36" s="158" t="str">
        <f t="shared" si="116"/>
        <v>OK</v>
      </c>
      <c r="XU36" s="157" t="s">
        <v>51</v>
      </c>
      <c r="XV36" s="157">
        <v>58</v>
      </c>
      <c r="XW36" s="157">
        <v>58</v>
      </c>
      <c r="XX36" s="157">
        <v>0</v>
      </c>
      <c r="XY36" s="157">
        <v>0</v>
      </c>
      <c r="XZ36" s="158">
        <f t="shared" si="104"/>
        <v>1</v>
      </c>
      <c r="YA36" s="158" t="str">
        <f t="shared" si="105"/>
        <v>OK</v>
      </c>
      <c r="YC36" s="157" t="s">
        <v>51</v>
      </c>
      <c r="YD36" s="157">
        <v>58</v>
      </c>
      <c r="YE36" s="157">
        <v>58</v>
      </c>
      <c r="YF36" s="157">
        <v>0</v>
      </c>
      <c r="YG36" s="157">
        <v>0</v>
      </c>
      <c r="YH36" s="158">
        <f t="shared" si="106"/>
        <v>1</v>
      </c>
      <c r="YI36" s="158" t="str">
        <f t="shared" si="107"/>
        <v>OK</v>
      </c>
    </row>
    <row r="37" spans="1:659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117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14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08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09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10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11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12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O37" s="157" t="s">
        <v>52</v>
      </c>
      <c r="OP37" s="157">
        <v>14</v>
      </c>
      <c r="OQ37" s="157">
        <v>12</v>
      </c>
      <c r="OR37" s="157">
        <v>0</v>
      </c>
      <c r="OS37" s="157">
        <v>2</v>
      </c>
      <c r="OT37" s="158">
        <f t="shared" si="47"/>
        <v>0.8571428571428571</v>
      </c>
      <c r="OU37" s="158">
        <f t="shared" si="48"/>
        <v>-2.8571428571428914E-3</v>
      </c>
      <c r="OW37" s="157" t="s">
        <v>52</v>
      </c>
      <c r="OX37" s="157">
        <v>14</v>
      </c>
      <c r="OY37" s="157">
        <v>12</v>
      </c>
      <c r="OZ37" s="157">
        <v>0</v>
      </c>
      <c r="PA37" s="157">
        <v>2</v>
      </c>
      <c r="PB37" s="158">
        <f t="shared" si="113"/>
        <v>0.8571428571428571</v>
      </c>
      <c r="PC37" s="158">
        <f t="shared" si="49"/>
        <v>0</v>
      </c>
      <c r="PE37" s="157" t="s">
        <v>52</v>
      </c>
      <c r="PF37" s="157">
        <v>14</v>
      </c>
      <c r="PG37" s="157">
        <v>12</v>
      </c>
      <c r="PH37" s="157">
        <v>0</v>
      </c>
      <c r="PI37" s="157">
        <v>2</v>
      </c>
      <c r="PJ37" s="158">
        <f t="shared" si="50"/>
        <v>0.8571428571428571</v>
      </c>
      <c r="PK37" s="158">
        <f t="shared" si="51"/>
        <v>0</v>
      </c>
      <c r="PM37" s="157" t="s">
        <v>52</v>
      </c>
      <c r="PN37" s="157">
        <v>14</v>
      </c>
      <c r="PO37" s="157">
        <v>12</v>
      </c>
      <c r="PP37" s="157">
        <v>0</v>
      </c>
      <c r="PQ37" s="157">
        <v>2</v>
      </c>
      <c r="PR37" s="158">
        <f t="shared" si="52"/>
        <v>0.8571428571428571</v>
      </c>
      <c r="PS37" s="158">
        <f t="shared" si="53"/>
        <v>0</v>
      </c>
      <c r="PU37" s="157" t="s">
        <v>52</v>
      </c>
      <c r="PV37" s="157">
        <v>14</v>
      </c>
      <c r="PW37" s="157">
        <v>12</v>
      </c>
      <c r="PX37" s="157">
        <v>0</v>
      </c>
      <c r="PY37" s="157">
        <v>2</v>
      </c>
      <c r="PZ37" s="158">
        <f t="shared" si="54"/>
        <v>0.8571428571428571</v>
      </c>
      <c r="QA37" s="158">
        <f t="shared" si="55"/>
        <v>0</v>
      </c>
      <c r="QC37" s="157" t="s">
        <v>52</v>
      </c>
      <c r="QD37" s="157">
        <v>14</v>
      </c>
      <c r="QE37" s="157">
        <v>12</v>
      </c>
      <c r="QF37" s="157">
        <v>0</v>
      </c>
      <c r="QG37" s="157">
        <v>2</v>
      </c>
      <c r="QH37" s="158">
        <f t="shared" si="56"/>
        <v>0.8571428571428571</v>
      </c>
      <c r="QI37" s="158">
        <f t="shared" si="57"/>
        <v>0</v>
      </c>
      <c r="QK37" s="157" t="s">
        <v>52</v>
      </c>
      <c r="QL37" s="157">
        <v>14</v>
      </c>
      <c r="QM37" s="157">
        <v>12</v>
      </c>
      <c r="QN37" s="157">
        <v>0</v>
      </c>
      <c r="QO37" s="157">
        <v>2</v>
      </c>
      <c r="QP37" s="158">
        <f t="shared" si="58"/>
        <v>0.8571428571428571</v>
      </c>
      <c r="QQ37" s="158">
        <f t="shared" si="59"/>
        <v>0</v>
      </c>
      <c r="QS37" s="157" t="s">
        <v>52</v>
      </c>
      <c r="QT37" s="157">
        <v>14</v>
      </c>
      <c r="QU37" s="157">
        <v>12</v>
      </c>
      <c r="QV37" s="157">
        <v>0</v>
      </c>
      <c r="QW37" s="157">
        <v>2</v>
      </c>
      <c r="QX37" s="158">
        <f t="shared" si="60"/>
        <v>0.8571428571428571</v>
      </c>
      <c r="QY37" s="158">
        <f t="shared" si="61"/>
        <v>0</v>
      </c>
      <c r="RA37" s="157" t="s">
        <v>52</v>
      </c>
      <c r="RB37" s="157">
        <v>14</v>
      </c>
      <c r="RC37" s="157">
        <v>12</v>
      </c>
      <c r="RD37" s="157">
        <v>0</v>
      </c>
      <c r="RE37" s="157">
        <v>2</v>
      </c>
      <c r="RF37" s="158">
        <f t="shared" si="62"/>
        <v>0.8571428571428571</v>
      </c>
      <c r="RG37" s="158">
        <f t="shared" si="63"/>
        <v>0</v>
      </c>
      <c r="RI37" s="157" t="s">
        <v>52</v>
      </c>
      <c r="RJ37" s="157">
        <v>14</v>
      </c>
      <c r="RK37" s="157">
        <v>12</v>
      </c>
      <c r="RL37" s="157">
        <v>0</v>
      </c>
      <c r="RM37" s="157">
        <v>2</v>
      </c>
      <c r="RN37" s="158">
        <f t="shared" si="64"/>
        <v>0.8571428571428571</v>
      </c>
      <c r="RO37" s="158">
        <f t="shared" si="65"/>
        <v>0</v>
      </c>
      <c r="RQ37" s="157" t="s">
        <v>52</v>
      </c>
      <c r="RR37" s="157">
        <v>14</v>
      </c>
      <c r="RS37" s="157">
        <v>12</v>
      </c>
      <c r="RT37" s="157">
        <v>0</v>
      </c>
      <c r="RU37" s="157">
        <v>2</v>
      </c>
      <c r="RV37" s="158">
        <f t="shared" si="66"/>
        <v>0.8571428571428571</v>
      </c>
      <c r="RW37" s="158">
        <f t="shared" si="67"/>
        <v>0</v>
      </c>
      <c r="RY37" s="157" t="s">
        <v>52</v>
      </c>
      <c r="RZ37" s="157">
        <v>14</v>
      </c>
      <c r="SA37" s="157">
        <v>12</v>
      </c>
      <c r="SB37" s="157">
        <v>0</v>
      </c>
      <c r="SC37" s="157">
        <v>2</v>
      </c>
      <c r="SD37" s="158">
        <f t="shared" si="68"/>
        <v>0.8571428571428571</v>
      </c>
      <c r="SE37" s="158">
        <f t="shared" si="69"/>
        <v>0</v>
      </c>
      <c r="SG37" s="157" t="s">
        <v>52</v>
      </c>
      <c r="SH37" s="157">
        <v>14</v>
      </c>
      <c r="SI37" s="157">
        <v>12</v>
      </c>
      <c r="SJ37" s="157">
        <v>0</v>
      </c>
      <c r="SK37" s="157">
        <v>2</v>
      </c>
      <c r="SL37" s="158">
        <f t="shared" si="70"/>
        <v>0.8571428571428571</v>
      </c>
      <c r="SM37" s="158">
        <f t="shared" si="71"/>
        <v>0</v>
      </c>
      <c r="SO37" s="157" t="s">
        <v>52</v>
      </c>
      <c r="SP37" s="157">
        <v>14</v>
      </c>
      <c r="SQ37" s="157">
        <v>12</v>
      </c>
      <c r="SR37" s="157">
        <v>0</v>
      </c>
      <c r="SS37" s="157">
        <v>2</v>
      </c>
      <c r="ST37" s="158">
        <f t="shared" si="72"/>
        <v>0.8571428571428571</v>
      </c>
      <c r="SU37" s="158">
        <f t="shared" si="73"/>
        <v>0</v>
      </c>
      <c r="SW37" s="157" t="s">
        <v>52</v>
      </c>
      <c r="SX37" s="157">
        <v>14</v>
      </c>
      <c r="SY37" s="157">
        <v>12</v>
      </c>
      <c r="SZ37" s="157">
        <v>0</v>
      </c>
      <c r="TA37" s="157">
        <v>2</v>
      </c>
      <c r="TB37" s="158">
        <f t="shared" si="74"/>
        <v>0.8571428571428571</v>
      </c>
      <c r="TC37" s="158">
        <f t="shared" si="75"/>
        <v>0</v>
      </c>
      <c r="TE37" s="157" t="s">
        <v>52</v>
      </c>
      <c r="TF37" s="157">
        <v>14</v>
      </c>
      <c r="TG37" s="157">
        <v>12</v>
      </c>
      <c r="TH37" s="157">
        <v>0</v>
      </c>
      <c r="TI37" s="157">
        <v>2</v>
      </c>
      <c r="TJ37" s="158">
        <f t="shared" si="76"/>
        <v>0.8571428571428571</v>
      </c>
      <c r="TK37" s="158">
        <f t="shared" si="77"/>
        <v>0</v>
      </c>
      <c r="TM37" s="157" t="s">
        <v>52</v>
      </c>
      <c r="TN37" s="157">
        <v>14</v>
      </c>
      <c r="TO37" s="157">
        <v>12</v>
      </c>
      <c r="TP37" s="157">
        <v>0</v>
      </c>
      <c r="TQ37" s="157">
        <v>2</v>
      </c>
      <c r="TR37" s="158">
        <f t="shared" si="78"/>
        <v>0.8571428571428571</v>
      </c>
      <c r="TS37" s="158">
        <f t="shared" si="79"/>
        <v>0</v>
      </c>
      <c r="TU37" s="157" t="s">
        <v>52</v>
      </c>
      <c r="TV37" s="157">
        <v>14</v>
      </c>
      <c r="TW37" s="157">
        <v>12</v>
      </c>
      <c r="TX37" s="157">
        <v>0</v>
      </c>
      <c r="TY37" s="157">
        <v>2</v>
      </c>
      <c r="TZ37" s="158">
        <f t="shared" si="80"/>
        <v>0.8571428571428571</v>
      </c>
      <c r="UA37" s="158">
        <f t="shared" si="81"/>
        <v>0</v>
      </c>
      <c r="UC37" s="157" t="s">
        <v>52</v>
      </c>
      <c r="UD37" s="157">
        <v>14</v>
      </c>
      <c r="UE37" s="157">
        <v>12</v>
      </c>
      <c r="UF37" s="157">
        <v>0</v>
      </c>
      <c r="UG37" s="157">
        <v>2</v>
      </c>
      <c r="UH37" s="158">
        <f t="shared" si="82"/>
        <v>0.8571428571428571</v>
      </c>
      <c r="UI37" s="158">
        <f t="shared" si="83"/>
        <v>0</v>
      </c>
      <c r="UK37" s="157" t="s">
        <v>52</v>
      </c>
      <c r="UL37" s="157">
        <v>14</v>
      </c>
      <c r="UM37" s="157">
        <v>12</v>
      </c>
      <c r="UN37" s="157">
        <v>0</v>
      </c>
      <c r="UO37" s="157">
        <v>2</v>
      </c>
      <c r="UP37" s="158">
        <f t="shared" si="84"/>
        <v>0.8571428571428571</v>
      </c>
      <c r="UQ37" s="158">
        <f t="shared" si="85"/>
        <v>0</v>
      </c>
      <c r="US37" s="157" t="s">
        <v>52</v>
      </c>
      <c r="UT37" s="157">
        <v>14</v>
      </c>
      <c r="UU37" s="157">
        <v>12</v>
      </c>
      <c r="UV37" s="157">
        <v>0</v>
      </c>
      <c r="UW37" s="157">
        <v>2</v>
      </c>
      <c r="UX37" s="158">
        <f t="shared" si="86"/>
        <v>0.8571428571428571</v>
      </c>
      <c r="UY37" s="158">
        <f t="shared" si="87"/>
        <v>0</v>
      </c>
      <c r="UZ37" s="157"/>
      <c r="VA37" s="157" t="s">
        <v>52</v>
      </c>
      <c r="VB37" s="157">
        <v>14</v>
      </c>
      <c r="VC37" s="157">
        <v>12</v>
      </c>
      <c r="VD37" s="157">
        <v>0</v>
      </c>
      <c r="VE37" s="157">
        <v>2</v>
      </c>
      <c r="VF37" s="158">
        <f t="shared" si="88"/>
        <v>0.8571428571428571</v>
      </c>
      <c r="VG37" s="158">
        <f t="shared" si="89"/>
        <v>0</v>
      </c>
      <c r="VI37" s="157" t="s">
        <v>52</v>
      </c>
      <c r="VJ37" s="157">
        <v>14</v>
      </c>
      <c r="VK37" s="157">
        <v>12</v>
      </c>
      <c r="VL37" s="157">
        <v>0</v>
      </c>
      <c r="VM37" s="157">
        <v>2</v>
      </c>
      <c r="VN37" s="158">
        <f t="shared" si="90"/>
        <v>0.8571428571428571</v>
      </c>
      <c r="VO37" s="158">
        <f t="shared" si="91"/>
        <v>0</v>
      </c>
      <c r="VQ37" s="157" t="s">
        <v>52</v>
      </c>
      <c r="VR37" s="157">
        <v>14</v>
      </c>
      <c r="VS37" s="157">
        <v>12</v>
      </c>
      <c r="VT37" s="157">
        <v>0</v>
      </c>
      <c r="VU37" s="157">
        <v>2</v>
      </c>
      <c r="VV37" s="158">
        <f t="shared" si="92"/>
        <v>0.8571428571428571</v>
      </c>
      <c r="VW37" s="158">
        <f t="shared" si="93"/>
        <v>0</v>
      </c>
      <c r="VY37" s="157" t="s">
        <v>52</v>
      </c>
      <c r="VZ37" s="157">
        <v>14</v>
      </c>
      <c r="WA37" s="157">
        <v>12</v>
      </c>
      <c r="WB37" s="157">
        <v>0</v>
      </c>
      <c r="WC37" s="157">
        <v>2</v>
      </c>
      <c r="WD37" s="158">
        <f t="shared" si="94"/>
        <v>0.8571428571428571</v>
      </c>
      <c r="WE37" s="158">
        <f t="shared" si="95"/>
        <v>0</v>
      </c>
      <c r="WG37" s="157" t="s">
        <v>52</v>
      </c>
      <c r="WH37" s="157">
        <v>14</v>
      </c>
      <c r="WI37" s="157">
        <v>12</v>
      </c>
      <c r="WJ37" s="157">
        <v>0</v>
      </c>
      <c r="WK37" s="157">
        <v>2</v>
      </c>
      <c r="WL37" s="158">
        <f t="shared" si="96"/>
        <v>0.8571428571428571</v>
      </c>
      <c r="WM37" s="158">
        <f t="shared" si="97"/>
        <v>0</v>
      </c>
      <c r="WO37" s="157" t="s">
        <v>52</v>
      </c>
      <c r="WP37" s="157">
        <v>14</v>
      </c>
      <c r="WQ37" s="157">
        <v>12</v>
      </c>
      <c r="WR37" s="157">
        <v>0</v>
      </c>
      <c r="WS37" s="157">
        <v>2</v>
      </c>
      <c r="WT37" s="158">
        <f t="shared" si="98"/>
        <v>0.8571428571428571</v>
      </c>
      <c r="WU37" s="158">
        <f t="shared" si="99"/>
        <v>0</v>
      </c>
      <c r="WW37" s="157" t="s">
        <v>52</v>
      </c>
      <c r="WX37" s="157">
        <v>14</v>
      </c>
      <c r="WY37" s="157">
        <v>12</v>
      </c>
      <c r="WZ37" s="157">
        <v>0</v>
      </c>
      <c r="XA37" s="157">
        <v>2</v>
      </c>
      <c r="XB37" s="158">
        <f t="shared" si="100"/>
        <v>0.8571428571428571</v>
      </c>
      <c r="XC37" s="158" t="str">
        <f t="shared" si="101"/>
        <v>OK</v>
      </c>
      <c r="XE37" s="157" t="s">
        <v>52</v>
      </c>
      <c r="XF37" s="157">
        <v>14</v>
      </c>
      <c r="XG37" s="157">
        <v>12</v>
      </c>
      <c r="XH37" s="157">
        <v>0</v>
      </c>
      <c r="XI37" s="157">
        <v>2</v>
      </c>
      <c r="XJ37" s="158">
        <f t="shared" si="102"/>
        <v>0.8571428571428571</v>
      </c>
      <c r="XK37" s="158" t="str">
        <f t="shared" si="115"/>
        <v>OK</v>
      </c>
      <c r="XM37" s="157" t="s">
        <v>52</v>
      </c>
      <c r="XN37" s="157">
        <v>14</v>
      </c>
      <c r="XO37" s="157">
        <v>12</v>
      </c>
      <c r="XP37" s="157">
        <v>0</v>
      </c>
      <c r="XQ37" s="157">
        <v>2</v>
      </c>
      <c r="XR37" s="158">
        <f t="shared" si="103"/>
        <v>0.8571428571428571</v>
      </c>
      <c r="XS37" s="158" t="str">
        <f t="shared" si="116"/>
        <v>OK</v>
      </c>
      <c r="XU37" s="157" t="s">
        <v>52</v>
      </c>
      <c r="XV37" s="157">
        <v>14</v>
      </c>
      <c r="XW37" s="157">
        <v>12</v>
      </c>
      <c r="XX37" s="157">
        <v>0</v>
      </c>
      <c r="XY37" s="157">
        <v>2</v>
      </c>
      <c r="XZ37" s="158">
        <f t="shared" si="104"/>
        <v>0.8571428571428571</v>
      </c>
      <c r="YA37" s="158" t="str">
        <f t="shared" si="105"/>
        <v>OK</v>
      </c>
      <c r="YC37" s="157" t="s">
        <v>52</v>
      </c>
      <c r="YD37" s="157">
        <v>14</v>
      </c>
      <c r="YE37" s="157">
        <v>12</v>
      </c>
      <c r="YF37" s="157">
        <v>0</v>
      </c>
      <c r="YG37" s="157">
        <v>2</v>
      </c>
      <c r="YH37" s="158">
        <f t="shared" si="106"/>
        <v>0.8571428571428571</v>
      </c>
      <c r="YI37" s="158" t="str">
        <f t="shared" si="107"/>
        <v>OK</v>
      </c>
    </row>
    <row r="38" spans="1:659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117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14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08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09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118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10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11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12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O38" s="157" t="s">
        <v>54</v>
      </c>
      <c r="OP38" s="157">
        <v>72</v>
      </c>
      <c r="OQ38" s="157">
        <v>72</v>
      </c>
      <c r="OR38" s="157">
        <v>0</v>
      </c>
      <c r="OS38" s="157">
        <v>0</v>
      </c>
      <c r="OT38" s="158">
        <f t="shared" si="47"/>
        <v>1</v>
      </c>
      <c r="OU38" s="158">
        <f t="shared" si="48"/>
        <v>0</v>
      </c>
      <c r="OW38" s="157" t="s">
        <v>54</v>
      </c>
      <c r="OX38" s="157">
        <v>72</v>
      </c>
      <c r="OY38" s="157">
        <v>72</v>
      </c>
      <c r="OZ38" s="157">
        <v>0</v>
      </c>
      <c r="PA38" s="157">
        <v>0</v>
      </c>
      <c r="PB38" s="158">
        <f t="shared" si="113"/>
        <v>1</v>
      </c>
      <c r="PC38" s="158">
        <f t="shared" si="49"/>
        <v>0</v>
      </c>
      <c r="PE38" s="157" t="s">
        <v>54</v>
      </c>
      <c r="PF38" s="157">
        <v>72</v>
      </c>
      <c r="PG38" s="157">
        <v>72</v>
      </c>
      <c r="PH38" s="157">
        <v>0</v>
      </c>
      <c r="PI38" s="157">
        <v>0</v>
      </c>
      <c r="PJ38" s="158">
        <f t="shared" si="50"/>
        <v>1</v>
      </c>
      <c r="PK38" s="158">
        <f t="shared" si="51"/>
        <v>0</v>
      </c>
      <c r="PM38" s="157" t="s">
        <v>54</v>
      </c>
      <c r="PN38" s="157">
        <v>72</v>
      </c>
      <c r="PO38" s="157">
        <v>72</v>
      </c>
      <c r="PP38" s="157">
        <v>0</v>
      </c>
      <c r="PQ38" s="157">
        <v>0</v>
      </c>
      <c r="PR38" s="158">
        <f t="shared" si="52"/>
        <v>1</v>
      </c>
      <c r="PS38" s="158">
        <f t="shared" si="53"/>
        <v>0</v>
      </c>
      <c r="PU38" s="157" t="s">
        <v>54</v>
      </c>
      <c r="PV38" s="157">
        <v>72</v>
      </c>
      <c r="PW38" s="157">
        <v>72</v>
      </c>
      <c r="PX38" s="157">
        <v>0</v>
      </c>
      <c r="PY38" s="157">
        <v>0</v>
      </c>
      <c r="PZ38" s="158">
        <f t="shared" si="54"/>
        <v>1</v>
      </c>
      <c r="QA38" s="158">
        <f t="shared" si="55"/>
        <v>0</v>
      </c>
      <c r="QC38" s="157" t="s">
        <v>54</v>
      </c>
      <c r="QD38" s="157">
        <v>72</v>
      </c>
      <c r="QE38" s="157">
        <v>72</v>
      </c>
      <c r="QF38" s="157">
        <v>0</v>
      </c>
      <c r="QG38" s="157">
        <v>0</v>
      </c>
      <c r="QH38" s="158">
        <f t="shared" si="56"/>
        <v>1</v>
      </c>
      <c r="QI38" s="158">
        <f t="shared" si="57"/>
        <v>0</v>
      </c>
      <c r="QK38" s="157" t="s">
        <v>54</v>
      </c>
      <c r="QL38" s="157">
        <v>72</v>
      </c>
      <c r="QM38" s="157">
        <v>72</v>
      </c>
      <c r="QN38" s="157">
        <v>0</v>
      </c>
      <c r="QO38" s="157">
        <v>0</v>
      </c>
      <c r="QP38" s="158">
        <f t="shared" si="58"/>
        <v>1</v>
      </c>
      <c r="QQ38" s="158">
        <f t="shared" si="59"/>
        <v>0</v>
      </c>
      <c r="QS38" s="157" t="s">
        <v>54</v>
      </c>
      <c r="QT38" s="157">
        <v>72</v>
      </c>
      <c r="QU38" s="157">
        <v>72</v>
      </c>
      <c r="QV38" s="157">
        <v>0</v>
      </c>
      <c r="QW38" s="157">
        <v>0</v>
      </c>
      <c r="QX38" s="158">
        <f t="shared" si="60"/>
        <v>1</v>
      </c>
      <c r="QY38" s="158">
        <f t="shared" si="61"/>
        <v>0</v>
      </c>
      <c r="RA38" s="157" t="s">
        <v>54</v>
      </c>
      <c r="RB38" s="157">
        <v>72</v>
      </c>
      <c r="RC38" s="157">
        <v>72</v>
      </c>
      <c r="RD38" s="157">
        <v>0</v>
      </c>
      <c r="RE38" s="157">
        <v>0</v>
      </c>
      <c r="RF38" s="158">
        <f t="shared" si="62"/>
        <v>1</v>
      </c>
      <c r="RG38" s="158">
        <f t="shared" si="63"/>
        <v>0</v>
      </c>
      <c r="RI38" s="157" t="s">
        <v>54</v>
      </c>
      <c r="RJ38" s="157">
        <v>72</v>
      </c>
      <c r="RK38" s="157">
        <v>72</v>
      </c>
      <c r="RL38" s="157">
        <v>0</v>
      </c>
      <c r="RM38" s="157">
        <v>0</v>
      </c>
      <c r="RN38" s="158">
        <f t="shared" si="64"/>
        <v>1</v>
      </c>
      <c r="RO38" s="158">
        <f t="shared" si="65"/>
        <v>0</v>
      </c>
      <c r="RQ38" s="157" t="s">
        <v>54</v>
      </c>
      <c r="RR38" s="157">
        <v>72</v>
      </c>
      <c r="RS38" s="157">
        <v>72</v>
      </c>
      <c r="RT38" s="157">
        <v>0</v>
      </c>
      <c r="RU38" s="157">
        <v>0</v>
      </c>
      <c r="RV38" s="158">
        <f t="shared" si="66"/>
        <v>1</v>
      </c>
      <c r="RW38" s="158">
        <f t="shared" si="67"/>
        <v>0</v>
      </c>
      <c r="RY38" s="157" t="s">
        <v>54</v>
      </c>
      <c r="RZ38" s="157">
        <v>72</v>
      </c>
      <c r="SA38" s="157">
        <v>72</v>
      </c>
      <c r="SB38" s="157">
        <v>0</v>
      </c>
      <c r="SC38" s="157">
        <v>0</v>
      </c>
      <c r="SD38" s="158">
        <f t="shared" si="68"/>
        <v>1</v>
      </c>
      <c r="SE38" s="158">
        <f t="shared" si="69"/>
        <v>0</v>
      </c>
      <c r="SG38" s="157" t="s">
        <v>54</v>
      </c>
      <c r="SH38" s="157">
        <v>72</v>
      </c>
      <c r="SI38" s="157">
        <v>72</v>
      </c>
      <c r="SJ38" s="157">
        <v>0</v>
      </c>
      <c r="SK38" s="157">
        <v>0</v>
      </c>
      <c r="SL38" s="158">
        <f t="shared" si="70"/>
        <v>1</v>
      </c>
      <c r="SM38" s="158">
        <f t="shared" si="71"/>
        <v>0</v>
      </c>
      <c r="SO38" s="157" t="s">
        <v>54</v>
      </c>
      <c r="SP38" s="157">
        <v>72</v>
      </c>
      <c r="SQ38" s="157">
        <v>72</v>
      </c>
      <c r="SR38" s="157">
        <v>0</v>
      </c>
      <c r="SS38" s="157">
        <v>0</v>
      </c>
      <c r="ST38" s="158">
        <f t="shared" si="72"/>
        <v>1</v>
      </c>
      <c r="SU38" s="158">
        <f t="shared" si="73"/>
        <v>0</v>
      </c>
      <c r="SW38" s="157" t="s">
        <v>54</v>
      </c>
      <c r="SX38" s="157">
        <v>72</v>
      </c>
      <c r="SY38" s="157">
        <v>72</v>
      </c>
      <c r="SZ38" s="157">
        <v>0</v>
      </c>
      <c r="TA38" s="157">
        <v>0</v>
      </c>
      <c r="TB38" s="158">
        <f t="shared" si="74"/>
        <v>1</v>
      </c>
      <c r="TC38" s="158">
        <f t="shared" si="75"/>
        <v>0</v>
      </c>
      <c r="TE38" s="157" t="s">
        <v>54</v>
      </c>
      <c r="TF38" s="157">
        <v>72</v>
      </c>
      <c r="TG38" s="157">
        <v>72</v>
      </c>
      <c r="TH38" s="157">
        <v>0</v>
      </c>
      <c r="TI38" s="157">
        <v>0</v>
      </c>
      <c r="TJ38" s="158">
        <f t="shared" si="76"/>
        <v>1</v>
      </c>
      <c r="TK38" s="158">
        <f t="shared" si="77"/>
        <v>0</v>
      </c>
      <c r="TM38" s="157" t="s">
        <v>54</v>
      </c>
      <c r="TN38" s="157">
        <v>72</v>
      </c>
      <c r="TO38" s="157">
        <v>72</v>
      </c>
      <c r="TP38" s="157">
        <v>0</v>
      </c>
      <c r="TQ38" s="157">
        <v>0</v>
      </c>
      <c r="TR38" s="158">
        <f t="shared" si="78"/>
        <v>1</v>
      </c>
      <c r="TS38" s="158">
        <f t="shared" si="79"/>
        <v>0</v>
      </c>
      <c r="TU38" s="157" t="s">
        <v>54</v>
      </c>
      <c r="TV38" s="157">
        <v>72</v>
      </c>
      <c r="TW38" s="157">
        <v>72</v>
      </c>
      <c r="TX38" s="157">
        <v>0</v>
      </c>
      <c r="TY38" s="157">
        <v>0</v>
      </c>
      <c r="TZ38" s="158">
        <f t="shared" si="80"/>
        <v>1</v>
      </c>
      <c r="UA38" s="158">
        <f t="shared" si="81"/>
        <v>0</v>
      </c>
      <c r="UC38" s="157" t="s">
        <v>54</v>
      </c>
      <c r="UD38" s="157">
        <v>72</v>
      </c>
      <c r="UE38" s="157">
        <v>72</v>
      </c>
      <c r="UF38" s="157">
        <v>0</v>
      </c>
      <c r="UG38" s="157">
        <v>0</v>
      </c>
      <c r="UH38" s="158">
        <f t="shared" si="82"/>
        <v>1</v>
      </c>
      <c r="UI38" s="158">
        <f t="shared" si="83"/>
        <v>0</v>
      </c>
      <c r="UK38" s="157" t="s">
        <v>54</v>
      </c>
      <c r="UL38" s="157">
        <v>72</v>
      </c>
      <c r="UM38" s="157">
        <v>72</v>
      </c>
      <c r="UN38" s="157">
        <v>0</v>
      </c>
      <c r="UO38" s="157">
        <v>0</v>
      </c>
      <c r="UP38" s="158">
        <f t="shared" si="84"/>
        <v>1</v>
      </c>
      <c r="UQ38" s="158">
        <f t="shared" si="85"/>
        <v>0</v>
      </c>
      <c r="US38" s="157" t="s">
        <v>54</v>
      </c>
      <c r="UT38" s="157">
        <v>72</v>
      </c>
      <c r="UU38" s="157">
        <v>72</v>
      </c>
      <c r="UV38" s="157">
        <v>0</v>
      </c>
      <c r="UW38" s="157">
        <v>0</v>
      </c>
      <c r="UX38" s="158">
        <f t="shared" si="86"/>
        <v>1</v>
      </c>
      <c r="UY38" s="158">
        <f t="shared" si="87"/>
        <v>0</v>
      </c>
      <c r="UZ38" s="157"/>
      <c r="VA38" s="157" t="s">
        <v>54</v>
      </c>
      <c r="VB38" s="157">
        <v>72</v>
      </c>
      <c r="VC38" s="157">
        <v>72</v>
      </c>
      <c r="VD38" s="157">
        <v>0</v>
      </c>
      <c r="VE38" s="157">
        <v>0</v>
      </c>
      <c r="VF38" s="158">
        <f t="shared" si="88"/>
        <v>1</v>
      </c>
      <c r="VG38" s="158">
        <f t="shared" si="89"/>
        <v>0</v>
      </c>
      <c r="VI38" s="157" t="s">
        <v>54</v>
      </c>
      <c r="VJ38" s="157">
        <v>72</v>
      </c>
      <c r="VK38" s="157">
        <v>72</v>
      </c>
      <c r="VL38" s="157">
        <v>0</v>
      </c>
      <c r="VM38" s="157">
        <v>0</v>
      </c>
      <c r="VN38" s="158">
        <f t="shared" si="90"/>
        <v>1</v>
      </c>
      <c r="VO38" s="158">
        <f t="shared" si="91"/>
        <v>0</v>
      </c>
      <c r="VQ38" s="157" t="s">
        <v>54</v>
      </c>
      <c r="VR38" s="157">
        <v>72</v>
      </c>
      <c r="VS38" s="157">
        <v>72</v>
      </c>
      <c r="VT38" s="157">
        <v>0</v>
      </c>
      <c r="VU38" s="157">
        <v>0</v>
      </c>
      <c r="VV38" s="158">
        <f t="shared" si="92"/>
        <v>1</v>
      </c>
      <c r="VW38" s="158">
        <f t="shared" si="93"/>
        <v>0</v>
      </c>
      <c r="VY38" s="157" t="s">
        <v>54</v>
      </c>
      <c r="VZ38" s="157">
        <v>72</v>
      </c>
      <c r="WA38" s="157">
        <v>72</v>
      </c>
      <c r="WB38" s="157">
        <v>0</v>
      </c>
      <c r="WC38" s="157">
        <v>0</v>
      </c>
      <c r="WD38" s="158">
        <f t="shared" si="94"/>
        <v>1</v>
      </c>
      <c r="WE38" s="158">
        <f t="shared" si="95"/>
        <v>0</v>
      </c>
      <c r="WG38" s="157" t="s">
        <v>54</v>
      </c>
      <c r="WH38" s="157">
        <v>72</v>
      </c>
      <c r="WI38" s="157">
        <v>72</v>
      </c>
      <c r="WJ38" s="157">
        <v>0</v>
      </c>
      <c r="WK38" s="157">
        <v>0</v>
      </c>
      <c r="WL38" s="158">
        <f t="shared" si="96"/>
        <v>1</v>
      </c>
      <c r="WM38" s="158">
        <f t="shared" si="97"/>
        <v>0</v>
      </c>
      <c r="WO38" s="157" t="s">
        <v>54</v>
      </c>
      <c r="WP38" s="157">
        <v>72</v>
      </c>
      <c r="WQ38" s="157">
        <v>72</v>
      </c>
      <c r="WR38" s="157">
        <v>0</v>
      </c>
      <c r="WS38" s="157">
        <v>0</v>
      </c>
      <c r="WT38" s="158">
        <f t="shared" si="98"/>
        <v>1</v>
      </c>
      <c r="WU38" s="158">
        <f t="shared" si="99"/>
        <v>0</v>
      </c>
      <c r="WW38" s="157" t="s">
        <v>54</v>
      </c>
      <c r="WX38" s="157">
        <v>72</v>
      </c>
      <c r="WY38" s="157">
        <v>72</v>
      </c>
      <c r="WZ38" s="157">
        <v>0</v>
      </c>
      <c r="XA38" s="157">
        <v>0</v>
      </c>
      <c r="XB38" s="158">
        <f t="shared" si="100"/>
        <v>1</v>
      </c>
      <c r="XC38" s="158" t="str">
        <f t="shared" si="101"/>
        <v>OK</v>
      </c>
      <c r="XE38" s="157" t="s">
        <v>54</v>
      </c>
      <c r="XF38" s="157">
        <v>72</v>
      </c>
      <c r="XG38" s="157">
        <v>72</v>
      </c>
      <c r="XH38" s="157">
        <v>0</v>
      </c>
      <c r="XI38" s="157">
        <v>0</v>
      </c>
      <c r="XJ38" s="158">
        <f t="shared" si="102"/>
        <v>1</v>
      </c>
      <c r="XK38" s="158" t="str">
        <f t="shared" si="115"/>
        <v>OK</v>
      </c>
      <c r="XM38" s="157" t="s">
        <v>54</v>
      </c>
      <c r="XN38" s="157">
        <v>72</v>
      </c>
      <c r="XO38" s="157">
        <v>72</v>
      </c>
      <c r="XP38" s="157">
        <v>0</v>
      </c>
      <c r="XQ38" s="157">
        <v>0</v>
      </c>
      <c r="XR38" s="158">
        <f t="shared" si="103"/>
        <v>1</v>
      </c>
      <c r="XS38" s="158" t="str">
        <f t="shared" si="116"/>
        <v>OK</v>
      </c>
      <c r="XU38" s="157" t="s">
        <v>54</v>
      </c>
      <c r="XV38" s="157">
        <v>72</v>
      </c>
      <c r="XW38" s="157">
        <v>72</v>
      </c>
      <c r="XX38" s="157">
        <v>0</v>
      </c>
      <c r="XY38" s="157">
        <v>0</v>
      </c>
      <c r="XZ38" s="158">
        <f t="shared" si="104"/>
        <v>1</v>
      </c>
      <c r="YA38" s="158" t="str">
        <f t="shared" si="105"/>
        <v>OK</v>
      </c>
      <c r="YC38" s="157" t="s">
        <v>54</v>
      </c>
      <c r="YD38" s="157">
        <v>72</v>
      </c>
      <c r="YE38" s="157">
        <v>72</v>
      </c>
      <c r="YF38" s="157">
        <v>0</v>
      </c>
      <c r="YG38" s="157">
        <v>0</v>
      </c>
      <c r="YH38" s="158">
        <f t="shared" si="106"/>
        <v>1</v>
      </c>
      <c r="YI38" s="158" t="str">
        <f t="shared" si="107"/>
        <v>OK</v>
      </c>
    </row>
    <row r="39" spans="1:659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117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14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08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09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118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10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11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12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O39" s="157" t="s">
        <v>55</v>
      </c>
      <c r="OP39" s="157">
        <v>85</v>
      </c>
      <c r="OQ39" s="157">
        <v>35</v>
      </c>
      <c r="OR39" s="157">
        <v>50</v>
      </c>
      <c r="OS39" s="157">
        <v>0</v>
      </c>
      <c r="OT39" s="158">
        <f t="shared" si="47"/>
        <v>0.41176470588235292</v>
      </c>
      <c r="OU39" s="158">
        <f t="shared" si="48"/>
        <v>1.764705882352946E-3</v>
      </c>
      <c r="OW39" s="157" t="s">
        <v>55</v>
      </c>
      <c r="OX39" s="157">
        <v>85</v>
      </c>
      <c r="OY39" s="157">
        <v>35</v>
      </c>
      <c r="OZ39" s="157">
        <v>50</v>
      </c>
      <c r="PA39" s="157">
        <v>0</v>
      </c>
      <c r="PB39" s="158">
        <f t="shared" si="113"/>
        <v>0.41176470588235292</v>
      </c>
      <c r="PC39" s="158">
        <f t="shared" si="49"/>
        <v>0</v>
      </c>
      <c r="PE39" s="157" t="s">
        <v>55</v>
      </c>
      <c r="PF39" s="157">
        <v>85</v>
      </c>
      <c r="PG39" s="157">
        <v>35</v>
      </c>
      <c r="PH39" s="157">
        <v>50</v>
      </c>
      <c r="PI39" s="157">
        <v>0</v>
      </c>
      <c r="PJ39" s="158">
        <f t="shared" si="50"/>
        <v>0.41176470588235292</v>
      </c>
      <c r="PK39" s="158">
        <f t="shared" si="51"/>
        <v>0</v>
      </c>
      <c r="PM39" s="157" t="s">
        <v>55</v>
      </c>
      <c r="PN39" s="157">
        <v>85</v>
      </c>
      <c r="PO39" s="157">
        <v>35</v>
      </c>
      <c r="PP39" s="157">
        <v>50</v>
      </c>
      <c r="PQ39" s="157">
        <v>0</v>
      </c>
      <c r="PR39" s="158">
        <f t="shared" si="52"/>
        <v>0.41176470588235292</v>
      </c>
      <c r="PS39" s="158">
        <f t="shared" si="53"/>
        <v>0</v>
      </c>
      <c r="PU39" s="157" t="s">
        <v>55</v>
      </c>
      <c r="PV39" s="157">
        <v>85</v>
      </c>
      <c r="PW39" s="157">
        <v>35</v>
      </c>
      <c r="PX39" s="157">
        <v>50</v>
      </c>
      <c r="PY39" s="157">
        <v>0</v>
      </c>
      <c r="PZ39" s="158">
        <f t="shared" si="54"/>
        <v>0.41176470588235292</v>
      </c>
      <c r="QA39" s="158">
        <f t="shared" si="55"/>
        <v>0</v>
      </c>
      <c r="QC39" s="157" t="s">
        <v>55</v>
      </c>
      <c r="QD39" s="157">
        <v>85</v>
      </c>
      <c r="QE39" s="157">
        <v>35</v>
      </c>
      <c r="QF39" s="157">
        <v>50</v>
      </c>
      <c r="QG39" s="157">
        <v>0</v>
      </c>
      <c r="QH39" s="158">
        <f t="shared" si="56"/>
        <v>0.41176470588235292</v>
      </c>
      <c r="QI39" s="158">
        <f t="shared" si="57"/>
        <v>0</v>
      </c>
      <c r="QK39" s="157" t="s">
        <v>55</v>
      </c>
      <c r="QL39" s="157">
        <v>85</v>
      </c>
      <c r="QM39" s="157">
        <v>35</v>
      </c>
      <c r="QN39" s="157">
        <v>50</v>
      </c>
      <c r="QO39" s="157">
        <v>0</v>
      </c>
      <c r="QP39" s="158">
        <f t="shared" si="58"/>
        <v>0.41176470588235292</v>
      </c>
      <c r="QQ39" s="158">
        <f t="shared" si="59"/>
        <v>0</v>
      </c>
      <c r="QS39" s="157" t="s">
        <v>55</v>
      </c>
      <c r="QT39" s="157">
        <v>85</v>
      </c>
      <c r="QU39" s="157">
        <v>35</v>
      </c>
      <c r="QV39" s="157">
        <v>50</v>
      </c>
      <c r="QW39" s="157">
        <v>0</v>
      </c>
      <c r="QX39" s="158">
        <f t="shared" si="60"/>
        <v>0.41176470588235292</v>
      </c>
      <c r="QY39" s="158">
        <f t="shared" si="61"/>
        <v>0</v>
      </c>
      <c r="RA39" s="157" t="s">
        <v>55</v>
      </c>
      <c r="RB39" s="157">
        <v>85</v>
      </c>
      <c r="RC39" s="157">
        <v>35</v>
      </c>
      <c r="RD39" s="157">
        <v>50</v>
      </c>
      <c r="RE39" s="157">
        <v>0</v>
      </c>
      <c r="RF39" s="158">
        <f t="shared" si="62"/>
        <v>0.41176470588235292</v>
      </c>
      <c r="RG39" s="158">
        <f t="shared" si="63"/>
        <v>0</v>
      </c>
      <c r="RI39" s="157" t="s">
        <v>55</v>
      </c>
      <c r="RJ39" s="157">
        <v>85</v>
      </c>
      <c r="RK39" s="157">
        <v>35</v>
      </c>
      <c r="RL39" s="157">
        <v>50</v>
      </c>
      <c r="RM39" s="157">
        <v>0</v>
      </c>
      <c r="RN39" s="158">
        <f t="shared" si="64"/>
        <v>0.41176470588235292</v>
      </c>
      <c r="RO39" s="158">
        <f t="shared" si="65"/>
        <v>0</v>
      </c>
      <c r="RQ39" s="157" t="s">
        <v>55</v>
      </c>
      <c r="RR39" s="157">
        <v>85</v>
      </c>
      <c r="RS39" s="157">
        <v>35</v>
      </c>
      <c r="RT39" s="157">
        <v>50</v>
      </c>
      <c r="RU39" s="157">
        <v>0</v>
      </c>
      <c r="RV39" s="158">
        <f t="shared" si="66"/>
        <v>0.41176470588235292</v>
      </c>
      <c r="RW39" s="158">
        <f t="shared" si="67"/>
        <v>0</v>
      </c>
      <c r="RY39" s="157" t="s">
        <v>55</v>
      </c>
      <c r="RZ39" s="157">
        <v>85</v>
      </c>
      <c r="SA39" s="157">
        <v>35</v>
      </c>
      <c r="SB39" s="157">
        <v>50</v>
      </c>
      <c r="SC39" s="157">
        <v>0</v>
      </c>
      <c r="SD39" s="158">
        <f t="shared" si="68"/>
        <v>0.41176470588235292</v>
      </c>
      <c r="SE39" s="158">
        <f t="shared" si="69"/>
        <v>0</v>
      </c>
      <c r="SG39" s="157" t="s">
        <v>55</v>
      </c>
      <c r="SH39" s="157">
        <v>85</v>
      </c>
      <c r="SI39" s="157">
        <v>35</v>
      </c>
      <c r="SJ39" s="157">
        <v>50</v>
      </c>
      <c r="SK39" s="157">
        <v>0</v>
      </c>
      <c r="SL39" s="158">
        <f t="shared" si="70"/>
        <v>0.41176470588235292</v>
      </c>
      <c r="SM39" s="158">
        <f t="shared" si="71"/>
        <v>0</v>
      </c>
      <c r="SO39" s="157" t="s">
        <v>55</v>
      </c>
      <c r="SP39" s="157">
        <v>85</v>
      </c>
      <c r="SQ39" s="157">
        <v>35</v>
      </c>
      <c r="SR39" s="157">
        <v>50</v>
      </c>
      <c r="SS39" s="157">
        <v>0</v>
      </c>
      <c r="ST39" s="158">
        <f t="shared" si="72"/>
        <v>0.41176470588235292</v>
      </c>
      <c r="SU39" s="158">
        <f t="shared" si="73"/>
        <v>0</v>
      </c>
      <c r="SW39" s="157" t="s">
        <v>55</v>
      </c>
      <c r="SX39" s="157">
        <v>85</v>
      </c>
      <c r="SY39" s="157">
        <v>35</v>
      </c>
      <c r="SZ39" s="157">
        <v>50</v>
      </c>
      <c r="TA39" s="157">
        <v>0</v>
      </c>
      <c r="TB39" s="158">
        <f t="shared" si="74"/>
        <v>0.41176470588235292</v>
      </c>
      <c r="TC39" s="158">
        <f t="shared" si="75"/>
        <v>0</v>
      </c>
      <c r="TE39" s="157" t="s">
        <v>55</v>
      </c>
      <c r="TF39" s="157">
        <v>85</v>
      </c>
      <c r="TG39" s="157">
        <v>35</v>
      </c>
      <c r="TH39" s="157">
        <v>50</v>
      </c>
      <c r="TI39" s="157">
        <v>0</v>
      </c>
      <c r="TJ39" s="158">
        <f t="shared" si="76"/>
        <v>0.41176470588235292</v>
      </c>
      <c r="TK39" s="158">
        <f t="shared" si="77"/>
        <v>0</v>
      </c>
      <c r="TM39" s="157" t="s">
        <v>55</v>
      </c>
      <c r="TN39" s="157">
        <v>85</v>
      </c>
      <c r="TO39" s="157">
        <v>35</v>
      </c>
      <c r="TP39" s="157">
        <v>50</v>
      </c>
      <c r="TQ39" s="157">
        <v>0</v>
      </c>
      <c r="TR39" s="158">
        <f t="shared" si="78"/>
        <v>0.41176470588235292</v>
      </c>
      <c r="TS39" s="158">
        <f t="shared" si="79"/>
        <v>0</v>
      </c>
      <c r="TU39" s="157" t="s">
        <v>55</v>
      </c>
      <c r="TV39" s="157">
        <v>85</v>
      </c>
      <c r="TW39" s="157">
        <v>35</v>
      </c>
      <c r="TX39" s="157">
        <v>50</v>
      </c>
      <c r="TY39" s="157">
        <v>0</v>
      </c>
      <c r="TZ39" s="158">
        <f t="shared" si="80"/>
        <v>0.41176470588235292</v>
      </c>
      <c r="UA39" s="158">
        <f t="shared" si="81"/>
        <v>0</v>
      </c>
      <c r="UC39" s="157" t="s">
        <v>55</v>
      </c>
      <c r="UD39" s="157">
        <v>85</v>
      </c>
      <c r="UE39" s="157">
        <v>35</v>
      </c>
      <c r="UF39" s="157">
        <v>50</v>
      </c>
      <c r="UG39" s="157">
        <v>0</v>
      </c>
      <c r="UH39" s="158">
        <f t="shared" si="82"/>
        <v>0.41176470588235292</v>
      </c>
      <c r="UI39" s="158">
        <f t="shared" si="83"/>
        <v>0</v>
      </c>
      <c r="UK39" s="157" t="s">
        <v>55</v>
      </c>
      <c r="UL39" s="157">
        <v>85</v>
      </c>
      <c r="UM39" s="157">
        <v>35</v>
      </c>
      <c r="UN39" s="157">
        <v>50</v>
      </c>
      <c r="UO39" s="157">
        <v>0</v>
      </c>
      <c r="UP39" s="158">
        <f t="shared" si="84"/>
        <v>0.41176470588235292</v>
      </c>
      <c r="UQ39" s="158">
        <f t="shared" si="85"/>
        <v>0</v>
      </c>
      <c r="US39" s="157" t="s">
        <v>55</v>
      </c>
      <c r="UT39" s="157">
        <v>85</v>
      </c>
      <c r="UU39" s="157">
        <v>35</v>
      </c>
      <c r="UV39" s="157">
        <v>50</v>
      </c>
      <c r="UW39" s="157">
        <v>0</v>
      </c>
      <c r="UX39" s="158">
        <f t="shared" si="86"/>
        <v>0.41176470588235292</v>
      </c>
      <c r="UY39" s="158">
        <f t="shared" si="87"/>
        <v>0</v>
      </c>
      <c r="UZ39" s="157"/>
      <c r="VA39" s="157" t="s">
        <v>55</v>
      </c>
      <c r="VB39" s="157">
        <v>85</v>
      </c>
      <c r="VC39" s="157">
        <v>35</v>
      </c>
      <c r="VD39" s="157">
        <v>50</v>
      </c>
      <c r="VE39" s="157">
        <v>0</v>
      </c>
      <c r="VF39" s="158">
        <f t="shared" si="88"/>
        <v>0.41176470588235292</v>
      </c>
      <c r="VG39" s="158">
        <f t="shared" si="89"/>
        <v>0</v>
      </c>
      <c r="VI39" s="157" t="s">
        <v>55</v>
      </c>
      <c r="VJ39" s="157">
        <v>85</v>
      </c>
      <c r="VK39" s="157">
        <v>35</v>
      </c>
      <c r="VL39" s="157">
        <v>50</v>
      </c>
      <c r="VM39" s="157">
        <v>0</v>
      </c>
      <c r="VN39" s="158">
        <f t="shared" si="90"/>
        <v>0.41176470588235292</v>
      </c>
      <c r="VO39" s="158">
        <f t="shared" si="91"/>
        <v>0</v>
      </c>
      <c r="VQ39" s="157" t="s">
        <v>55</v>
      </c>
      <c r="VR39" s="157">
        <v>85</v>
      </c>
      <c r="VS39" s="157">
        <v>35</v>
      </c>
      <c r="VT39" s="157">
        <v>50</v>
      </c>
      <c r="VU39" s="157">
        <v>0</v>
      </c>
      <c r="VV39" s="158">
        <f t="shared" si="92"/>
        <v>0.41176470588235292</v>
      </c>
      <c r="VW39" s="158">
        <f t="shared" si="93"/>
        <v>0</v>
      </c>
      <c r="VY39" s="157" t="s">
        <v>55</v>
      </c>
      <c r="VZ39" s="157">
        <v>85</v>
      </c>
      <c r="WA39" s="157">
        <v>35</v>
      </c>
      <c r="WB39" s="157">
        <v>50</v>
      </c>
      <c r="WC39" s="157">
        <v>0</v>
      </c>
      <c r="WD39" s="158">
        <f t="shared" si="94"/>
        <v>0.41176470588235292</v>
      </c>
      <c r="WE39" s="158">
        <f t="shared" si="95"/>
        <v>0</v>
      </c>
      <c r="WG39" s="157" t="s">
        <v>55</v>
      </c>
      <c r="WH39" s="157">
        <v>85</v>
      </c>
      <c r="WI39" s="157">
        <v>35</v>
      </c>
      <c r="WJ39" s="157">
        <v>50</v>
      </c>
      <c r="WK39" s="157">
        <v>0</v>
      </c>
      <c r="WL39" s="158">
        <f t="shared" si="96"/>
        <v>0.41176470588235292</v>
      </c>
      <c r="WM39" s="158">
        <f t="shared" si="97"/>
        <v>0</v>
      </c>
      <c r="WO39" s="157" t="s">
        <v>55</v>
      </c>
      <c r="WP39" s="157">
        <v>85</v>
      </c>
      <c r="WQ39" s="157">
        <v>35</v>
      </c>
      <c r="WR39" s="157">
        <v>50</v>
      </c>
      <c r="WS39" s="157">
        <v>0</v>
      </c>
      <c r="WT39" s="158">
        <f t="shared" si="98"/>
        <v>0.41176470588235292</v>
      </c>
      <c r="WU39" s="158">
        <f t="shared" si="99"/>
        <v>0</v>
      </c>
      <c r="WW39" s="157" t="s">
        <v>55</v>
      </c>
      <c r="WX39" s="157">
        <v>85</v>
      </c>
      <c r="WY39" s="157">
        <v>35</v>
      </c>
      <c r="WZ39" s="157">
        <v>50</v>
      </c>
      <c r="XA39" s="157">
        <v>0</v>
      </c>
      <c r="XB39" s="158">
        <f t="shared" si="100"/>
        <v>0.41176470588235292</v>
      </c>
      <c r="XC39" s="158" t="str">
        <f t="shared" si="101"/>
        <v>OK</v>
      </c>
      <c r="XE39" s="157" t="s">
        <v>55</v>
      </c>
      <c r="XF39" s="157">
        <v>85</v>
      </c>
      <c r="XG39" s="157">
        <v>35</v>
      </c>
      <c r="XH39" s="157">
        <v>50</v>
      </c>
      <c r="XI39" s="157">
        <v>0</v>
      </c>
      <c r="XJ39" s="158">
        <f t="shared" si="102"/>
        <v>0.41176470588235292</v>
      </c>
      <c r="XK39" s="158" t="str">
        <f t="shared" si="115"/>
        <v>OK</v>
      </c>
      <c r="XM39" s="157" t="s">
        <v>55</v>
      </c>
      <c r="XN39" s="157">
        <v>85</v>
      </c>
      <c r="XO39" s="157">
        <v>35</v>
      </c>
      <c r="XP39" s="157">
        <v>50</v>
      </c>
      <c r="XQ39" s="157">
        <v>0</v>
      </c>
      <c r="XR39" s="158">
        <f t="shared" si="103"/>
        <v>0.41176470588235292</v>
      </c>
      <c r="XS39" s="158" t="str">
        <f t="shared" si="116"/>
        <v>OK</v>
      </c>
      <c r="XU39" s="157" t="s">
        <v>55</v>
      </c>
      <c r="XV39" s="157">
        <v>85</v>
      </c>
      <c r="XW39" s="157">
        <v>35</v>
      </c>
      <c r="XX39" s="157">
        <v>50</v>
      </c>
      <c r="XY39" s="157">
        <v>0</v>
      </c>
      <c r="XZ39" s="158">
        <f t="shared" si="104"/>
        <v>0.41176470588235292</v>
      </c>
      <c r="YA39" s="158" t="str">
        <f t="shared" si="105"/>
        <v>OK</v>
      </c>
      <c r="YC39" s="157" t="s">
        <v>55</v>
      </c>
      <c r="YD39" s="157">
        <v>85</v>
      </c>
      <c r="YE39" s="157">
        <v>35</v>
      </c>
      <c r="YF39" s="157">
        <v>50</v>
      </c>
      <c r="YG39" s="157">
        <v>0</v>
      </c>
      <c r="YH39" s="158">
        <f t="shared" si="106"/>
        <v>0.41176470588235292</v>
      </c>
      <c r="YI39" s="158" t="str">
        <f t="shared" si="107"/>
        <v>OK</v>
      </c>
    </row>
    <row r="40" spans="1:659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117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14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08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09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118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10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11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12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O40" s="157" t="s">
        <v>56</v>
      </c>
      <c r="OP40" s="157">
        <v>153</v>
      </c>
      <c r="OQ40" s="157">
        <v>152</v>
      </c>
      <c r="OR40" s="157">
        <v>1</v>
      </c>
      <c r="OS40" s="157">
        <v>0</v>
      </c>
      <c r="OT40" s="158">
        <f t="shared" si="47"/>
        <v>0.99346405228758172</v>
      </c>
      <c r="OU40" s="158">
        <f t="shared" si="48"/>
        <v>3.4640522875817314E-3</v>
      </c>
      <c r="OW40" s="157" t="s">
        <v>56</v>
      </c>
      <c r="OX40" s="157">
        <v>153</v>
      </c>
      <c r="OY40" s="157">
        <v>152</v>
      </c>
      <c r="OZ40" s="157">
        <v>1</v>
      </c>
      <c r="PA40" s="157">
        <v>0</v>
      </c>
      <c r="PB40" s="158">
        <f t="shared" si="113"/>
        <v>0.99346405228758172</v>
      </c>
      <c r="PC40" s="158">
        <f t="shared" si="49"/>
        <v>0</v>
      </c>
      <c r="PE40" s="157" t="s">
        <v>56</v>
      </c>
      <c r="PF40" s="157">
        <v>153</v>
      </c>
      <c r="PG40" s="157">
        <v>152</v>
      </c>
      <c r="PH40" s="157">
        <v>1</v>
      </c>
      <c r="PI40" s="157">
        <v>0</v>
      </c>
      <c r="PJ40" s="158">
        <f t="shared" si="50"/>
        <v>0.99346405228758172</v>
      </c>
      <c r="PK40" s="158">
        <f t="shared" si="51"/>
        <v>0</v>
      </c>
      <c r="PM40" s="157" t="s">
        <v>56</v>
      </c>
      <c r="PN40" s="157">
        <v>153</v>
      </c>
      <c r="PO40" s="157">
        <v>152</v>
      </c>
      <c r="PP40" s="157">
        <v>1</v>
      </c>
      <c r="PQ40" s="157">
        <v>0</v>
      </c>
      <c r="PR40" s="158">
        <f t="shared" si="52"/>
        <v>0.99346405228758172</v>
      </c>
      <c r="PS40" s="158">
        <f t="shared" si="53"/>
        <v>0</v>
      </c>
      <c r="PU40" s="157" t="s">
        <v>56</v>
      </c>
      <c r="PV40" s="157">
        <v>153</v>
      </c>
      <c r="PW40" s="157">
        <v>152</v>
      </c>
      <c r="PX40" s="157">
        <v>1</v>
      </c>
      <c r="PY40" s="157">
        <v>0</v>
      </c>
      <c r="PZ40" s="158">
        <f t="shared" si="54"/>
        <v>0.99346405228758172</v>
      </c>
      <c r="QA40" s="158">
        <f t="shared" si="55"/>
        <v>0</v>
      </c>
      <c r="QC40" s="157" t="s">
        <v>56</v>
      </c>
      <c r="QD40" s="157">
        <v>153</v>
      </c>
      <c r="QE40" s="157">
        <v>152</v>
      </c>
      <c r="QF40" s="157">
        <v>1</v>
      </c>
      <c r="QG40" s="157">
        <v>0</v>
      </c>
      <c r="QH40" s="158">
        <f t="shared" si="56"/>
        <v>0.99346405228758172</v>
      </c>
      <c r="QI40" s="158">
        <f t="shared" si="57"/>
        <v>0</v>
      </c>
      <c r="QK40" s="157" t="s">
        <v>56</v>
      </c>
      <c r="QL40" s="157">
        <v>153</v>
      </c>
      <c r="QM40" s="157">
        <v>152</v>
      </c>
      <c r="QN40" s="157">
        <v>1</v>
      </c>
      <c r="QO40" s="157">
        <v>0</v>
      </c>
      <c r="QP40" s="158">
        <f t="shared" si="58"/>
        <v>0.99346405228758172</v>
      </c>
      <c r="QQ40" s="158">
        <f t="shared" si="59"/>
        <v>0</v>
      </c>
      <c r="QS40" s="157" t="s">
        <v>56</v>
      </c>
      <c r="QT40" s="157">
        <v>153</v>
      </c>
      <c r="QU40" s="157">
        <v>152</v>
      </c>
      <c r="QV40" s="157">
        <v>1</v>
      </c>
      <c r="QW40" s="157">
        <v>0</v>
      </c>
      <c r="QX40" s="158">
        <f t="shared" si="60"/>
        <v>0.99346405228758172</v>
      </c>
      <c r="QY40" s="158">
        <f t="shared" si="61"/>
        <v>0</v>
      </c>
      <c r="RA40" s="157" t="s">
        <v>56</v>
      </c>
      <c r="RB40" s="157">
        <v>153</v>
      </c>
      <c r="RC40" s="157">
        <v>152</v>
      </c>
      <c r="RD40" s="157">
        <v>1</v>
      </c>
      <c r="RE40" s="157">
        <v>0</v>
      </c>
      <c r="RF40" s="158">
        <f t="shared" si="62"/>
        <v>0.99346405228758172</v>
      </c>
      <c r="RG40" s="158">
        <f t="shared" si="63"/>
        <v>0</v>
      </c>
      <c r="RI40" s="157" t="s">
        <v>56</v>
      </c>
      <c r="RJ40" s="157">
        <v>153</v>
      </c>
      <c r="RK40" s="157">
        <v>152</v>
      </c>
      <c r="RL40" s="157">
        <v>1</v>
      </c>
      <c r="RM40" s="157">
        <v>0</v>
      </c>
      <c r="RN40" s="158">
        <f t="shared" si="64"/>
        <v>0.99346405228758172</v>
      </c>
      <c r="RO40" s="158">
        <f t="shared" si="65"/>
        <v>0</v>
      </c>
      <c r="RQ40" s="157" t="s">
        <v>56</v>
      </c>
      <c r="RR40" s="157">
        <v>153</v>
      </c>
      <c r="RS40" s="157">
        <v>152</v>
      </c>
      <c r="RT40" s="157">
        <v>1</v>
      </c>
      <c r="RU40" s="157">
        <v>0</v>
      </c>
      <c r="RV40" s="158">
        <f t="shared" si="66"/>
        <v>0.99346405228758172</v>
      </c>
      <c r="RW40" s="158">
        <f t="shared" si="67"/>
        <v>0</v>
      </c>
      <c r="RY40" s="157" t="s">
        <v>56</v>
      </c>
      <c r="RZ40" s="157">
        <v>153</v>
      </c>
      <c r="SA40" s="157">
        <v>152</v>
      </c>
      <c r="SB40" s="157">
        <v>1</v>
      </c>
      <c r="SC40" s="157">
        <v>0</v>
      </c>
      <c r="SD40" s="158">
        <f t="shared" si="68"/>
        <v>0.99346405228758172</v>
      </c>
      <c r="SE40" s="158">
        <f t="shared" si="69"/>
        <v>0</v>
      </c>
      <c r="SG40" s="157" t="s">
        <v>56</v>
      </c>
      <c r="SH40" s="157">
        <v>153</v>
      </c>
      <c r="SI40" s="157">
        <v>152</v>
      </c>
      <c r="SJ40" s="157">
        <v>1</v>
      </c>
      <c r="SK40" s="157">
        <v>0</v>
      </c>
      <c r="SL40" s="158">
        <f t="shared" si="70"/>
        <v>0.99346405228758172</v>
      </c>
      <c r="SM40" s="158">
        <f t="shared" si="71"/>
        <v>0</v>
      </c>
      <c r="SO40" s="157" t="s">
        <v>56</v>
      </c>
      <c r="SP40" s="157">
        <v>153</v>
      </c>
      <c r="SQ40" s="157">
        <v>152</v>
      </c>
      <c r="SR40" s="157">
        <v>1</v>
      </c>
      <c r="SS40" s="157">
        <v>0</v>
      </c>
      <c r="ST40" s="158">
        <f t="shared" si="72"/>
        <v>0.99346405228758172</v>
      </c>
      <c r="SU40" s="158">
        <f t="shared" si="73"/>
        <v>0</v>
      </c>
      <c r="SW40" s="157" t="s">
        <v>56</v>
      </c>
      <c r="SX40" s="157">
        <v>153</v>
      </c>
      <c r="SY40" s="157">
        <v>152</v>
      </c>
      <c r="SZ40" s="157">
        <v>1</v>
      </c>
      <c r="TA40" s="157">
        <v>0</v>
      </c>
      <c r="TB40" s="158">
        <f t="shared" si="74"/>
        <v>0.99346405228758172</v>
      </c>
      <c r="TC40" s="158">
        <f t="shared" si="75"/>
        <v>0</v>
      </c>
      <c r="TE40" s="157" t="s">
        <v>56</v>
      </c>
      <c r="TF40" s="157">
        <v>153</v>
      </c>
      <c r="TG40" s="157">
        <v>152</v>
      </c>
      <c r="TH40" s="157">
        <v>1</v>
      </c>
      <c r="TI40" s="157">
        <v>0</v>
      </c>
      <c r="TJ40" s="158">
        <f t="shared" si="76"/>
        <v>0.99346405228758172</v>
      </c>
      <c r="TK40" s="158">
        <f t="shared" si="77"/>
        <v>0</v>
      </c>
      <c r="TM40" s="157" t="s">
        <v>56</v>
      </c>
      <c r="TN40" s="157">
        <v>153</v>
      </c>
      <c r="TO40" s="157">
        <v>152</v>
      </c>
      <c r="TP40" s="157">
        <v>1</v>
      </c>
      <c r="TQ40" s="157">
        <v>0</v>
      </c>
      <c r="TR40" s="158">
        <f t="shared" si="78"/>
        <v>0.99346405228758172</v>
      </c>
      <c r="TS40" s="158">
        <f t="shared" si="79"/>
        <v>0</v>
      </c>
      <c r="TU40" s="157" t="s">
        <v>56</v>
      </c>
      <c r="TV40" s="157">
        <v>153</v>
      </c>
      <c r="TW40" s="157">
        <v>152</v>
      </c>
      <c r="TX40" s="157">
        <v>1</v>
      </c>
      <c r="TY40" s="157">
        <v>0</v>
      </c>
      <c r="TZ40" s="158">
        <f t="shared" si="80"/>
        <v>0.99346405228758172</v>
      </c>
      <c r="UA40" s="158">
        <f t="shared" si="81"/>
        <v>0</v>
      </c>
      <c r="UC40" s="157" t="s">
        <v>56</v>
      </c>
      <c r="UD40" s="157">
        <v>153</v>
      </c>
      <c r="UE40" s="157">
        <v>152</v>
      </c>
      <c r="UF40" s="157">
        <v>1</v>
      </c>
      <c r="UG40" s="157">
        <v>0</v>
      </c>
      <c r="UH40" s="158">
        <f t="shared" si="82"/>
        <v>0.99346405228758172</v>
      </c>
      <c r="UI40" s="158">
        <f t="shared" si="83"/>
        <v>0</v>
      </c>
      <c r="UK40" s="157" t="s">
        <v>56</v>
      </c>
      <c r="UL40" s="157">
        <v>153</v>
      </c>
      <c r="UM40" s="157">
        <v>152</v>
      </c>
      <c r="UN40" s="157">
        <v>1</v>
      </c>
      <c r="UO40" s="157">
        <v>0</v>
      </c>
      <c r="UP40" s="158">
        <f t="shared" si="84"/>
        <v>0.99346405228758172</v>
      </c>
      <c r="UQ40" s="158">
        <f t="shared" si="85"/>
        <v>0</v>
      </c>
      <c r="US40" s="157" t="s">
        <v>56</v>
      </c>
      <c r="UT40" s="157">
        <v>153</v>
      </c>
      <c r="UU40" s="157">
        <v>152</v>
      </c>
      <c r="UV40" s="157">
        <v>1</v>
      </c>
      <c r="UW40" s="157">
        <v>0</v>
      </c>
      <c r="UX40" s="158">
        <f t="shared" si="86"/>
        <v>0.99346405228758172</v>
      </c>
      <c r="UY40" s="158">
        <f t="shared" si="87"/>
        <v>0</v>
      </c>
      <c r="UZ40" s="157"/>
      <c r="VA40" s="157" t="s">
        <v>56</v>
      </c>
      <c r="VB40" s="157">
        <v>153</v>
      </c>
      <c r="VC40" s="157">
        <v>152</v>
      </c>
      <c r="VD40" s="157">
        <v>1</v>
      </c>
      <c r="VE40" s="157">
        <v>0</v>
      </c>
      <c r="VF40" s="158">
        <f t="shared" si="88"/>
        <v>0.99346405228758172</v>
      </c>
      <c r="VG40" s="158">
        <f t="shared" si="89"/>
        <v>0</v>
      </c>
      <c r="VI40" s="157" t="s">
        <v>56</v>
      </c>
      <c r="VJ40" s="157">
        <v>153</v>
      </c>
      <c r="VK40" s="157">
        <v>152</v>
      </c>
      <c r="VL40" s="157">
        <v>1</v>
      </c>
      <c r="VM40" s="157">
        <v>0</v>
      </c>
      <c r="VN40" s="158">
        <f t="shared" si="90"/>
        <v>0.99346405228758172</v>
      </c>
      <c r="VO40" s="158">
        <f t="shared" si="91"/>
        <v>0</v>
      </c>
      <c r="VQ40" s="157" t="s">
        <v>56</v>
      </c>
      <c r="VR40" s="157">
        <v>153</v>
      </c>
      <c r="VS40" s="157">
        <v>152</v>
      </c>
      <c r="VT40" s="157">
        <v>1</v>
      </c>
      <c r="VU40" s="157">
        <v>0</v>
      </c>
      <c r="VV40" s="158">
        <f t="shared" si="92"/>
        <v>0.99346405228758172</v>
      </c>
      <c r="VW40" s="158">
        <f t="shared" si="93"/>
        <v>0</v>
      </c>
      <c r="VY40" s="157" t="s">
        <v>56</v>
      </c>
      <c r="VZ40" s="157">
        <v>153</v>
      </c>
      <c r="WA40" s="157">
        <v>152</v>
      </c>
      <c r="WB40" s="157">
        <v>1</v>
      </c>
      <c r="WC40" s="157">
        <v>0</v>
      </c>
      <c r="WD40" s="158">
        <f t="shared" si="94"/>
        <v>0.99346405228758172</v>
      </c>
      <c r="WE40" s="158">
        <f t="shared" si="95"/>
        <v>0</v>
      </c>
      <c r="WG40" s="157" t="s">
        <v>56</v>
      </c>
      <c r="WH40" s="157">
        <v>153</v>
      </c>
      <c r="WI40" s="157">
        <v>152</v>
      </c>
      <c r="WJ40" s="157">
        <v>1</v>
      </c>
      <c r="WK40" s="157">
        <v>0</v>
      </c>
      <c r="WL40" s="158">
        <f t="shared" si="96"/>
        <v>0.99346405228758172</v>
      </c>
      <c r="WM40" s="158">
        <f t="shared" si="97"/>
        <v>0</v>
      </c>
      <c r="WO40" s="157" t="s">
        <v>56</v>
      </c>
      <c r="WP40" s="157">
        <v>153</v>
      </c>
      <c r="WQ40" s="157">
        <v>152</v>
      </c>
      <c r="WR40" s="157">
        <v>1</v>
      </c>
      <c r="WS40" s="157">
        <v>0</v>
      </c>
      <c r="WT40" s="158">
        <f t="shared" si="98"/>
        <v>0.99346405228758172</v>
      </c>
      <c r="WU40" s="158">
        <f t="shared" si="99"/>
        <v>0</v>
      </c>
      <c r="WW40" s="157" t="s">
        <v>56</v>
      </c>
      <c r="WX40" s="157">
        <v>153</v>
      </c>
      <c r="WY40" s="157">
        <v>152</v>
      </c>
      <c r="WZ40" s="157">
        <v>1</v>
      </c>
      <c r="XA40" s="157">
        <v>0</v>
      </c>
      <c r="XB40" s="158">
        <f t="shared" si="100"/>
        <v>0.99346405228758172</v>
      </c>
      <c r="XC40" s="158" t="str">
        <f t="shared" si="101"/>
        <v>OK</v>
      </c>
      <c r="XE40" s="157" t="s">
        <v>56</v>
      </c>
      <c r="XF40" s="157">
        <v>153</v>
      </c>
      <c r="XG40" s="157">
        <v>152</v>
      </c>
      <c r="XH40" s="157">
        <v>1</v>
      </c>
      <c r="XI40" s="157">
        <v>0</v>
      </c>
      <c r="XJ40" s="158">
        <f t="shared" si="102"/>
        <v>0.99346405228758172</v>
      </c>
      <c r="XK40" s="158" t="str">
        <f t="shared" si="115"/>
        <v>OK</v>
      </c>
      <c r="XM40" s="157" t="s">
        <v>56</v>
      </c>
      <c r="XN40" s="157">
        <v>153</v>
      </c>
      <c r="XO40" s="157">
        <v>152</v>
      </c>
      <c r="XP40" s="157">
        <v>1</v>
      </c>
      <c r="XQ40" s="157">
        <v>0</v>
      </c>
      <c r="XR40" s="158">
        <f t="shared" si="103"/>
        <v>0.99346405228758172</v>
      </c>
      <c r="XS40" s="158" t="str">
        <f t="shared" si="116"/>
        <v>OK</v>
      </c>
      <c r="XU40" s="157" t="s">
        <v>56</v>
      </c>
      <c r="XV40" s="157">
        <v>153</v>
      </c>
      <c r="XW40" s="157">
        <v>152</v>
      </c>
      <c r="XX40" s="157">
        <v>1</v>
      </c>
      <c r="XY40" s="157">
        <v>0</v>
      </c>
      <c r="XZ40" s="158">
        <f t="shared" si="104"/>
        <v>0.99346405228758172</v>
      </c>
      <c r="YA40" s="158" t="str">
        <f t="shared" si="105"/>
        <v>OK</v>
      </c>
      <c r="YC40" s="157" t="s">
        <v>56</v>
      </c>
      <c r="YD40" s="157">
        <v>153</v>
      </c>
      <c r="YE40" s="157">
        <v>152</v>
      </c>
      <c r="YF40" s="157">
        <v>1</v>
      </c>
      <c r="YG40" s="157">
        <v>0</v>
      </c>
      <c r="YH40" s="158">
        <f t="shared" si="106"/>
        <v>0.99346405228758172</v>
      </c>
      <c r="YI40" s="158" t="str">
        <f t="shared" si="107"/>
        <v>OK</v>
      </c>
    </row>
    <row r="41" spans="1:659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117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14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08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09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118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10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11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12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O41" s="157" t="s">
        <v>57</v>
      </c>
      <c r="OP41" s="157">
        <v>67</v>
      </c>
      <c r="OQ41" s="157">
        <v>55</v>
      </c>
      <c r="OR41" s="157">
        <v>11</v>
      </c>
      <c r="OS41" s="157">
        <v>1</v>
      </c>
      <c r="OT41" s="158">
        <f t="shared" si="47"/>
        <v>0.82089552238805974</v>
      </c>
      <c r="OU41" s="158">
        <f t="shared" si="48"/>
        <v>8.9552238805978845E-4</v>
      </c>
      <c r="OW41" s="157" t="s">
        <v>57</v>
      </c>
      <c r="OX41" s="157">
        <v>67</v>
      </c>
      <c r="OY41" s="157">
        <v>55</v>
      </c>
      <c r="OZ41" s="157">
        <v>11</v>
      </c>
      <c r="PA41" s="157">
        <v>1</v>
      </c>
      <c r="PB41" s="158">
        <f t="shared" si="113"/>
        <v>0.82089552238805974</v>
      </c>
      <c r="PC41" s="158">
        <f t="shared" si="49"/>
        <v>0</v>
      </c>
      <c r="PE41" s="157" t="s">
        <v>57</v>
      </c>
      <c r="PF41" s="157">
        <v>67</v>
      </c>
      <c r="PG41" s="157">
        <v>55</v>
      </c>
      <c r="PH41" s="157">
        <v>11</v>
      </c>
      <c r="PI41" s="157">
        <v>1</v>
      </c>
      <c r="PJ41" s="158">
        <f t="shared" si="50"/>
        <v>0.82089552238805974</v>
      </c>
      <c r="PK41" s="158">
        <f t="shared" si="51"/>
        <v>0</v>
      </c>
      <c r="PM41" s="157" t="s">
        <v>57</v>
      </c>
      <c r="PN41" s="157">
        <v>67</v>
      </c>
      <c r="PO41" s="157">
        <v>55</v>
      </c>
      <c r="PP41" s="157">
        <v>11</v>
      </c>
      <c r="PQ41" s="157">
        <v>1</v>
      </c>
      <c r="PR41" s="158">
        <f t="shared" si="52"/>
        <v>0.82089552238805974</v>
      </c>
      <c r="PS41" s="158">
        <f t="shared" si="53"/>
        <v>0</v>
      </c>
      <c r="PU41" s="157" t="s">
        <v>57</v>
      </c>
      <c r="PV41" s="157">
        <v>67</v>
      </c>
      <c r="PW41" s="157">
        <v>55</v>
      </c>
      <c r="PX41" s="157">
        <v>11</v>
      </c>
      <c r="PY41" s="157">
        <v>1</v>
      </c>
      <c r="PZ41" s="158">
        <f t="shared" si="54"/>
        <v>0.82089552238805974</v>
      </c>
      <c r="QA41" s="158">
        <f t="shared" si="55"/>
        <v>0</v>
      </c>
      <c r="QC41" s="157" t="s">
        <v>57</v>
      </c>
      <c r="QD41" s="157">
        <v>67</v>
      </c>
      <c r="QE41" s="157">
        <v>55</v>
      </c>
      <c r="QF41" s="157">
        <v>11</v>
      </c>
      <c r="QG41" s="157">
        <v>1</v>
      </c>
      <c r="QH41" s="158">
        <f t="shared" si="56"/>
        <v>0.82089552238805974</v>
      </c>
      <c r="QI41" s="158">
        <f t="shared" si="57"/>
        <v>0</v>
      </c>
      <c r="QK41" s="157" t="s">
        <v>57</v>
      </c>
      <c r="QL41" s="157">
        <v>67</v>
      </c>
      <c r="QM41" s="157">
        <v>55</v>
      </c>
      <c r="QN41" s="157">
        <v>11</v>
      </c>
      <c r="QO41" s="157">
        <v>1</v>
      </c>
      <c r="QP41" s="158">
        <f t="shared" si="58"/>
        <v>0.82089552238805974</v>
      </c>
      <c r="QQ41" s="158">
        <f t="shared" si="59"/>
        <v>0</v>
      </c>
      <c r="QS41" s="157" t="s">
        <v>57</v>
      </c>
      <c r="QT41" s="157">
        <v>67</v>
      </c>
      <c r="QU41" s="157">
        <v>55</v>
      </c>
      <c r="QV41" s="157">
        <v>11</v>
      </c>
      <c r="QW41" s="157">
        <v>1</v>
      </c>
      <c r="QX41" s="158">
        <f t="shared" si="60"/>
        <v>0.82089552238805974</v>
      </c>
      <c r="QY41" s="158">
        <f t="shared" si="61"/>
        <v>0</v>
      </c>
      <c r="RA41" s="157" t="s">
        <v>57</v>
      </c>
      <c r="RB41" s="157">
        <v>67</v>
      </c>
      <c r="RC41" s="157">
        <v>55</v>
      </c>
      <c r="RD41" s="157">
        <v>11</v>
      </c>
      <c r="RE41" s="157">
        <v>1</v>
      </c>
      <c r="RF41" s="158">
        <f t="shared" si="62"/>
        <v>0.82089552238805974</v>
      </c>
      <c r="RG41" s="158">
        <f t="shared" si="63"/>
        <v>0</v>
      </c>
      <c r="RI41" s="157" t="s">
        <v>57</v>
      </c>
      <c r="RJ41" s="157">
        <v>67</v>
      </c>
      <c r="RK41" s="157">
        <v>55</v>
      </c>
      <c r="RL41" s="157">
        <v>11</v>
      </c>
      <c r="RM41" s="157">
        <v>1</v>
      </c>
      <c r="RN41" s="158">
        <f t="shared" si="64"/>
        <v>0.82089552238805974</v>
      </c>
      <c r="RO41" s="158">
        <f t="shared" si="65"/>
        <v>0</v>
      </c>
      <c r="RQ41" s="157" t="s">
        <v>57</v>
      </c>
      <c r="RR41" s="157">
        <v>67</v>
      </c>
      <c r="RS41" s="157">
        <v>55</v>
      </c>
      <c r="RT41" s="157">
        <v>11</v>
      </c>
      <c r="RU41" s="157">
        <v>1</v>
      </c>
      <c r="RV41" s="158">
        <f t="shared" si="66"/>
        <v>0.82089552238805974</v>
      </c>
      <c r="RW41" s="158">
        <f t="shared" si="67"/>
        <v>0</v>
      </c>
      <c r="RY41" s="157" t="s">
        <v>57</v>
      </c>
      <c r="RZ41" s="157">
        <v>67</v>
      </c>
      <c r="SA41" s="157">
        <v>55</v>
      </c>
      <c r="SB41" s="157">
        <v>11</v>
      </c>
      <c r="SC41" s="157">
        <v>1</v>
      </c>
      <c r="SD41" s="158">
        <f t="shared" si="68"/>
        <v>0.82089552238805974</v>
      </c>
      <c r="SE41" s="158">
        <f t="shared" si="69"/>
        <v>0</v>
      </c>
      <c r="SG41" s="157" t="s">
        <v>57</v>
      </c>
      <c r="SH41" s="157">
        <v>67</v>
      </c>
      <c r="SI41" s="157">
        <v>55</v>
      </c>
      <c r="SJ41" s="157">
        <v>11</v>
      </c>
      <c r="SK41" s="157">
        <v>1</v>
      </c>
      <c r="SL41" s="158">
        <f t="shared" si="70"/>
        <v>0.82089552238805974</v>
      </c>
      <c r="SM41" s="158">
        <f t="shared" si="71"/>
        <v>0</v>
      </c>
      <c r="SO41" s="157" t="s">
        <v>57</v>
      </c>
      <c r="SP41" s="157">
        <v>67</v>
      </c>
      <c r="SQ41" s="157">
        <v>55</v>
      </c>
      <c r="SR41" s="157">
        <v>11</v>
      </c>
      <c r="SS41" s="157">
        <v>1</v>
      </c>
      <c r="ST41" s="158">
        <f t="shared" si="72"/>
        <v>0.82089552238805974</v>
      </c>
      <c r="SU41" s="158">
        <f t="shared" si="73"/>
        <v>0</v>
      </c>
      <c r="SW41" s="157" t="s">
        <v>57</v>
      </c>
      <c r="SX41" s="157">
        <v>67</v>
      </c>
      <c r="SY41" s="157">
        <v>55</v>
      </c>
      <c r="SZ41" s="157">
        <v>11</v>
      </c>
      <c r="TA41" s="157">
        <v>1</v>
      </c>
      <c r="TB41" s="158">
        <f t="shared" si="74"/>
        <v>0.82089552238805974</v>
      </c>
      <c r="TC41" s="158">
        <f t="shared" si="75"/>
        <v>0</v>
      </c>
      <c r="TE41" s="157" t="s">
        <v>57</v>
      </c>
      <c r="TF41" s="157">
        <v>67</v>
      </c>
      <c r="TG41" s="157">
        <v>55</v>
      </c>
      <c r="TH41" s="157">
        <v>11</v>
      </c>
      <c r="TI41" s="157">
        <v>1</v>
      </c>
      <c r="TJ41" s="158">
        <f t="shared" si="76"/>
        <v>0.82089552238805974</v>
      </c>
      <c r="TK41" s="158">
        <f t="shared" si="77"/>
        <v>0</v>
      </c>
      <c r="TM41" s="157" t="s">
        <v>57</v>
      </c>
      <c r="TN41" s="157">
        <v>67</v>
      </c>
      <c r="TO41" s="157">
        <v>55</v>
      </c>
      <c r="TP41" s="157">
        <v>11</v>
      </c>
      <c r="TQ41" s="157">
        <v>1</v>
      </c>
      <c r="TR41" s="158">
        <f t="shared" si="78"/>
        <v>0.82089552238805974</v>
      </c>
      <c r="TS41" s="158">
        <f t="shared" si="79"/>
        <v>0</v>
      </c>
      <c r="TU41" s="157" t="s">
        <v>57</v>
      </c>
      <c r="TV41" s="157">
        <v>67</v>
      </c>
      <c r="TW41" s="157">
        <v>55</v>
      </c>
      <c r="TX41" s="157">
        <v>11</v>
      </c>
      <c r="TY41" s="157">
        <v>1</v>
      </c>
      <c r="TZ41" s="158">
        <f t="shared" si="80"/>
        <v>0.82089552238805974</v>
      </c>
      <c r="UA41" s="158">
        <f t="shared" si="81"/>
        <v>0</v>
      </c>
      <c r="UC41" s="157" t="s">
        <v>57</v>
      </c>
      <c r="UD41" s="157">
        <v>67</v>
      </c>
      <c r="UE41" s="157">
        <v>55</v>
      </c>
      <c r="UF41" s="157">
        <v>11</v>
      </c>
      <c r="UG41" s="157">
        <v>1</v>
      </c>
      <c r="UH41" s="158">
        <f t="shared" si="82"/>
        <v>0.82089552238805974</v>
      </c>
      <c r="UI41" s="158">
        <f t="shared" si="83"/>
        <v>0</v>
      </c>
      <c r="UK41" s="157" t="s">
        <v>57</v>
      </c>
      <c r="UL41" s="157">
        <v>67</v>
      </c>
      <c r="UM41" s="157">
        <v>55</v>
      </c>
      <c r="UN41" s="157">
        <v>11</v>
      </c>
      <c r="UO41" s="157">
        <v>1</v>
      </c>
      <c r="UP41" s="158">
        <f t="shared" si="84"/>
        <v>0.82089552238805974</v>
      </c>
      <c r="UQ41" s="158">
        <f t="shared" si="85"/>
        <v>0</v>
      </c>
      <c r="US41" s="157" t="s">
        <v>57</v>
      </c>
      <c r="UT41" s="157">
        <v>67</v>
      </c>
      <c r="UU41" s="157">
        <v>55</v>
      </c>
      <c r="UV41" s="157">
        <v>11</v>
      </c>
      <c r="UW41" s="157">
        <v>1</v>
      </c>
      <c r="UX41" s="158">
        <f t="shared" si="86"/>
        <v>0.82089552238805974</v>
      </c>
      <c r="UY41" s="158">
        <f t="shared" si="87"/>
        <v>0</v>
      </c>
      <c r="UZ41" s="157"/>
      <c r="VA41" s="157" t="s">
        <v>57</v>
      </c>
      <c r="VB41" s="157">
        <v>67</v>
      </c>
      <c r="VC41" s="157">
        <v>55</v>
      </c>
      <c r="VD41" s="157">
        <v>11</v>
      </c>
      <c r="VE41" s="157">
        <v>1</v>
      </c>
      <c r="VF41" s="158">
        <f t="shared" si="88"/>
        <v>0.82089552238805974</v>
      </c>
      <c r="VG41" s="158">
        <f t="shared" si="89"/>
        <v>0</v>
      </c>
      <c r="VI41" s="157" t="s">
        <v>57</v>
      </c>
      <c r="VJ41" s="157">
        <v>67</v>
      </c>
      <c r="VK41" s="157">
        <v>55</v>
      </c>
      <c r="VL41" s="157">
        <v>11</v>
      </c>
      <c r="VM41" s="157">
        <v>1</v>
      </c>
      <c r="VN41" s="158">
        <f t="shared" si="90"/>
        <v>0.82089552238805974</v>
      </c>
      <c r="VO41" s="158">
        <f t="shared" si="91"/>
        <v>0</v>
      </c>
      <c r="VQ41" s="157" t="s">
        <v>57</v>
      </c>
      <c r="VR41" s="157">
        <v>67</v>
      </c>
      <c r="VS41" s="157">
        <v>55</v>
      </c>
      <c r="VT41" s="157">
        <v>11</v>
      </c>
      <c r="VU41" s="157">
        <v>1</v>
      </c>
      <c r="VV41" s="158">
        <f t="shared" si="92"/>
        <v>0.82089552238805974</v>
      </c>
      <c r="VW41" s="158">
        <f t="shared" si="93"/>
        <v>0</v>
      </c>
      <c r="VY41" s="157" t="s">
        <v>57</v>
      </c>
      <c r="VZ41" s="157">
        <v>67</v>
      </c>
      <c r="WA41" s="157">
        <v>55</v>
      </c>
      <c r="WB41" s="157">
        <v>11</v>
      </c>
      <c r="WC41" s="157">
        <v>1</v>
      </c>
      <c r="WD41" s="158">
        <f t="shared" si="94"/>
        <v>0.82089552238805974</v>
      </c>
      <c r="WE41" s="158">
        <f t="shared" si="95"/>
        <v>0</v>
      </c>
      <c r="WG41" s="157" t="s">
        <v>57</v>
      </c>
      <c r="WH41" s="157">
        <v>67</v>
      </c>
      <c r="WI41" s="157">
        <v>55</v>
      </c>
      <c r="WJ41" s="157">
        <v>11</v>
      </c>
      <c r="WK41" s="157">
        <v>1</v>
      </c>
      <c r="WL41" s="158">
        <f t="shared" si="96"/>
        <v>0.82089552238805974</v>
      </c>
      <c r="WM41" s="158">
        <f t="shared" si="97"/>
        <v>0</v>
      </c>
      <c r="WO41" s="157" t="s">
        <v>57</v>
      </c>
      <c r="WP41" s="157">
        <v>67</v>
      </c>
      <c r="WQ41" s="157">
        <v>55</v>
      </c>
      <c r="WR41" s="157">
        <v>11</v>
      </c>
      <c r="WS41" s="157">
        <v>1</v>
      </c>
      <c r="WT41" s="158">
        <f t="shared" si="98"/>
        <v>0.82089552238805974</v>
      </c>
      <c r="WU41" s="158">
        <f t="shared" si="99"/>
        <v>0</v>
      </c>
      <c r="WW41" s="157" t="s">
        <v>57</v>
      </c>
      <c r="WX41" s="157">
        <v>67</v>
      </c>
      <c r="WY41" s="157">
        <v>55</v>
      </c>
      <c r="WZ41" s="157">
        <v>11</v>
      </c>
      <c r="XA41" s="157">
        <v>1</v>
      </c>
      <c r="XB41" s="158">
        <f t="shared" si="100"/>
        <v>0.82089552238805974</v>
      </c>
      <c r="XC41" s="158" t="str">
        <f t="shared" si="101"/>
        <v>OK</v>
      </c>
      <c r="XE41" s="157" t="s">
        <v>57</v>
      </c>
      <c r="XF41" s="157">
        <v>67</v>
      </c>
      <c r="XG41" s="157">
        <v>55</v>
      </c>
      <c r="XH41" s="157">
        <v>11</v>
      </c>
      <c r="XI41" s="157">
        <v>1</v>
      </c>
      <c r="XJ41" s="158">
        <f t="shared" si="102"/>
        <v>0.82089552238805974</v>
      </c>
      <c r="XK41" s="158" t="str">
        <f t="shared" si="115"/>
        <v>OK</v>
      </c>
      <c r="XM41" s="157" t="s">
        <v>57</v>
      </c>
      <c r="XN41" s="157">
        <v>67</v>
      </c>
      <c r="XO41" s="157">
        <v>55</v>
      </c>
      <c r="XP41" s="157">
        <v>11</v>
      </c>
      <c r="XQ41" s="157">
        <v>1</v>
      </c>
      <c r="XR41" s="158">
        <f t="shared" si="103"/>
        <v>0.82089552238805974</v>
      </c>
      <c r="XS41" s="158" t="str">
        <f t="shared" si="116"/>
        <v>OK</v>
      </c>
      <c r="XU41" s="157" t="s">
        <v>57</v>
      </c>
      <c r="XV41" s="157">
        <v>67</v>
      </c>
      <c r="XW41" s="157">
        <v>55</v>
      </c>
      <c r="XX41" s="157">
        <v>11</v>
      </c>
      <c r="XY41" s="157">
        <v>1</v>
      </c>
      <c r="XZ41" s="158">
        <f t="shared" si="104"/>
        <v>0.82089552238805974</v>
      </c>
      <c r="YA41" s="158" t="str">
        <f t="shared" si="105"/>
        <v>OK</v>
      </c>
      <c r="YC41" s="157" t="s">
        <v>57</v>
      </c>
      <c r="YD41" s="157">
        <v>67</v>
      </c>
      <c r="YE41" s="157">
        <v>55</v>
      </c>
      <c r="YF41" s="157">
        <v>11</v>
      </c>
      <c r="YG41" s="157">
        <v>1</v>
      </c>
      <c r="YH41" s="158">
        <f t="shared" si="106"/>
        <v>0.82089552238805974</v>
      </c>
      <c r="YI41" s="158" t="str">
        <f t="shared" si="107"/>
        <v>OK</v>
      </c>
    </row>
    <row r="42" spans="1:659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117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14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118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12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O42" s="163" t="s">
        <v>58</v>
      </c>
      <c r="OP42" s="156">
        <v>3</v>
      </c>
      <c r="OQ42" s="156">
        <v>3</v>
      </c>
      <c r="OR42" s="156">
        <v>0</v>
      </c>
      <c r="OS42" s="156">
        <v>0</v>
      </c>
      <c r="OT42" s="162">
        <v>1</v>
      </c>
      <c r="OU42" s="158">
        <f t="shared" si="48"/>
        <v>0</v>
      </c>
      <c r="OW42" s="163" t="s">
        <v>58</v>
      </c>
      <c r="OX42" s="156">
        <v>3</v>
      </c>
      <c r="OY42" s="156">
        <v>3</v>
      </c>
      <c r="OZ42" s="156">
        <v>0</v>
      </c>
      <c r="PA42" s="156">
        <v>0</v>
      </c>
      <c r="PB42" s="162">
        <v>1</v>
      </c>
      <c r="PC42" s="158">
        <f t="shared" si="49"/>
        <v>0</v>
      </c>
      <c r="PE42" s="163" t="s">
        <v>58</v>
      </c>
      <c r="PF42" s="156">
        <v>3</v>
      </c>
      <c r="PG42" s="156">
        <v>3</v>
      </c>
      <c r="PH42" s="156">
        <v>0</v>
      </c>
      <c r="PI42" s="156">
        <v>0</v>
      </c>
      <c r="PJ42" s="158">
        <f t="shared" si="50"/>
        <v>1</v>
      </c>
      <c r="PK42" s="158">
        <f t="shared" si="51"/>
        <v>0</v>
      </c>
      <c r="PM42" s="163" t="s">
        <v>58</v>
      </c>
      <c r="PN42" s="156">
        <v>3</v>
      </c>
      <c r="PO42" s="156">
        <v>3</v>
      </c>
      <c r="PP42" s="156">
        <v>0</v>
      </c>
      <c r="PQ42" s="156">
        <v>0</v>
      </c>
      <c r="PR42" s="158">
        <f t="shared" si="52"/>
        <v>1</v>
      </c>
      <c r="PS42" s="158">
        <f t="shared" si="53"/>
        <v>0</v>
      </c>
      <c r="PU42" s="163" t="s">
        <v>58</v>
      </c>
      <c r="PV42" s="156">
        <v>3</v>
      </c>
      <c r="PW42" s="156">
        <v>3</v>
      </c>
      <c r="PX42" s="156">
        <v>0</v>
      </c>
      <c r="PY42" s="156">
        <v>0</v>
      </c>
      <c r="PZ42" s="158">
        <f t="shared" si="54"/>
        <v>1</v>
      </c>
      <c r="QA42" s="158">
        <f t="shared" si="55"/>
        <v>0</v>
      </c>
      <c r="QC42" s="163" t="s">
        <v>58</v>
      </c>
      <c r="QD42" s="156">
        <v>3</v>
      </c>
      <c r="QE42" s="156">
        <v>3</v>
      </c>
      <c r="QF42" s="156">
        <v>0</v>
      </c>
      <c r="QG42" s="156">
        <v>0</v>
      </c>
      <c r="QH42" s="158">
        <f t="shared" si="56"/>
        <v>1</v>
      </c>
      <c r="QI42" s="158">
        <f t="shared" si="57"/>
        <v>0</v>
      </c>
      <c r="QK42" s="161" t="s">
        <v>58</v>
      </c>
      <c r="QL42" s="157">
        <v>3</v>
      </c>
      <c r="QM42" s="157">
        <v>3</v>
      </c>
      <c r="QN42" s="157">
        <v>0</v>
      </c>
      <c r="QO42" s="159">
        <v>0</v>
      </c>
      <c r="QP42" s="158">
        <f t="shared" si="58"/>
        <v>1</v>
      </c>
      <c r="QQ42" s="158">
        <f t="shared" si="59"/>
        <v>0</v>
      </c>
      <c r="QR42" s="2" t="s">
        <v>119</v>
      </c>
      <c r="QS42" s="161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f t="shared" si="60"/>
        <v>1</v>
      </c>
      <c r="QY42" s="158">
        <f t="shared" si="61"/>
        <v>0</v>
      </c>
      <c r="RA42" s="161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f t="shared" si="62"/>
        <v>1</v>
      </c>
      <c r="RG42" s="158">
        <f t="shared" si="63"/>
        <v>0</v>
      </c>
      <c r="RI42" s="161" t="s">
        <v>58</v>
      </c>
      <c r="RJ42" s="157">
        <v>3</v>
      </c>
      <c r="RK42" s="157">
        <v>3</v>
      </c>
      <c r="RL42" s="157">
        <v>0</v>
      </c>
      <c r="RM42" s="157">
        <v>0</v>
      </c>
      <c r="RN42" s="158">
        <f t="shared" si="64"/>
        <v>1</v>
      </c>
      <c r="RO42" s="158">
        <f t="shared" si="65"/>
        <v>0</v>
      </c>
      <c r="RQ42" s="161" t="s">
        <v>58</v>
      </c>
      <c r="RR42" s="157">
        <v>3</v>
      </c>
      <c r="RS42" s="157">
        <v>3</v>
      </c>
      <c r="RT42" s="157">
        <v>0</v>
      </c>
      <c r="RU42" s="157">
        <v>0</v>
      </c>
      <c r="RV42" s="158">
        <f t="shared" si="66"/>
        <v>1</v>
      </c>
      <c r="RW42" s="158">
        <f t="shared" si="67"/>
        <v>0</v>
      </c>
      <c r="RY42" s="161" t="s">
        <v>58</v>
      </c>
      <c r="RZ42" s="157">
        <v>3</v>
      </c>
      <c r="SA42" s="157">
        <v>3</v>
      </c>
      <c r="SB42" s="157">
        <v>0</v>
      </c>
      <c r="SC42" s="157">
        <v>0</v>
      </c>
      <c r="SD42" s="158">
        <f t="shared" si="68"/>
        <v>1</v>
      </c>
      <c r="SE42" s="158">
        <f t="shared" si="69"/>
        <v>0</v>
      </c>
      <c r="SG42" s="161" t="s">
        <v>58</v>
      </c>
      <c r="SH42" s="157">
        <v>3</v>
      </c>
      <c r="SI42" s="157">
        <v>3</v>
      </c>
      <c r="SJ42" s="157">
        <v>0</v>
      </c>
      <c r="SK42" s="157">
        <v>0</v>
      </c>
      <c r="SL42" s="158">
        <f t="shared" si="70"/>
        <v>1</v>
      </c>
      <c r="SM42" s="158">
        <f t="shared" si="71"/>
        <v>0</v>
      </c>
      <c r="SO42" s="161" t="s">
        <v>58</v>
      </c>
      <c r="SP42" s="157">
        <v>3</v>
      </c>
      <c r="SQ42" s="157">
        <v>3</v>
      </c>
      <c r="SR42" s="157">
        <v>0</v>
      </c>
      <c r="SS42" s="157">
        <v>0</v>
      </c>
      <c r="ST42" s="158">
        <f t="shared" si="72"/>
        <v>1</v>
      </c>
      <c r="SU42" s="158">
        <f t="shared" si="73"/>
        <v>0</v>
      </c>
      <c r="SW42" s="161" t="s">
        <v>58</v>
      </c>
      <c r="SX42" s="157">
        <v>3</v>
      </c>
      <c r="SY42" s="157">
        <v>3</v>
      </c>
      <c r="SZ42" s="157">
        <v>0</v>
      </c>
      <c r="TA42" s="157">
        <v>0</v>
      </c>
      <c r="TB42" s="158">
        <f t="shared" si="74"/>
        <v>1</v>
      </c>
      <c r="TC42" s="158">
        <f t="shared" si="75"/>
        <v>0</v>
      </c>
      <c r="TE42" s="161" t="s">
        <v>58</v>
      </c>
      <c r="TF42" s="157">
        <v>3</v>
      </c>
      <c r="TG42" s="157">
        <v>3</v>
      </c>
      <c r="TH42" s="157">
        <v>0</v>
      </c>
      <c r="TI42" s="157">
        <v>0</v>
      </c>
      <c r="TJ42" s="158">
        <f t="shared" si="76"/>
        <v>1</v>
      </c>
      <c r="TK42" s="158">
        <f t="shared" si="77"/>
        <v>0</v>
      </c>
      <c r="TM42" s="161" t="s">
        <v>58</v>
      </c>
      <c r="TN42" s="157">
        <v>3</v>
      </c>
      <c r="TO42" s="157">
        <v>3</v>
      </c>
      <c r="TP42" s="157">
        <v>0</v>
      </c>
      <c r="TQ42" s="157">
        <v>0</v>
      </c>
      <c r="TR42" s="158">
        <f t="shared" si="78"/>
        <v>1</v>
      </c>
      <c r="TS42" s="158">
        <f t="shared" si="79"/>
        <v>0</v>
      </c>
      <c r="TU42" s="161" t="s">
        <v>58</v>
      </c>
      <c r="TV42" s="157">
        <v>3</v>
      </c>
      <c r="TW42" s="157">
        <v>3</v>
      </c>
      <c r="TX42" s="157">
        <v>0</v>
      </c>
      <c r="TY42" s="157">
        <v>0</v>
      </c>
      <c r="TZ42" s="158">
        <f t="shared" si="80"/>
        <v>1</v>
      </c>
      <c r="UA42" s="158">
        <f t="shared" si="81"/>
        <v>0</v>
      </c>
      <c r="UC42" s="161" t="s">
        <v>58</v>
      </c>
      <c r="UD42" s="157">
        <v>3</v>
      </c>
      <c r="UE42" s="157">
        <v>3</v>
      </c>
      <c r="UF42" s="157">
        <v>0</v>
      </c>
      <c r="UG42" s="157">
        <v>0</v>
      </c>
      <c r="UH42" s="158">
        <f t="shared" si="82"/>
        <v>1</v>
      </c>
      <c r="UI42" s="158">
        <f t="shared" si="83"/>
        <v>0</v>
      </c>
      <c r="UK42" s="161" t="s">
        <v>58</v>
      </c>
      <c r="UL42" s="157">
        <v>3</v>
      </c>
      <c r="UM42" s="157">
        <v>3</v>
      </c>
      <c r="UN42" s="157">
        <v>0</v>
      </c>
      <c r="UO42" s="157">
        <v>0</v>
      </c>
      <c r="UP42" s="158">
        <f t="shared" si="84"/>
        <v>1</v>
      </c>
      <c r="UQ42" s="158">
        <f t="shared" si="85"/>
        <v>0</v>
      </c>
      <c r="US42" s="161" t="s">
        <v>58</v>
      </c>
      <c r="UT42" s="157">
        <v>3</v>
      </c>
      <c r="UU42" s="157">
        <v>3</v>
      </c>
      <c r="UV42" s="157">
        <v>0</v>
      </c>
      <c r="UW42" s="157">
        <v>0</v>
      </c>
      <c r="UX42" s="158">
        <f t="shared" si="86"/>
        <v>1</v>
      </c>
      <c r="UY42" s="158">
        <f t="shared" si="87"/>
        <v>0</v>
      </c>
      <c r="UZ42" s="157"/>
      <c r="VA42" s="161" t="s">
        <v>58</v>
      </c>
      <c r="VB42" s="157">
        <v>3</v>
      </c>
      <c r="VC42" s="157">
        <v>3</v>
      </c>
      <c r="VD42" s="157">
        <v>0</v>
      </c>
      <c r="VE42" s="157">
        <v>0</v>
      </c>
      <c r="VF42" s="158">
        <f t="shared" si="88"/>
        <v>1</v>
      </c>
      <c r="VG42" s="158">
        <f t="shared" si="89"/>
        <v>0</v>
      </c>
      <c r="VI42" s="161" t="s">
        <v>58</v>
      </c>
      <c r="VJ42" s="157">
        <v>3</v>
      </c>
      <c r="VK42" s="157">
        <v>3</v>
      </c>
      <c r="VL42" s="157">
        <v>0</v>
      </c>
      <c r="VM42" s="157">
        <v>0</v>
      </c>
      <c r="VN42" s="158">
        <f t="shared" si="90"/>
        <v>1</v>
      </c>
      <c r="VO42" s="158">
        <f t="shared" si="91"/>
        <v>0</v>
      </c>
      <c r="VQ42" s="161" t="s">
        <v>58</v>
      </c>
      <c r="VR42" s="157">
        <v>3</v>
      </c>
      <c r="VS42" s="157">
        <v>3</v>
      </c>
      <c r="VT42" s="157">
        <v>0</v>
      </c>
      <c r="VU42" s="157">
        <v>0</v>
      </c>
      <c r="VV42" s="158">
        <f t="shared" si="92"/>
        <v>1</v>
      </c>
      <c r="VW42" s="158">
        <f t="shared" si="93"/>
        <v>0</v>
      </c>
      <c r="VY42" s="161" t="s">
        <v>58</v>
      </c>
      <c r="VZ42" s="157">
        <v>3</v>
      </c>
      <c r="WA42" s="157">
        <v>3</v>
      </c>
      <c r="WB42" s="157">
        <v>0</v>
      </c>
      <c r="WC42" s="157">
        <v>0</v>
      </c>
      <c r="WD42" s="158">
        <f t="shared" si="94"/>
        <v>1</v>
      </c>
      <c r="WE42" s="158">
        <f t="shared" si="95"/>
        <v>0</v>
      </c>
      <c r="WG42" s="161" t="s">
        <v>58</v>
      </c>
      <c r="WH42" s="157">
        <v>3</v>
      </c>
      <c r="WI42" s="157">
        <v>3</v>
      </c>
      <c r="WJ42" s="157">
        <v>0</v>
      </c>
      <c r="WK42" s="157">
        <v>0</v>
      </c>
      <c r="WL42" s="158">
        <f t="shared" si="96"/>
        <v>1</v>
      </c>
      <c r="WM42" s="158">
        <f t="shared" si="97"/>
        <v>0</v>
      </c>
      <c r="WO42" s="161" t="s">
        <v>58</v>
      </c>
      <c r="WP42" s="157">
        <v>3</v>
      </c>
      <c r="WQ42" s="157">
        <v>3</v>
      </c>
      <c r="WR42" s="157">
        <v>0</v>
      </c>
      <c r="WS42" s="157">
        <v>0</v>
      </c>
      <c r="WT42" s="158">
        <f t="shared" si="98"/>
        <v>1</v>
      </c>
      <c r="WU42" s="158">
        <f t="shared" si="99"/>
        <v>0</v>
      </c>
      <c r="WW42" s="161" t="s">
        <v>58</v>
      </c>
      <c r="WX42" s="157">
        <v>3</v>
      </c>
      <c r="WY42" s="157">
        <v>3</v>
      </c>
      <c r="WZ42" s="157">
        <v>0</v>
      </c>
      <c r="XA42" s="157">
        <v>0</v>
      </c>
      <c r="XB42" s="158">
        <f t="shared" si="100"/>
        <v>1</v>
      </c>
      <c r="XC42" s="158" t="str">
        <f t="shared" si="101"/>
        <v>OK</v>
      </c>
      <c r="XE42" s="161" t="s">
        <v>58</v>
      </c>
      <c r="XF42" s="157">
        <f>9-6</f>
        <v>3</v>
      </c>
      <c r="XG42" s="157">
        <v>3</v>
      </c>
      <c r="XH42" s="157">
        <v>0</v>
      </c>
      <c r="XI42" s="157">
        <f>6-6</f>
        <v>0</v>
      </c>
      <c r="XJ42" s="158">
        <f t="shared" si="102"/>
        <v>1</v>
      </c>
      <c r="XK42" s="158" t="str">
        <f t="shared" si="115"/>
        <v>OK</v>
      </c>
      <c r="XM42" s="161" t="s">
        <v>58</v>
      </c>
      <c r="XN42" s="157">
        <f>9</f>
        <v>9</v>
      </c>
      <c r="XO42" s="157">
        <v>3</v>
      </c>
      <c r="XP42" s="157">
        <f>0+6</f>
        <v>6</v>
      </c>
      <c r="XQ42" s="157">
        <f>6-6</f>
        <v>0</v>
      </c>
      <c r="XR42" s="158">
        <f t="shared" si="103"/>
        <v>0.33333333333333331</v>
      </c>
      <c r="XS42" s="158" t="str">
        <f t="shared" si="116"/>
        <v>Fail:-67%</v>
      </c>
      <c r="XU42" s="161" t="s">
        <v>58</v>
      </c>
      <c r="XV42" s="157">
        <v>3</v>
      </c>
      <c r="XW42" s="157">
        <v>3</v>
      </c>
      <c r="XX42" s="157">
        <v>0</v>
      </c>
      <c r="XY42" s="157">
        <v>0</v>
      </c>
      <c r="XZ42" s="158">
        <f t="shared" si="104"/>
        <v>1</v>
      </c>
      <c r="YA42" s="158" t="str">
        <f t="shared" si="105"/>
        <v>OK</v>
      </c>
      <c r="YC42" s="161" t="s">
        <v>58</v>
      </c>
      <c r="YD42" s="157">
        <v>9</v>
      </c>
      <c r="YE42" s="157">
        <v>3</v>
      </c>
      <c r="YF42" s="157">
        <v>6</v>
      </c>
      <c r="YG42" s="157">
        <v>0</v>
      </c>
      <c r="YH42" s="158">
        <f t="shared" si="106"/>
        <v>0.33333333333333331</v>
      </c>
      <c r="YI42" s="110" t="str">
        <f t="shared" si="107"/>
        <v>OK</v>
      </c>
    </row>
    <row r="43" spans="1:659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117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14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08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09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118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12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O43" s="163" t="s">
        <v>59</v>
      </c>
      <c r="OP43" s="156">
        <v>27</v>
      </c>
      <c r="OQ43" s="156">
        <v>26</v>
      </c>
      <c r="OR43" s="156">
        <v>1</v>
      </c>
      <c r="OS43" s="156">
        <v>0</v>
      </c>
      <c r="OT43" s="162">
        <v>0.96</v>
      </c>
      <c r="OU43" s="158">
        <f t="shared" si="48"/>
        <v>0</v>
      </c>
      <c r="OW43" s="163" t="s">
        <v>59</v>
      </c>
      <c r="OX43" s="156">
        <v>27</v>
      </c>
      <c r="OY43" s="156">
        <v>26</v>
      </c>
      <c r="OZ43" s="156">
        <v>1</v>
      </c>
      <c r="PA43" s="156">
        <v>0</v>
      </c>
      <c r="PB43" s="162">
        <v>0.96</v>
      </c>
      <c r="PC43" s="158">
        <f t="shared" si="49"/>
        <v>0</v>
      </c>
      <c r="PE43" s="163" t="s">
        <v>59</v>
      </c>
      <c r="PF43" s="156">
        <v>27</v>
      </c>
      <c r="PG43" s="156">
        <v>26</v>
      </c>
      <c r="PH43" s="156">
        <v>1</v>
      </c>
      <c r="PI43" s="156">
        <v>0</v>
      </c>
      <c r="PJ43" s="158">
        <f t="shared" si="50"/>
        <v>0.96296296296296291</v>
      </c>
      <c r="PK43" s="158">
        <f t="shared" si="51"/>
        <v>2.962962962962945E-3</v>
      </c>
      <c r="PM43" s="163" t="s">
        <v>59</v>
      </c>
      <c r="PN43" s="156">
        <v>27</v>
      </c>
      <c r="PO43" s="156">
        <v>26</v>
      </c>
      <c r="PP43" s="156">
        <v>1</v>
      </c>
      <c r="PQ43" s="156">
        <v>0</v>
      </c>
      <c r="PR43" s="158">
        <f t="shared" si="52"/>
        <v>0.96296296296296291</v>
      </c>
      <c r="PS43" s="158">
        <f t="shared" si="53"/>
        <v>0</v>
      </c>
      <c r="PU43" s="163" t="s">
        <v>59</v>
      </c>
      <c r="PV43" s="156">
        <v>27</v>
      </c>
      <c r="PW43" s="156">
        <v>26</v>
      </c>
      <c r="PX43" s="156">
        <v>1</v>
      </c>
      <c r="PY43" s="156">
        <v>0</v>
      </c>
      <c r="PZ43" s="158">
        <f t="shared" si="54"/>
        <v>0.96296296296296291</v>
      </c>
      <c r="QA43" s="158">
        <f t="shared" si="55"/>
        <v>0</v>
      </c>
      <c r="QC43" s="163" t="s">
        <v>59</v>
      </c>
      <c r="QD43" s="156">
        <v>27</v>
      </c>
      <c r="QE43" s="156">
        <v>26</v>
      </c>
      <c r="QF43" s="156">
        <v>1</v>
      </c>
      <c r="QG43" s="156">
        <v>0</v>
      </c>
      <c r="QH43" s="158">
        <f t="shared" si="56"/>
        <v>0.96296296296296291</v>
      </c>
      <c r="QI43" s="158">
        <f t="shared" si="57"/>
        <v>0</v>
      </c>
      <c r="QK43" s="163" t="s">
        <v>59</v>
      </c>
      <c r="QL43" s="156">
        <v>27</v>
      </c>
      <c r="QM43" s="156">
        <v>26</v>
      </c>
      <c r="QN43" s="156">
        <v>1</v>
      </c>
      <c r="QO43" s="156">
        <v>0</v>
      </c>
      <c r="QP43" s="158">
        <f t="shared" si="58"/>
        <v>0.96296296296296291</v>
      </c>
      <c r="QQ43" s="158">
        <f t="shared" si="59"/>
        <v>0</v>
      </c>
      <c r="QS43" s="163" t="s">
        <v>59</v>
      </c>
      <c r="QT43" s="156">
        <v>27</v>
      </c>
      <c r="QU43" s="156">
        <v>26</v>
      </c>
      <c r="QV43" s="157">
        <v>1</v>
      </c>
      <c r="QW43" s="157">
        <v>0</v>
      </c>
      <c r="QX43" s="158">
        <f t="shared" si="60"/>
        <v>0.96296296296296291</v>
      </c>
      <c r="QY43" s="158">
        <f t="shared" si="61"/>
        <v>0</v>
      </c>
      <c r="RA43" s="163" t="s">
        <v>59</v>
      </c>
      <c r="RB43" s="156">
        <v>27</v>
      </c>
      <c r="RC43" s="156">
        <v>26</v>
      </c>
      <c r="RD43" s="157">
        <v>1</v>
      </c>
      <c r="RE43" s="157">
        <v>0</v>
      </c>
      <c r="RF43" s="158">
        <f t="shared" si="62"/>
        <v>0.96296296296296291</v>
      </c>
      <c r="RG43" s="158">
        <f t="shared" si="63"/>
        <v>0</v>
      </c>
      <c r="RI43" s="163" t="s">
        <v>59</v>
      </c>
      <c r="RJ43" s="156">
        <v>27</v>
      </c>
      <c r="RK43" s="156">
        <v>26</v>
      </c>
      <c r="RL43" s="157">
        <v>1</v>
      </c>
      <c r="RM43" s="157">
        <v>0</v>
      </c>
      <c r="RN43" s="158">
        <f t="shared" si="64"/>
        <v>0.96296296296296291</v>
      </c>
      <c r="RO43" s="158">
        <f t="shared" si="65"/>
        <v>0</v>
      </c>
      <c r="RQ43" s="163" t="s">
        <v>59</v>
      </c>
      <c r="RR43" s="156">
        <v>27</v>
      </c>
      <c r="RS43" s="156">
        <v>26</v>
      </c>
      <c r="RT43" s="157">
        <v>1</v>
      </c>
      <c r="RU43" s="157">
        <v>0</v>
      </c>
      <c r="RV43" s="158">
        <f t="shared" si="66"/>
        <v>0.96296296296296291</v>
      </c>
      <c r="RW43" s="158">
        <f t="shared" si="67"/>
        <v>0</v>
      </c>
      <c r="RY43" s="163" t="s">
        <v>59</v>
      </c>
      <c r="RZ43" s="156">
        <v>27</v>
      </c>
      <c r="SA43" s="156">
        <v>26</v>
      </c>
      <c r="SB43" s="157">
        <v>1</v>
      </c>
      <c r="SC43" s="157">
        <v>0</v>
      </c>
      <c r="SD43" s="158">
        <f t="shared" si="68"/>
        <v>0.96296296296296291</v>
      </c>
      <c r="SE43" s="158">
        <f t="shared" si="69"/>
        <v>0</v>
      </c>
      <c r="SG43" s="163" t="s">
        <v>59</v>
      </c>
      <c r="SH43" s="156">
        <v>27</v>
      </c>
      <c r="SI43" s="156">
        <v>26</v>
      </c>
      <c r="SJ43" s="157">
        <v>1</v>
      </c>
      <c r="SK43" s="157">
        <v>0</v>
      </c>
      <c r="SL43" s="158">
        <f t="shared" si="70"/>
        <v>0.96296296296296291</v>
      </c>
      <c r="SM43" s="158">
        <f t="shared" si="71"/>
        <v>0</v>
      </c>
      <c r="SO43" s="163" t="s">
        <v>59</v>
      </c>
      <c r="SP43" s="156">
        <v>27</v>
      </c>
      <c r="SQ43" s="156">
        <v>26</v>
      </c>
      <c r="SR43" s="157">
        <v>1</v>
      </c>
      <c r="SS43" s="157">
        <v>0</v>
      </c>
      <c r="ST43" s="158">
        <f t="shared" si="72"/>
        <v>0.96296296296296291</v>
      </c>
      <c r="SU43" s="158">
        <f t="shared" si="73"/>
        <v>0</v>
      </c>
      <c r="SW43" s="163" t="s">
        <v>59</v>
      </c>
      <c r="SX43" s="157">
        <v>27</v>
      </c>
      <c r="SY43" s="157">
        <v>26</v>
      </c>
      <c r="SZ43" s="157">
        <v>1</v>
      </c>
      <c r="TA43" s="157">
        <v>0</v>
      </c>
      <c r="TB43" s="158">
        <f t="shared" si="74"/>
        <v>0.96296296296296291</v>
      </c>
      <c r="TC43" s="158">
        <f t="shared" si="75"/>
        <v>0</v>
      </c>
      <c r="TE43" s="163" t="s">
        <v>59</v>
      </c>
      <c r="TF43" s="157">
        <v>27</v>
      </c>
      <c r="TG43" s="157">
        <v>26</v>
      </c>
      <c r="TH43" s="157">
        <v>1</v>
      </c>
      <c r="TI43" s="157">
        <v>0</v>
      </c>
      <c r="TJ43" s="158">
        <f t="shared" si="76"/>
        <v>0.96296296296296291</v>
      </c>
      <c r="TK43" s="158">
        <f t="shared" si="77"/>
        <v>0</v>
      </c>
      <c r="TM43" s="163" t="s">
        <v>59</v>
      </c>
      <c r="TN43" s="157">
        <v>27</v>
      </c>
      <c r="TO43" s="157">
        <v>26</v>
      </c>
      <c r="TP43" s="157">
        <v>1</v>
      </c>
      <c r="TQ43" s="157">
        <v>0</v>
      </c>
      <c r="TR43" s="158">
        <f t="shared" si="78"/>
        <v>0.96296296296296291</v>
      </c>
      <c r="TS43" s="158">
        <f t="shared" si="79"/>
        <v>0</v>
      </c>
      <c r="TU43" s="163" t="s">
        <v>59</v>
      </c>
      <c r="TV43" s="157">
        <v>27</v>
      </c>
      <c r="TW43" s="157">
        <v>26</v>
      </c>
      <c r="TX43" s="157">
        <v>1</v>
      </c>
      <c r="TY43" s="157">
        <v>0</v>
      </c>
      <c r="TZ43" s="158">
        <f t="shared" si="80"/>
        <v>0.96296296296296291</v>
      </c>
      <c r="UA43" s="158">
        <f t="shared" si="81"/>
        <v>0</v>
      </c>
      <c r="UC43" s="163" t="s">
        <v>59</v>
      </c>
      <c r="UD43" s="157">
        <v>27</v>
      </c>
      <c r="UE43" s="157">
        <v>26</v>
      </c>
      <c r="UF43" s="157">
        <v>1</v>
      </c>
      <c r="UG43" s="157">
        <v>0</v>
      </c>
      <c r="UH43" s="158">
        <f t="shared" si="82"/>
        <v>0.96296296296296291</v>
      </c>
      <c r="UI43" s="158">
        <f t="shared" si="83"/>
        <v>0</v>
      </c>
      <c r="UK43" s="163" t="s">
        <v>59</v>
      </c>
      <c r="UL43" s="157">
        <v>27</v>
      </c>
      <c r="UM43" s="157">
        <v>26</v>
      </c>
      <c r="UN43" s="157">
        <v>1</v>
      </c>
      <c r="UO43" s="157">
        <v>0</v>
      </c>
      <c r="UP43" s="158">
        <f t="shared" si="84"/>
        <v>0.96296296296296291</v>
      </c>
      <c r="UQ43" s="158">
        <f t="shared" si="85"/>
        <v>0</v>
      </c>
      <c r="US43" s="163" t="s">
        <v>59</v>
      </c>
      <c r="UT43" s="157">
        <v>27</v>
      </c>
      <c r="UU43" s="157">
        <v>26</v>
      </c>
      <c r="UV43" s="157">
        <v>1</v>
      </c>
      <c r="UW43" s="157">
        <v>0</v>
      </c>
      <c r="UX43" s="158">
        <f t="shared" si="86"/>
        <v>0.96296296296296291</v>
      </c>
      <c r="UY43" s="158">
        <f t="shared" si="87"/>
        <v>0</v>
      </c>
      <c r="UZ43" s="157"/>
      <c r="VA43" s="163" t="s">
        <v>59</v>
      </c>
      <c r="VB43" s="157">
        <v>27</v>
      </c>
      <c r="VC43" s="157">
        <v>26</v>
      </c>
      <c r="VD43" s="157">
        <v>1</v>
      </c>
      <c r="VE43" s="157">
        <v>0</v>
      </c>
      <c r="VF43" s="158">
        <f t="shared" si="88"/>
        <v>0.96296296296296291</v>
      </c>
      <c r="VG43" s="158">
        <f t="shared" si="89"/>
        <v>0</v>
      </c>
      <c r="VI43" s="163" t="s">
        <v>59</v>
      </c>
      <c r="VJ43" s="157">
        <v>27</v>
      </c>
      <c r="VK43" s="157">
        <v>26</v>
      </c>
      <c r="VL43" s="157">
        <v>1</v>
      </c>
      <c r="VM43" s="157">
        <v>0</v>
      </c>
      <c r="VN43" s="158">
        <f t="shared" si="90"/>
        <v>0.96296296296296291</v>
      </c>
      <c r="VO43" s="158">
        <f t="shared" si="91"/>
        <v>0</v>
      </c>
      <c r="VQ43" s="163" t="s">
        <v>59</v>
      </c>
      <c r="VR43" s="157">
        <v>27</v>
      </c>
      <c r="VS43" s="157">
        <v>26</v>
      </c>
      <c r="VT43" s="157">
        <v>1</v>
      </c>
      <c r="VU43" s="157">
        <v>0</v>
      </c>
      <c r="VV43" s="158">
        <f t="shared" si="92"/>
        <v>0.96296296296296291</v>
      </c>
      <c r="VW43" s="158">
        <f t="shared" si="93"/>
        <v>0</v>
      </c>
      <c r="VY43" s="163" t="s">
        <v>59</v>
      </c>
      <c r="VZ43" s="157">
        <v>27</v>
      </c>
      <c r="WA43" s="157">
        <v>26</v>
      </c>
      <c r="WB43" s="157">
        <v>1</v>
      </c>
      <c r="WC43" s="157">
        <v>0</v>
      </c>
      <c r="WD43" s="158">
        <f t="shared" si="94"/>
        <v>0.96296296296296291</v>
      </c>
      <c r="WE43" s="158">
        <f t="shared" si="95"/>
        <v>0</v>
      </c>
      <c r="WG43" s="163" t="s">
        <v>59</v>
      </c>
      <c r="WH43" s="157">
        <v>27</v>
      </c>
      <c r="WI43" s="157">
        <v>26</v>
      </c>
      <c r="WJ43" s="157">
        <v>1</v>
      </c>
      <c r="WK43" s="157">
        <v>0</v>
      </c>
      <c r="WL43" s="158">
        <f t="shared" si="96"/>
        <v>0.96296296296296291</v>
      </c>
      <c r="WM43" s="158">
        <f t="shared" si="97"/>
        <v>0</v>
      </c>
      <c r="WO43" s="163" t="s">
        <v>59</v>
      </c>
      <c r="WP43" s="157">
        <v>27</v>
      </c>
      <c r="WQ43" s="157">
        <v>26</v>
      </c>
      <c r="WR43" s="157">
        <v>1</v>
      </c>
      <c r="WS43" s="157">
        <v>0</v>
      </c>
      <c r="WT43" s="158">
        <f t="shared" si="98"/>
        <v>0.96296296296296291</v>
      </c>
      <c r="WU43" s="158">
        <f t="shared" si="99"/>
        <v>0</v>
      </c>
      <c r="WW43" s="163" t="s">
        <v>59</v>
      </c>
      <c r="WX43" s="157">
        <v>27</v>
      </c>
      <c r="WY43" s="157">
        <v>26</v>
      </c>
      <c r="WZ43" s="157">
        <v>1</v>
      </c>
      <c r="XA43" s="157">
        <v>0</v>
      </c>
      <c r="XB43" s="158">
        <f t="shared" si="100"/>
        <v>0.96296296296296291</v>
      </c>
      <c r="XC43" s="158" t="str">
        <f t="shared" si="101"/>
        <v>OK</v>
      </c>
      <c r="XE43" s="163" t="s">
        <v>59</v>
      </c>
      <c r="XF43" s="157">
        <f>32-5</f>
        <v>27</v>
      </c>
      <c r="XG43" s="157">
        <v>26</v>
      </c>
      <c r="XH43" s="157">
        <v>1</v>
      </c>
      <c r="XI43" s="157">
        <f>5-5</f>
        <v>0</v>
      </c>
      <c r="XJ43" s="158">
        <f t="shared" si="102"/>
        <v>0.96296296296296291</v>
      </c>
      <c r="XK43" s="158" t="str">
        <f t="shared" si="115"/>
        <v>OK</v>
      </c>
      <c r="XM43" s="163" t="s">
        <v>59</v>
      </c>
      <c r="XN43" s="157">
        <f>32</f>
        <v>32</v>
      </c>
      <c r="XO43" s="157">
        <f>26+5</f>
        <v>31</v>
      </c>
      <c r="XP43" s="157">
        <v>1</v>
      </c>
      <c r="XQ43" s="157">
        <f>5-5</f>
        <v>0</v>
      </c>
      <c r="XR43" s="158">
        <f t="shared" si="103"/>
        <v>0.96875</v>
      </c>
      <c r="XS43" s="158" t="str">
        <f t="shared" si="116"/>
        <v>Fail:1%</v>
      </c>
      <c r="XU43" s="163" t="s">
        <v>59</v>
      </c>
      <c r="XV43" s="157">
        <v>27</v>
      </c>
      <c r="XW43" s="157">
        <v>26</v>
      </c>
      <c r="XX43" s="157">
        <v>1</v>
      </c>
      <c r="XY43" s="157">
        <v>0</v>
      </c>
      <c r="XZ43" s="158">
        <f t="shared" si="104"/>
        <v>0.96296296296296291</v>
      </c>
      <c r="YA43" s="158" t="str">
        <f t="shared" si="105"/>
        <v>OK</v>
      </c>
      <c r="YC43" s="163" t="s">
        <v>59</v>
      </c>
      <c r="YD43" s="157">
        <v>32</v>
      </c>
      <c r="YE43" s="157">
        <v>31</v>
      </c>
      <c r="YF43" s="157">
        <v>1</v>
      </c>
      <c r="YG43" s="157">
        <v>0</v>
      </c>
      <c r="YH43" s="158">
        <f t="shared" si="106"/>
        <v>0.96875</v>
      </c>
      <c r="YI43" s="110" t="str">
        <f t="shared" si="107"/>
        <v>OK</v>
      </c>
    </row>
    <row r="44" spans="1:659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117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14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08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09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118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10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11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12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O44" s="157" t="s">
        <v>60</v>
      </c>
      <c r="OP44" s="157">
        <v>16</v>
      </c>
      <c r="OQ44" s="157">
        <v>16</v>
      </c>
      <c r="OR44" s="157">
        <v>0</v>
      </c>
      <c r="OS44" s="157">
        <v>0</v>
      </c>
      <c r="OT44" s="158">
        <f t="shared" si="47"/>
        <v>1</v>
      </c>
      <c r="OU44" s="158">
        <f t="shared" si="48"/>
        <v>0</v>
      </c>
      <c r="OW44" s="157" t="s">
        <v>60</v>
      </c>
      <c r="OX44" s="157">
        <v>16</v>
      </c>
      <c r="OY44" s="157">
        <v>16</v>
      </c>
      <c r="OZ44" s="157">
        <v>0</v>
      </c>
      <c r="PA44" s="157">
        <v>0</v>
      </c>
      <c r="PB44" s="158">
        <f t="shared" si="113"/>
        <v>1</v>
      </c>
      <c r="PC44" s="158">
        <f t="shared" si="49"/>
        <v>0</v>
      </c>
      <c r="PE44" s="157" t="s">
        <v>60</v>
      </c>
      <c r="PF44" s="157">
        <v>16</v>
      </c>
      <c r="PG44" s="157">
        <v>16</v>
      </c>
      <c r="PH44" s="157">
        <v>0</v>
      </c>
      <c r="PI44" s="157">
        <v>0</v>
      </c>
      <c r="PJ44" s="158">
        <f t="shared" si="50"/>
        <v>1</v>
      </c>
      <c r="PK44" s="158">
        <f t="shared" si="51"/>
        <v>0</v>
      </c>
      <c r="PM44" s="157" t="s">
        <v>60</v>
      </c>
      <c r="PN44" s="157">
        <v>16</v>
      </c>
      <c r="PO44" s="157">
        <v>16</v>
      </c>
      <c r="PP44" s="157">
        <v>0</v>
      </c>
      <c r="PQ44" s="157">
        <v>0</v>
      </c>
      <c r="PR44" s="158">
        <f t="shared" si="52"/>
        <v>1</v>
      </c>
      <c r="PS44" s="158">
        <f t="shared" si="53"/>
        <v>0</v>
      </c>
      <c r="PU44" s="157" t="s">
        <v>60</v>
      </c>
      <c r="PV44" s="157">
        <v>6</v>
      </c>
      <c r="PW44" s="157">
        <v>6</v>
      </c>
      <c r="PX44" s="157">
        <v>0</v>
      </c>
      <c r="PY44" s="157">
        <v>0</v>
      </c>
      <c r="PZ44" s="158">
        <f t="shared" si="54"/>
        <v>1</v>
      </c>
      <c r="QA44" s="158">
        <f t="shared" si="55"/>
        <v>0</v>
      </c>
      <c r="QC44" s="157" t="s">
        <v>60</v>
      </c>
      <c r="QD44" s="157">
        <v>6</v>
      </c>
      <c r="QE44" s="157">
        <v>6</v>
      </c>
      <c r="QF44" s="157">
        <v>0</v>
      </c>
      <c r="QG44" s="157">
        <v>0</v>
      </c>
      <c r="QH44" s="158">
        <f t="shared" si="56"/>
        <v>1</v>
      </c>
      <c r="QI44" s="158">
        <f t="shared" si="57"/>
        <v>0</v>
      </c>
      <c r="QK44" s="157" t="s">
        <v>60</v>
      </c>
      <c r="QL44" s="157">
        <v>6</v>
      </c>
      <c r="QM44" s="157">
        <v>6</v>
      </c>
      <c r="QN44" s="157">
        <v>0</v>
      </c>
      <c r="QO44" s="157">
        <v>0</v>
      </c>
      <c r="QP44" s="158">
        <f t="shared" si="58"/>
        <v>1</v>
      </c>
      <c r="QQ44" s="158">
        <f t="shared" si="59"/>
        <v>0</v>
      </c>
      <c r="QS44" s="157" t="s">
        <v>60</v>
      </c>
      <c r="QT44" s="157">
        <v>6</v>
      </c>
      <c r="QU44" s="157">
        <v>6</v>
      </c>
      <c r="QV44" s="157">
        <v>0</v>
      </c>
      <c r="QW44" s="157">
        <v>0</v>
      </c>
      <c r="QX44" s="158">
        <f t="shared" si="60"/>
        <v>1</v>
      </c>
      <c r="QY44" s="158">
        <f t="shared" si="61"/>
        <v>0</v>
      </c>
      <c r="RA44" s="157" t="s">
        <v>60</v>
      </c>
      <c r="RB44" s="157">
        <v>6</v>
      </c>
      <c r="RC44" s="157">
        <v>6</v>
      </c>
      <c r="RD44" s="157">
        <v>0</v>
      </c>
      <c r="RE44" s="157">
        <v>0</v>
      </c>
      <c r="RF44" s="158">
        <f t="shared" si="62"/>
        <v>1</v>
      </c>
      <c r="RG44" s="158">
        <f t="shared" si="63"/>
        <v>0</v>
      </c>
      <c r="RI44" s="157" t="s">
        <v>60</v>
      </c>
      <c r="RJ44" s="157">
        <v>6</v>
      </c>
      <c r="RK44" s="157">
        <v>6</v>
      </c>
      <c r="RL44" s="157">
        <v>0</v>
      </c>
      <c r="RM44" s="157">
        <v>0</v>
      </c>
      <c r="RN44" s="158">
        <f t="shared" si="64"/>
        <v>1</v>
      </c>
      <c r="RO44" s="158">
        <f t="shared" si="65"/>
        <v>0</v>
      </c>
      <c r="RQ44" s="157" t="s">
        <v>60</v>
      </c>
      <c r="RR44" s="157">
        <v>6</v>
      </c>
      <c r="RS44" s="157">
        <v>6</v>
      </c>
      <c r="RT44" s="157">
        <v>0</v>
      </c>
      <c r="RU44" s="157">
        <v>0</v>
      </c>
      <c r="RV44" s="158">
        <f t="shared" si="66"/>
        <v>1</v>
      </c>
      <c r="RW44" s="158">
        <f t="shared" si="67"/>
        <v>0</v>
      </c>
      <c r="RY44" s="157" t="s">
        <v>60</v>
      </c>
      <c r="RZ44" s="157">
        <v>6</v>
      </c>
      <c r="SA44" s="157">
        <v>6</v>
      </c>
      <c r="SB44" s="157">
        <v>0</v>
      </c>
      <c r="SC44" s="157">
        <v>0</v>
      </c>
      <c r="SD44" s="158">
        <f t="shared" si="68"/>
        <v>1</v>
      </c>
      <c r="SE44" s="158">
        <f t="shared" si="69"/>
        <v>0</v>
      </c>
      <c r="SG44" s="157" t="s">
        <v>60</v>
      </c>
      <c r="SH44" s="157">
        <v>6</v>
      </c>
      <c r="SI44" s="157">
        <v>6</v>
      </c>
      <c r="SJ44" s="157">
        <v>0</v>
      </c>
      <c r="SK44" s="157">
        <v>0</v>
      </c>
      <c r="SL44" s="158">
        <f t="shared" si="70"/>
        <v>1</v>
      </c>
      <c r="SM44" s="158">
        <f t="shared" si="71"/>
        <v>0</v>
      </c>
      <c r="SO44" s="157" t="s">
        <v>60</v>
      </c>
      <c r="SP44" s="157">
        <v>6</v>
      </c>
      <c r="SQ44" s="157">
        <v>6</v>
      </c>
      <c r="SR44" s="157">
        <v>0</v>
      </c>
      <c r="SS44" s="157">
        <v>0</v>
      </c>
      <c r="ST44" s="158">
        <f t="shared" si="72"/>
        <v>1</v>
      </c>
      <c r="SU44" s="158">
        <f t="shared" si="73"/>
        <v>0</v>
      </c>
      <c r="SW44" s="157" t="s">
        <v>60</v>
      </c>
      <c r="SX44" s="157">
        <v>6</v>
      </c>
      <c r="SY44" s="157">
        <v>6</v>
      </c>
      <c r="SZ44" s="157">
        <v>0</v>
      </c>
      <c r="TA44" s="157">
        <v>0</v>
      </c>
      <c r="TB44" s="158">
        <f t="shared" si="74"/>
        <v>1</v>
      </c>
      <c r="TC44" s="158">
        <f t="shared" si="75"/>
        <v>0</v>
      </c>
      <c r="TE44" s="157" t="s">
        <v>60</v>
      </c>
      <c r="TF44" s="157">
        <v>6</v>
      </c>
      <c r="TG44" s="157">
        <v>6</v>
      </c>
      <c r="TH44" s="157">
        <v>0</v>
      </c>
      <c r="TI44" s="157">
        <v>0</v>
      </c>
      <c r="TJ44" s="158">
        <f t="shared" si="76"/>
        <v>1</v>
      </c>
      <c r="TK44" s="158">
        <f t="shared" si="77"/>
        <v>0</v>
      </c>
      <c r="TM44" s="157" t="s">
        <v>60</v>
      </c>
      <c r="TN44" s="157">
        <v>6</v>
      </c>
      <c r="TO44" s="157">
        <v>6</v>
      </c>
      <c r="TP44" s="157">
        <v>0</v>
      </c>
      <c r="TQ44" s="157">
        <v>0</v>
      </c>
      <c r="TR44" s="158">
        <f t="shared" si="78"/>
        <v>1</v>
      </c>
      <c r="TS44" s="158">
        <f t="shared" si="79"/>
        <v>0</v>
      </c>
      <c r="TU44" s="157" t="s">
        <v>60</v>
      </c>
      <c r="TV44" s="157">
        <v>6</v>
      </c>
      <c r="TW44" s="157">
        <v>6</v>
      </c>
      <c r="TX44" s="157">
        <v>0</v>
      </c>
      <c r="TY44" s="157">
        <v>0</v>
      </c>
      <c r="TZ44" s="158">
        <f t="shared" si="80"/>
        <v>1</v>
      </c>
      <c r="UA44" s="158">
        <f t="shared" si="81"/>
        <v>0</v>
      </c>
      <c r="UC44" s="157" t="s">
        <v>60</v>
      </c>
      <c r="UD44" s="157">
        <v>6</v>
      </c>
      <c r="UE44" s="157">
        <v>6</v>
      </c>
      <c r="UF44" s="157">
        <v>0</v>
      </c>
      <c r="UG44" s="157">
        <v>0</v>
      </c>
      <c r="UH44" s="158">
        <f t="shared" si="82"/>
        <v>1</v>
      </c>
      <c r="UI44" s="158">
        <f t="shared" si="83"/>
        <v>0</v>
      </c>
      <c r="UK44" s="157" t="s">
        <v>60</v>
      </c>
      <c r="UL44" s="157">
        <v>6</v>
      </c>
      <c r="UM44" s="157">
        <v>6</v>
      </c>
      <c r="UN44" s="157">
        <v>0</v>
      </c>
      <c r="UO44" s="157">
        <v>0</v>
      </c>
      <c r="UP44" s="158">
        <f t="shared" si="84"/>
        <v>1</v>
      </c>
      <c r="UQ44" s="158">
        <f t="shared" si="85"/>
        <v>0</v>
      </c>
      <c r="US44" s="157" t="s">
        <v>60</v>
      </c>
      <c r="UT44" s="157">
        <v>6</v>
      </c>
      <c r="UU44" s="157">
        <v>6</v>
      </c>
      <c r="UV44" s="157">
        <v>0</v>
      </c>
      <c r="UW44" s="157">
        <v>0</v>
      </c>
      <c r="UX44" s="158">
        <f t="shared" si="86"/>
        <v>1</v>
      </c>
      <c r="UY44" s="158">
        <f t="shared" si="87"/>
        <v>0</v>
      </c>
      <c r="UZ44" s="157"/>
      <c r="VA44" s="157" t="s">
        <v>60</v>
      </c>
      <c r="VB44" s="157">
        <v>6</v>
      </c>
      <c r="VC44" s="157">
        <v>6</v>
      </c>
      <c r="VD44" s="157">
        <v>0</v>
      </c>
      <c r="VE44" s="157">
        <v>0</v>
      </c>
      <c r="VF44" s="158">
        <f t="shared" si="88"/>
        <v>1</v>
      </c>
      <c r="VG44" s="158">
        <f t="shared" si="89"/>
        <v>0</v>
      </c>
      <c r="VI44" s="157" t="s">
        <v>60</v>
      </c>
      <c r="VJ44" s="157">
        <v>6</v>
      </c>
      <c r="VK44" s="157">
        <v>6</v>
      </c>
      <c r="VL44" s="157">
        <v>0</v>
      </c>
      <c r="VM44" s="157">
        <v>0</v>
      </c>
      <c r="VN44" s="158">
        <f t="shared" si="90"/>
        <v>1</v>
      </c>
      <c r="VO44" s="158">
        <f t="shared" si="91"/>
        <v>0</v>
      </c>
      <c r="VQ44" s="157" t="s">
        <v>60</v>
      </c>
      <c r="VR44" s="157">
        <v>6</v>
      </c>
      <c r="VS44" s="157">
        <v>6</v>
      </c>
      <c r="VT44" s="157">
        <v>0</v>
      </c>
      <c r="VU44" s="157">
        <v>0</v>
      </c>
      <c r="VV44" s="158">
        <f t="shared" si="92"/>
        <v>1</v>
      </c>
      <c r="VW44" s="158">
        <f t="shared" si="93"/>
        <v>0</v>
      </c>
      <c r="VY44" s="157" t="s">
        <v>60</v>
      </c>
      <c r="VZ44" s="157">
        <v>6</v>
      </c>
      <c r="WA44" s="157">
        <v>6</v>
      </c>
      <c r="WB44" s="157">
        <v>0</v>
      </c>
      <c r="WC44" s="157">
        <v>0</v>
      </c>
      <c r="WD44" s="158">
        <f t="shared" si="94"/>
        <v>1</v>
      </c>
      <c r="WE44" s="158">
        <f t="shared" si="95"/>
        <v>0</v>
      </c>
      <c r="WG44" s="157" t="s">
        <v>60</v>
      </c>
      <c r="WH44" s="157">
        <v>6</v>
      </c>
      <c r="WI44" s="157">
        <v>6</v>
      </c>
      <c r="WJ44" s="157">
        <v>0</v>
      </c>
      <c r="WK44" s="157">
        <v>0</v>
      </c>
      <c r="WL44" s="158">
        <f t="shared" si="96"/>
        <v>1</v>
      </c>
      <c r="WM44" s="158">
        <f t="shared" si="97"/>
        <v>0</v>
      </c>
      <c r="WO44" s="157" t="s">
        <v>60</v>
      </c>
      <c r="WP44" s="157">
        <v>6</v>
      </c>
      <c r="WQ44" s="157">
        <v>6</v>
      </c>
      <c r="WR44" s="157">
        <v>0</v>
      </c>
      <c r="WS44" s="157">
        <v>0</v>
      </c>
      <c r="WT44" s="158">
        <f t="shared" si="98"/>
        <v>1</v>
      </c>
      <c r="WU44" s="158">
        <f t="shared" si="99"/>
        <v>0</v>
      </c>
      <c r="WW44" s="157" t="s">
        <v>60</v>
      </c>
      <c r="WX44" s="157">
        <v>6</v>
      </c>
      <c r="WY44" s="157">
        <v>6</v>
      </c>
      <c r="WZ44" s="157">
        <v>0</v>
      </c>
      <c r="XA44" s="157">
        <v>0</v>
      </c>
      <c r="XB44" s="158">
        <f t="shared" si="100"/>
        <v>1</v>
      </c>
      <c r="XC44" s="158" t="str">
        <f t="shared" si="101"/>
        <v>OK</v>
      </c>
      <c r="XE44" s="157" t="s">
        <v>60</v>
      </c>
      <c r="XF44" s="157">
        <v>6</v>
      </c>
      <c r="XG44" s="157">
        <v>6</v>
      </c>
      <c r="XH44" s="157">
        <v>0</v>
      </c>
      <c r="XI44" s="157">
        <v>0</v>
      </c>
      <c r="XJ44" s="158">
        <f t="shared" si="102"/>
        <v>1</v>
      </c>
      <c r="XK44" s="158" t="str">
        <f t="shared" si="115"/>
        <v>OK</v>
      </c>
      <c r="XM44" s="157" t="s">
        <v>60</v>
      </c>
      <c r="XN44" s="157">
        <v>6</v>
      </c>
      <c r="XO44" s="157">
        <v>6</v>
      </c>
      <c r="XP44" s="157">
        <v>0</v>
      </c>
      <c r="XQ44" s="157">
        <v>0</v>
      </c>
      <c r="XR44" s="158">
        <f t="shared" si="103"/>
        <v>1</v>
      </c>
      <c r="XS44" s="158" t="str">
        <f t="shared" si="116"/>
        <v>OK</v>
      </c>
      <c r="XU44" s="157" t="s">
        <v>60</v>
      </c>
      <c r="XV44" s="157">
        <v>6</v>
      </c>
      <c r="XW44" s="157">
        <v>6</v>
      </c>
      <c r="XX44" s="157">
        <v>0</v>
      </c>
      <c r="XY44" s="157">
        <v>0</v>
      </c>
      <c r="XZ44" s="158">
        <f t="shared" si="104"/>
        <v>1</v>
      </c>
      <c r="YA44" s="158" t="str">
        <f t="shared" si="105"/>
        <v>OK</v>
      </c>
      <c r="YC44" s="157" t="s">
        <v>60</v>
      </c>
      <c r="YD44" s="157">
        <v>6</v>
      </c>
      <c r="YE44" s="157">
        <v>6</v>
      </c>
      <c r="YF44" s="157">
        <v>0</v>
      </c>
      <c r="YG44" s="157">
        <v>0</v>
      </c>
      <c r="YH44" s="158">
        <f t="shared" si="106"/>
        <v>1</v>
      </c>
      <c r="YI44" s="158" t="str">
        <f t="shared" si="107"/>
        <v>OK</v>
      </c>
    </row>
    <row r="45" spans="1:659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117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14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08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09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118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10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11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12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O45" s="157" t="s">
        <v>61</v>
      </c>
      <c r="OP45" s="157">
        <v>25</v>
      </c>
      <c r="OQ45" s="157">
        <v>17</v>
      </c>
      <c r="OR45" s="157">
        <v>8</v>
      </c>
      <c r="OS45" s="157">
        <v>0</v>
      </c>
      <c r="OT45" s="158">
        <f t="shared" si="47"/>
        <v>0.68</v>
      </c>
      <c r="OU45" s="158">
        <f t="shared" si="48"/>
        <v>0</v>
      </c>
      <c r="OW45" s="157" t="s">
        <v>61</v>
      </c>
      <c r="OX45" s="157">
        <v>25</v>
      </c>
      <c r="OY45" s="157">
        <v>17</v>
      </c>
      <c r="OZ45" s="157">
        <v>8</v>
      </c>
      <c r="PA45" s="157">
        <v>0</v>
      </c>
      <c r="PB45" s="158">
        <f t="shared" si="113"/>
        <v>0.68</v>
      </c>
      <c r="PC45" s="158">
        <f t="shared" si="49"/>
        <v>0</v>
      </c>
      <c r="PE45" s="157" t="s">
        <v>61</v>
      </c>
      <c r="PF45" s="157">
        <v>25</v>
      </c>
      <c r="PG45" s="157">
        <v>17</v>
      </c>
      <c r="PH45" s="157">
        <v>8</v>
      </c>
      <c r="PI45" s="157">
        <v>0</v>
      </c>
      <c r="PJ45" s="158">
        <f t="shared" si="50"/>
        <v>0.68</v>
      </c>
      <c r="PK45" s="158">
        <f t="shared" si="51"/>
        <v>0</v>
      </c>
      <c r="PM45" s="157" t="s">
        <v>61</v>
      </c>
      <c r="PN45" s="157">
        <v>25</v>
      </c>
      <c r="PO45" s="157">
        <v>17</v>
      </c>
      <c r="PP45" s="157">
        <v>8</v>
      </c>
      <c r="PQ45" s="157">
        <v>0</v>
      </c>
      <c r="PR45" s="158">
        <f t="shared" si="52"/>
        <v>0.68</v>
      </c>
      <c r="PS45" s="158">
        <f t="shared" si="53"/>
        <v>0</v>
      </c>
      <c r="PU45" s="157" t="s">
        <v>61</v>
      </c>
      <c r="PV45" s="157">
        <v>25</v>
      </c>
      <c r="PW45" s="157">
        <v>17</v>
      </c>
      <c r="PX45" s="157">
        <v>8</v>
      </c>
      <c r="PY45" s="157">
        <v>0</v>
      </c>
      <c r="PZ45" s="158">
        <f t="shared" si="54"/>
        <v>0.68</v>
      </c>
      <c r="QA45" s="158">
        <f t="shared" si="55"/>
        <v>0</v>
      </c>
      <c r="QC45" s="157" t="s">
        <v>61</v>
      </c>
      <c r="QD45" s="157">
        <v>25</v>
      </c>
      <c r="QE45" s="157">
        <v>17</v>
      </c>
      <c r="QF45" s="157">
        <v>8</v>
      </c>
      <c r="QG45" s="157">
        <v>0</v>
      </c>
      <c r="QH45" s="158">
        <f t="shared" si="56"/>
        <v>0.68</v>
      </c>
      <c r="QI45" s="158">
        <f t="shared" si="57"/>
        <v>0</v>
      </c>
      <c r="QK45" s="157" t="s">
        <v>61</v>
      </c>
      <c r="QL45" s="157">
        <v>25</v>
      </c>
      <c r="QM45" s="157">
        <v>17</v>
      </c>
      <c r="QN45" s="157">
        <v>8</v>
      </c>
      <c r="QO45" s="157">
        <v>0</v>
      </c>
      <c r="QP45" s="158">
        <f t="shared" si="58"/>
        <v>0.68</v>
      </c>
      <c r="QQ45" s="158">
        <f t="shared" si="59"/>
        <v>0</v>
      </c>
      <c r="QS45" s="157" t="s">
        <v>61</v>
      </c>
      <c r="QT45" s="157">
        <v>25</v>
      </c>
      <c r="QU45" s="157">
        <v>17</v>
      </c>
      <c r="QV45" s="157">
        <v>8</v>
      </c>
      <c r="QW45" s="157">
        <v>0</v>
      </c>
      <c r="QX45" s="158">
        <f t="shared" si="60"/>
        <v>0.68</v>
      </c>
      <c r="QY45" s="158">
        <f t="shared" si="61"/>
        <v>0</v>
      </c>
      <c r="RA45" s="157" t="s">
        <v>61</v>
      </c>
      <c r="RB45" s="157">
        <v>25</v>
      </c>
      <c r="RC45" s="157">
        <v>17</v>
      </c>
      <c r="RD45" s="157">
        <v>8</v>
      </c>
      <c r="RE45" s="157">
        <v>0</v>
      </c>
      <c r="RF45" s="158">
        <f t="shared" si="62"/>
        <v>0.68</v>
      </c>
      <c r="RG45" s="158">
        <f t="shared" si="63"/>
        <v>0</v>
      </c>
      <c r="RI45" s="157" t="s">
        <v>61</v>
      </c>
      <c r="RJ45" s="157">
        <v>25</v>
      </c>
      <c r="RK45" s="157">
        <v>17</v>
      </c>
      <c r="RL45" s="157">
        <v>8</v>
      </c>
      <c r="RM45" s="157">
        <v>0</v>
      </c>
      <c r="RN45" s="158">
        <f t="shared" si="64"/>
        <v>0.68</v>
      </c>
      <c r="RO45" s="158">
        <f t="shared" si="65"/>
        <v>0</v>
      </c>
      <c r="RQ45" s="157" t="s">
        <v>61</v>
      </c>
      <c r="RR45" s="157">
        <v>25</v>
      </c>
      <c r="RS45" s="157">
        <v>17</v>
      </c>
      <c r="RT45" s="157">
        <v>8</v>
      </c>
      <c r="RU45" s="157">
        <v>0</v>
      </c>
      <c r="RV45" s="158">
        <f t="shared" si="66"/>
        <v>0.68</v>
      </c>
      <c r="RW45" s="158">
        <f t="shared" si="67"/>
        <v>0</v>
      </c>
      <c r="RY45" s="157" t="s">
        <v>61</v>
      </c>
      <c r="RZ45" s="157">
        <v>25</v>
      </c>
      <c r="SA45" s="157">
        <v>17</v>
      </c>
      <c r="SB45" s="157">
        <v>8</v>
      </c>
      <c r="SC45" s="157">
        <v>0</v>
      </c>
      <c r="SD45" s="158">
        <f t="shared" si="68"/>
        <v>0.68</v>
      </c>
      <c r="SE45" s="158">
        <f t="shared" si="69"/>
        <v>0</v>
      </c>
      <c r="SG45" s="157" t="s">
        <v>61</v>
      </c>
      <c r="SH45" s="157">
        <v>25</v>
      </c>
      <c r="SI45" s="157">
        <v>17</v>
      </c>
      <c r="SJ45" s="157">
        <v>8</v>
      </c>
      <c r="SK45" s="157">
        <v>0</v>
      </c>
      <c r="SL45" s="158">
        <f t="shared" si="70"/>
        <v>0.68</v>
      </c>
      <c r="SM45" s="158">
        <f t="shared" si="71"/>
        <v>0</v>
      </c>
      <c r="SO45" s="157" t="s">
        <v>61</v>
      </c>
      <c r="SP45" s="157">
        <v>25</v>
      </c>
      <c r="SQ45" s="157">
        <v>17</v>
      </c>
      <c r="SR45" s="157">
        <v>8</v>
      </c>
      <c r="SS45" s="157">
        <v>0</v>
      </c>
      <c r="ST45" s="158">
        <f t="shared" si="72"/>
        <v>0.68</v>
      </c>
      <c r="SU45" s="158">
        <f t="shared" si="73"/>
        <v>0</v>
      </c>
      <c r="SW45" s="157" t="s">
        <v>61</v>
      </c>
      <c r="SX45" s="157">
        <v>25</v>
      </c>
      <c r="SY45" s="157">
        <v>17</v>
      </c>
      <c r="SZ45" s="157">
        <v>8</v>
      </c>
      <c r="TA45" s="157">
        <v>0</v>
      </c>
      <c r="TB45" s="158">
        <f t="shared" si="74"/>
        <v>0.68</v>
      </c>
      <c r="TC45" s="158">
        <f t="shared" si="75"/>
        <v>0</v>
      </c>
      <c r="TE45" s="157" t="s">
        <v>61</v>
      </c>
      <c r="TF45" s="157">
        <v>25</v>
      </c>
      <c r="TG45" s="157">
        <v>17</v>
      </c>
      <c r="TH45" s="157">
        <v>8</v>
      </c>
      <c r="TI45" s="157">
        <v>0</v>
      </c>
      <c r="TJ45" s="158">
        <f t="shared" si="76"/>
        <v>0.68</v>
      </c>
      <c r="TK45" s="158">
        <f t="shared" si="77"/>
        <v>0</v>
      </c>
      <c r="TM45" s="157" t="s">
        <v>61</v>
      </c>
      <c r="TN45" s="157">
        <v>25</v>
      </c>
      <c r="TO45" s="157">
        <v>17</v>
      </c>
      <c r="TP45" s="157">
        <v>8</v>
      </c>
      <c r="TQ45" s="157">
        <v>0</v>
      </c>
      <c r="TR45" s="158">
        <f t="shared" si="78"/>
        <v>0.68</v>
      </c>
      <c r="TS45" s="158">
        <f t="shared" si="79"/>
        <v>0</v>
      </c>
      <c r="TU45" s="157" t="s">
        <v>61</v>
      </c>
      <c r="TV45" s="157">
        <v>25</v>
      </c>
      <c r="TW45" s="157">
        <v>17</v>
      </c>
      <c r="TX45" s="157">
        <v>8</v>
      </c>
      <c r="TY45" s="157">
        <v>0</v>
      </c>
      <c r="TZ45" s="158">
        <f t="shared" si="80"/>
        <v>0.68</v>
      </c>
      <c r="UA45" s="158">
        <f t="shared" si="81"/>
        <v>0</v>
      </c>
      <c r="UC45" s="157" t="s">
        <v>61</v>
      </c>
      <c r="UD45" s="157">
        <v>25</v>
      </c>
      <c r="UE45" s="157">
        <v>17</v>
      </c>
      <c r="UF45" s="157">
        <v>8</v>
      </c>
      <c r="UG45" s="157">
        <v>0</v>
      </c>
      <c r="UH45" s="158">
        <f t="shared" si="82"/>
        <v>0.68</v>
      </c>
      <c r="UI45" s="158">
        <f t="shared" si="83"/>
        <v>0</v>
      </c>
      <c r="UK45" s="157" t="s">
        <v>61</v>
      </c>
      <c r="UL45" s="157">
        <v>25</v>
      </c>
      <c r="UM45" s="157">
        <v>17</v>
      </c>
      <c r="UN45" s="157">
        <v>8</v>
      </c>
      <c r="UO45" s="157">
        <v>0</v>
      </c>
      <c r="UP45" s="158">
        <f t="shared" si="84"/>
        <v>0.68</v>
      </c>
      <c r="UQ45" s="158">
        <f t="shared" si="85"/>
        <v>0</v>
      </c>
      <c r="US45" s="157" t="s">
        <v>61</v>
      </c>
      <c r="UT45" s="157">
        <v>25</v>
      </c>
      <c r="UU45" s="157">
        <v>17</v>
      </c>
      <c r="UV45" s="157">
        <v>8</v>
      </c>
      <c r="UW45" s="157">
        <v>0</v>
      </c>
      <c r="UX45" s="158">
        <f t="shared" si="86"/>
        <v>0.68</v>
      </c>
      <c r="UY45" s="158">
        <f t="shared" si="87"/>
        <v>0</v>
      </c>
      <c r="UZ45" s="157"/>
      <c r="VA45" s="157" t="s">
        <v>61</v>
      </c>
      <c r="VB45" s="157">
        <v>25</v>
      </c>
      <c r="VC45" s="157">
        <v>17</v>
      </c>
      <c r="VD45" s="157">
        <v>8</v>
      </c>
      <c r="VE45" s="157">
        <v>0</v>
      </c>
      <c r="VF45" s="158">
        <f t="shared" si="88"/>
        <v>0.68</v>
      </c>
      <c r="VG45" s="158">
        <f t="shared" si="89"/>
        <v>0</v>
      </c>
      <c r="VI45" s="157" t="s">
        <v>61</v>
      </c>
      <c r="VJ45" s="157">
        <v>25</v>
      </c>
      <c r="VK45" s="157">
        <v>17</v>
      </c>
      <c r="VL45" s="157">
        <v>8</v>
      </c>
      <c r="VM45" s="157">
        <v>0</v>
      </c>
      <c r="VN45" s="158">
        <f t="shared" si="90"/>
        <v>0.68</v>
      </c>
      <c r="VO45" s="158">
        <f t="shared" si="91"/>
        <v>0</v>
      </c>
      <c r="VQ45" s="157" t="s">
        <v>61</v>
      </c>
      <c r="VR45" s="157">
        <v>25</v>
      </c>
      <c r="VS45" s="157">
        <v>17</v>
      </c>
      <c r="VT45" s="157">
        <v>8</v>
      </c>
      <c r="VU45" s="157">
        <v>0</v>
      </c>
      <c r="VV45" s="158">
        <f t="shared" si="92"/>
        <v>0.68</v>
      </c>
      <c r="VW45" s="158">
        <f t="shared" si="93"/>
        <v>0</v>
      </c>
      <c r="VY45" s="157" t="s">
        <v>61</v>
      </c>
      <c r="VZ45" s="157">
        <v>25</v>
      </c>
      <c r="WA45" s="157">
        <v>17</v>
      </c>
      <c r="WB45" s="157">
        <v>8</v>
      </c>
      <c r="WC45" s="157">
        <v>0</v>
      </c>
      <c r="WD45" s="158">
        <f t="shared" si="94"/>
        <v>0.68</v>
      </c>
      <c r="WE45" s="158">
        <f t="shared" si="95"/>
        <v>0</v>
      </c>
      <c r="WG45" s="157" t="s">
        <v>61</v>
      </c>
      <c r="WH45" s="157">
        <v>25</v>
      </c>
      <c r="WI45" s="157">
        <v>17</v>
      </c>
      <c r="WJ45" s="157">
        <v>8</v>
      </c>
      <c r="WK45" s="157">
        <v>0</v>
      </c>
      <c r="WL45" s="158">
        <f t="shared" si="96"/>
        <v>0.68</v>
      </c>
      <c r="WM45" s="158">
        <f t="shared" si="97"/>
        <v>0</v>
      </c>
      <c r="WO45" s="157" t="s">
        <v>61</v>
      </c>
      <c r="WP45" s="157">
        <v>25</v>
      </c>
      <c r="WQ45" s="157">
        <v>17</v>
      </c>
      <c r="WR45" s="157">
        <v>8</v>
      </c>
      <c r="WS45" s="157">
        <v>0</v>
      </c>
      <c r="WT45" s="158">
        <f t="shared" si="98"/>
        <v>0.68</v>
      </c>
      <c r="WU45" s="158">
        <f t="shared" si="99"/>
        <v>0</v>
      </c>
      <c r="WW45" s="157" t="s">
        <v>61</v>
      </c>
      <c r="WX45" s="157">
        <v>25</v>
      </c>
      <c r="WY45" s="157">
        <v>17</v>
      </c>
      <c r="WZ45" s="157">
        <v>8</v>
      </c>
      <c r="XA45" s="157">
        <v>0</v>
      </c>
      <c r="XB45" s="158">
        <f t="shared" si="100"/>
        <v>0.68</v>
      </c>
      <c r="XC45" s="158" t="str">
        <f t="shared" si="101"/>
        <v>OK</v>
      </c>
      <c r="XE45" s="157" t="s">
        <v>61</v>
      </c>
      <c r="XF45" s="157">
        <v>25</v>
      </c>
      <c r="XG45" s="157">
        <v>17</v>
      </c>
      <c r="XH45" s="157">
        <v>8</v>
      </c>
      <c r="XI45" s="157">
        <v>0</v>
      </c>
      <c r="XJ45" s="158">
        <f t="shared" si="102"/>
        <v>0.68</v>
      </c>
      <c r="XK45" s="158" t="str">
        <f t="shared" si="115"/>
        <v>OK</v>
      </c>
      <c r="XM45" s="157" t="s">
        <v>61</v>
      </c>
      <c r="XN45" s="157">
        <v>25</v>
      </c>
      <c r="XO45" s="157">
        <v>17</v>
      </c>
      <c r="XP45" s="157">
        <v>8</v>
      </c>
      <c r="XQ45" s="157">
        <v>0</v>
      </c>
      <c r="XR45" s="158">
        <f t="shared" si="103"/>
        <v>0.68</v>
      </c>
      <c r="XS45" s="158" t="str">
        <f t="shared" si="116"/>
        <v>OK</v>
      </c>
      <c r="XU45" s="157" t="s">
        <v>61</v>
      </c>
      <c r="XV45" s="157">
        <v>25</v>
      </c>
      <c r="XW45" s="157">
        <v>17</v>
      </c>
      <c r="XX45" s="157">
        <v>8</v>
      </c>
      <c r="XY45" s="157">
        <v>0</v>
      </c>
      <c r="XZ45" s="158">
        <f t="shared" si="104"/>
        <v>0.68</v>
      </c>
      <c r="YA45" s="158" t="str">
        <f t="shared" si="105"/>
        <v>OK</v>
      </c>
      <c r="YC45" s="157" t="s">
        <v>61</v>
      </c>
      <c r="YD45" s="157">
        <v>25</v>
      </c>
      <c r="YE45" s="157">
        <v>17</v>
      </c>
      <c r="YF45" s="157">
        <v>8</v>
      </c>
      <c r="YG45" s="157">
        <v>0</v>
      </c>
      <c r="YH45" s="158">
        <f t="shared" si="106"/>
        <v>0.68</v>
      </c>
      <c r="YI45" s="158" t="str">
        <f t="shared" si="107"/>
        <v>OK</v>
      </c>
    </row>
    <row r="46" spans="1:659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117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14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08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09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118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10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11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12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O46" s="157" t="s">
        <v>62</v>
      </c>
      <c r="OP46" s="157">
        <v>447</v>
      </c>
      <c r="OQ46" s="157">
        <v>443</v>
      </c>
      <c r="OR46" s="157">
        <v>4</v>
      </c>
      <c r="OS46" s="157">
        <v>0</v>
      </c>
      <c r="OT46" s="158">
        <f t="shared" si="47"/>
        <v>0.99105145413870244</v>
      </c>
      <c r="OU46" s="158">
        <f t="shared" si="48"/>
        <v>1.0514541387024456E-3</v>
      </c>
      <c r="OW46" s="157" t="s">
        <v>62</v>
      </c>
      <c r="OX46" s="157">
        <v>447</v>
      </c>
      <c r="OY46" s="157">
        <v>443</v>
      </c>
      <c r="OZ46" s="157">
        <v>4</v>
      </c>
      <c r="PA46" s="157">
        <v>0</v>
      </c>
      <c r="PB46" s="158">
        <f t="shared" si="113"/>
        <v>0.99105145413870244</v>
      </c>
      <c r="PC46" s="158">
        <f t="shared" si="49"/>
        <v>0</v>
      </c>
      <c r="PE46" s="157" t="s">
        <v>62</v>
      </c>
      <c r="PF46" s="157">
        <v>447</v>
      </c>
      <c r="PG46" s="157">
        <v>443</v>
      </c>
      <c r="PH46" s="157">
        <v>4</v>
      </c>
      <c r="PI46" s="157">
        <v>0</v>
      </c>
      <c r="PJ46" s="158">
        <f t="shared" si="50"/>
        <v>0.99105145413870244</v>
      </c>
      <c r="PK46" s="158">
        <f t="shared" si="51"/>
        <v>0</v>
      </c>
      <c r="PM46" s="157" t="s">
        <v>62</v>
      </c>
      <c r="PN46" s="157">
        <v>447</v>
      </c>
      <c r="PO46" s="157">
        <v>443</v>
      </c>
      <c r="PP46" s="157">
        <v>4</v>
      </c>
      <c r="PQ46" s="157">
        <v>0</v>
      </c>
      <c r="PR46" s="158">
        <f t="shared" si="52"/>
        <v>0.99105145413870244</v>
      </c>
      <c r="PS46" s="158">
        <f t="shared" si="53"/>
        <v>0</v>
      </c>
      <c r="PU46" s="157" t="s">
        <v>62</v>
      </c>
      <c r="PV46" s="157">
        <v>447</v>
      </c>
      <c r="PW46" s="157">
        <v>443</v>
      </c>
      <c r="PX46" s="157">
        <v>4</v>
      </c>
      <c r="PY46" s="157">
        <v>0</v>
      </c>
      <c r="PZ46" s="158">
        <f t="shared" si="54"/>
        <v>0.99105145413870244</v>
      </c>
      <c r="QA46" s="158">
        <f t="shared" si="55"/>
        <v>0</v>
      </c>
      <c r="QC46" s="157" t="s">
        <v>62</v>
      </c>
      <c r="QD46" s="157">
        <v>447</v>
      </c>
      <c r="QE46" s="157">
        <v>443</v>
      </c>
      <c r="QF46" s="157">
        <v>4</v>
      </c>
      <c r="QG46" s="157">
        <v>0</v>
      </c>
      <c r="QH46" s="158">
        <f t="shared" si="56"/>
        <v>0.99105145413870244</v>
      </c>
      <c r="QI46" s="158">
        <f t="shared" si="57"/>
        <v>0</v>
      </c>
      <c r="QK46" s="157" t="s">
        <v>62</v>
      </c>
      <c r="QL46" s="157">
        <v>447</v>
      </c>
      <c r="QM46" s="157">
        <v>443</v>
      </c>
      <c r="QN46" s="157">
        <v>4</v>
      </c>
      <c r="QO46" s="157">
        <v>0</v>
      </c>
      <c r="QP46" s="158">
        <f t="shared" si="58"/>
        <v>0.99105145413870244</v>
      </c>
      <c r="QQ46" s="158">
        <f t="shared" si="59"/>
        <v>0</v>
      </c>
      <c r="QS46" s="157" t="s">
        <v>62</v>
      </c>
      <c r="QT46" s="157">
        <v>447</v>
      </c>
      <c r="QU46" s="157">
        <v>443</v>
      </c>
      <c r="QV46" s="157">
        <v>4</v>
      </c>
      <c r="QW46" s="157">
        <v>0</v>
      </c>
      <c r="QX46" s="158">
        <f t="shared" si="60"/>
        <v>0.99105145413870244</v>
      </c>
      <c r="QY46" s="158">
        <f t="shared" si="61"/>
        <v>0</v>
      </c>
      <c r="RA46" s="157" t="s">
        <v>62</v>
      </c>
      <c r="RB46" s="157">
        <v>447</v>
      </c>
      <c r="RC46" s="157">
        <v>443</v>
      </c>
      <c r="RD46" s="157">
        <v>4</v>
      </c>
      <c r="RE46" s="157">
        <v>0</v>
      </c>
      <c r="RF46" s="158">
        <f t="shared" si="62"/>
        <v>0.99105145413870244</v>
      </c>
      <c r="RG46" s="158">
        <f t="shared" si="63"/>
        <v>0</v>
      </c>
      <c r="RI46" s="157" t="s">
        <v>62</v>
      </c>
      <c r="RJ46" s="157">
        <v>447</v>
      </c>
      <c r="RK46" s="157">
        <v>443</v>
      </c>
      <c r="RL46" s="157">
        <v>4</v>
      </c>
      <c r="RM46" s="157">
        <v>0</v>
      </c>
      <c r="RN46" s="158">
        <f t="shared" si="64"/>
        <v>0.99105145413870244</v>
      </c>
      <c r="RO46" s="158">
        <f t="shared" si="65"/>
        <v>0</v>
      </c>
      <c r="RQ46" s="157" t="s">
        <v>62</v>
      </c>
      <c r="RR46" s="157">
        <v>447</v>
      </c>
      <c r="RS46" s="157">
        <v>443</v>
      </c>
      <c r="RT46" s="157">
        <v>4</v>
      </c>
      <c r="RU46" s="157">
        <v>0</v>
      </c>
      <c r="RV46" s="158">
        <f t="shared" si="66"/>
        <v>0.99105145413870244</v>
      </c>
      <c r="RW46" s="158">
        <f t="shared" si="67"/>
        <v>0</v>
      </c>
      <c r="RY46" s="157" t="s">
        <v>62</v>
      </c>
      <c r="RZ46" s="157">
        <v>447</v>
      </c>
      <c r="SA46" s="157">
        <v>443</v>
      </c>
      <c r="SB46" s="157">
        <v>4</v>
      </c>
      <c r="SC46" s="157">
        <v>0</v>
      </c>
      <c r="SD46" s="158">
        <f t="shared" si="68"/>
        <v>0.99105145413870244</v>
      </c>
      <c r="SE46" s="158">
        <f t="shared" si="69"/>
        <v>0</v>
      </c>
      <c r="SG46" s="157" t="s">
        <v>62</v>
      </c>
      <c r="SH46" s="157">
        <v>447</v>
      </c>
      <c r="SI46" s="157">
        <v>443</v>
      </c>
      <c r="SJ46" s="157">
        <v>4</v>
      </c>
      <c r="SK46" s="157">
        <v>0</v>
      </c>
      <c r="SL46" s="158">
        <f t="shared" si="70"/>
        <v>0.99105145413870244</v>
      </c>
      <c r="SM46" s="158">
        <f t="shared" si="71"/>
        <v>0</v>
      </c>
      <c r="SO46" s="157" t="s">
        <v>62</v>
      </c>
      <c r="SP46" s="157">
        <v>447</v>
      </c>
      <c r="SQ46" s="157">
        <v>443</v>
      </c>
      <c r="SR46" s="157">
        <v>4</v>
      </c>
      <c r="SS46" s="157">
        <v>0</v>
      </c>
      <c r="ST46" s="158">
        <f t="shared" si="72"/>
        <v>0.99105145413870244</v>
      </c>
      <c r="SU46" s="158">
        <f t="shared" si="73"/>
        <v>0</v>
      </c>
      <c r="SW46" s="157" t="s">
        <v>62</v>
      </c>
      <c r="SX46" s="157">
        <v>447</v>
      </c>
      <c r="SY46" s="157">
        <v>443</v>
      </c>
      <c r="SZ46" s="157">
        <v>4</v>
      </c>
      <c r="TA46" s="157">
        <v>0</v>
      </c>
      <c r="TB46" s="158">
        <f t="shared" si="74"/>
        <v>0.99105145413870244</v>
      </c>
      <c r="TC46" s="158">
        <f t="shared" si="75"/>
        <v>0</v>
      </c>
      <c r="TE46" s="157" t="s">
        <v>62</v>
      </c>
      <c r="TF46" s="157">
        <v>447</v>
      </c>
      <c r="TG46" s="157">
        <v>443</v>
      </c>
      <c r="TH46" s="157">
        <v>4</v>
      </c>
      <c r="TI46" s="157">
        <v>0</v>
      </c>
      <c r="TJ46" s="158">
        <f t="shared" si="76"/>
        <v>0.99105145413870244</v>
      </c>
      <c r="TK46" s="158">
        <f t="shared" si="77"/>
        <v>0</v>
      </c>
      <c r="TM46" s="157" t="s">
        <v>62</v>
      </c>
      <c r="TN46" s="157">
        <v>447</v>
      </c>
      <c r="TO46" s="157">
        <v>443</v>
      </c>
      <c r="TP46" s="157">
        <v>4</v>
      </c>
      <c r="TQ46" s="157">
        <v>0</v>
      </c>
      <c r="TR46" s="158">
        <f t="shared" si="78"/>
        <v>0.99105145413870244</v>
      </c>
      <c r="TS46" s="158">
        <f t="shared" si="79"/>
        <v>0</v>
      </c>
      <c r="TU46" s="157" t="s">
        <v>62</v>
      </c>
      <c r="TV46" s="157">
        <v>447</v>
      </c>
      <c r="TW46" s="157">
        <v>443</v>
      </c>
      <c r="TX46" s="157">
        <v>4</v>
      </c>
      <c r="TY46" s="157">
        <v>0</v>
      </c>
      <c r="TZ46" s="158">
        <f t="shared" si="80"/>
        <v>0.99105145413870244</v>
      </c>
      <c r="UA46" s="158">
        <f t="shared" si="81"/>
        <v>0</v>
      </c>
      <c r="UC46" s="157" t="s">
        <v>62</v>
      </c>
      <c r="UD46" s="157">
        <v>447</v>
      </c>
      <c r="UE46" s="157">
        <v>443</v>
      </c>
      <c r="UF46" s="157">
        <v>4</v>
      </c>
      <c r="UG46" s="157">
        <v>0</v>
      </c>
      <c r="UH46" s="158">
        <f t="shared" si="82"/>
        <v>0.99105145413870244</v>
      </c>
      <c r="UI46" s="158">
        <f t="shared" si="83"/>
        <v>0</v>
      </c>
      <c r="UK46" s="157" t="s">
        <v>62</v>
      </c>
      <c r="UL46" s="157">
        <v>447</v>
      </c>
      <c r="UM46" s="157">
        <v>443</v>
      </c>
      <c r="UN46" s="157">
        <v>4</v>
      </c>
      <c r="UO46" s="157">
        <v>0</v>
      </c>
      <c r="UP46" s="158">
        <f t="shared" si="84"/>
        <v>0.99105145413870244</v>
      </c>
      <c r="UQ46" s="158">
        <f t="shared" si="85"/>
        <v>0</v>
      </c>
      <c r="US46" s="157" t="s">
        <v>62</v>
      </c>
      <c r="UT46" s="157">
        <v>447</v>
      </c>
      <c r="UU46" s="157">
        <v>443</v>
      </c>
      <c r="UV46" s="157">
        <v>4</v>
      </c>
      <c r="UW46" s="157">
        <v>0</v>
      </c>
      <c r="UX46" s="158">
        <f t="shared" si="86"/>
        <v>0.99105145413870244</v>
      </c>
      <c r="UY46" s="158">
        <f t="shared" si="87"/>
        <v>0</v>
      </c>
      <c r="UZ46" s="157"/>
      <c r="VA46" s="157" t="s">
        <v>62</v>
      </c>
      <c r="VB46" s="157">
        <v>447</v>
      </c>
      <c r="VC46" s="157">
        <v>443</v>
      </c>
      <c r="VD46" s="157">
        <v>4</v>
      </c>
      <c r="VE46" s="157">
        <v>0</v>
      </c>
      <c r="VF46" s="158">
        <f t="shared" si="88"/>
        <v>0.99105145413870244</v>
      </c>
      <c r="VG46" s="158">
        <f t="shared" si="89"/>
        <v>0</v>
      </c>
      <c r="VI46" s="157" t="s">
        <v>62</v>
      </c>
      <c r="VJ46" s="157">
        <v>447</v>
      </c>
      <c r="VK46" s="157">
        <v>443</v>
      </c>
      <c r="VL46" s="157">
        <v>4</v>
      </c>
      <c r="VM46" s="157">
        <v>0</v>
      </c>
      <c r="VN46" s="158">
        <f t="shared" si="90"/>
        <v>0.99105145413870244</v>
      </c>
      <c r="VO46" s="158">
        <f t="shared" si="91"/>
        <v>0</v>
      </c>
      <c r="VQ46" s="157" t="s">
        <v>62</v>
      </c>
      <c r="VR46" s="157">
        <v>447</v>
      </c>
      <c r="VS46" s="157">
        <v>443</v>
      </c>
      <c r="VT46" s="157">
        <v>4</v>
      </c>
      <c r="VU46" s="157">
        <v>0</v>
      </c>
      <c r="VV46" s="158">
        <f t="shared" si="92"/>
        <v>0.99105145413870244</v>
      </c>
      <c r="VW46" s="158">
        <f t="shared" si="93"/>
        <v>0</v>
      </c>
      <c r="VY46" s="157" t="s">
        <v>62</v>
      </c>
      <c r="VZ46" s="157">
        <v>447</v>
      </c>
      <c r="WA46" s="157">
        <v>443</v>
      </c>
      <c r="WB46" s="157">
        <v>4</v>
      </c>
      <c r="WC46" s="157">
        <v>0</v>
      </c>
      <c r="WD46" s="158">
        <f t="shared" si="94"/>
        <v>0.99105145413870244</v>
      </c>
      <c r="WE46" s="158">
        <f t="shared" si="95"/>
        <v>0</v>
      </c>
      <c r="WG46" s="157" t="s">
        <v>62</v>
      </c>
      <c r="WH46" s="157">
        <v>447</v>
      </c>
      <c r="WI46" s="157">
        <v>443</v>
      </c>
      <c r="WJ46" s="157">
        <v>4</v>
      </c>
      <c r="WK46" s="157">
        <v>0</v>
      </c>
      <c r="WL46" s="158">
        <f t="shared" si="96"/>
        <v>0.99105145413870244</v>
      </c>
      <c r="WM46" s="158">
        <f t="shared" si="97"/>
        <v>0</v>
      </c>
      <c r="WO46" s="157" t="s">
        <v>62</v>
      </c>
      <c r="WP46" s="157">
        <v>447</v>
      </c>
      <c r="WQ46" s="157">
        <v>443</v>
      </c>
      <c r="WR46" s="157">
        <v>4</v>
      </c>
      <c r="WS46" s="157">
        <v>0</v>
      </c>
      <c r="WT46" s="158">
        <f t="shared" si="98"/>
        <v>0.99105145413870244</v>
      </c>
      <c r="WU46" s="158">
        <f t="shared" si="99"/>
        <v>0</v>
      </c>
      <c r="WW46" s="157" t="s">
        <v>62</v>
      </c>
      <c r="WX46" s="157">
        <v>447</v>
      </c>
      <c r="WY46" s="157">
        <v>443</v>
      </c>
      <c r="WZ46" s="157">
        <v>4</v>
      </c>
      <c r="XA46" s="157">
        <v>0</v>
      </c>
      <c r="XB46" s="158">
        <f t="shared" si="100"/>
        <v>0.99105145413870244</v>
      </c>
      <c r="XC46" s="158" t="str">
        <f t="shared" si="101"/>
        <v>OK</v>
      </c>
      <c r="XE46" s="157" t="s">
        <v>62</v>
      </c>
      <c r="XF46" s="157">
        <v>447</v>
      </c>
      <c r="XG46" s="157">
        <v>443</v>
      </c>
      <c r="XH46" s="157">
        <v>4</v>
      </c>
      <c r="XI46" s="157">
        <v>0</v>
      </c>
      <c r="XJ46" s="158">
        <f t="shared" si="102"/>
        <v>0.99105145413870244</v>
      </c>
      <c r="XK46" s="158" t="str">
        <f t="shared" si="115"/>
        <v>OK</v>
      </c>
      <c r="XM46" s="157" t="s">
        <v>62</v>
      </c>
      <c r="XN46" s="157">
        <v>447</v>
      </c>
      <c r="XO46" s="157">
        <v>443</v>
      </c>
      <c r="XP46" s="157">
        <v>4</v>
      </c>
      <c r="XQ46" s="157">
        <v>0</v>
      </c>
      <c r="XR46" s="158">
        <f t="shared" si="103"/>
        <v>0.99105145413870244</v>
      </c>
      <c r="XS46" s="158" t="str">
        <f t="shared" si="116"/>
        <v>OK</v>
      </c>
      <c r="XU46" s="157" t="s">
        <v>62</v>
      </c>
      <c r="XV46" s="157">
        <v>447</v>
      </c>
      <c r="XW46" s="157">
        <v>443</v>
      </c>
      <c r="XX46" s="157">
        <v>4</v>
      </c>
      <c r="XY46" s="157">
        <v>0</v>
      </c>
      <c r="XZ46" s="158">
        <f t="shared" si="104"/>
        <v>0.99105145413870244</v>
      </c>
      <c r="YA46" s="158" t="str">
        <f t="shared" si="105"/>
        <v>OK</v>
      </c>
      <c r="YC46" s="157" t="s">
        <v>62</v>
      </c>
      <c r="YD46" s="157">
        <v>447</v>
      </c>
      <c r="YE46" s="157">
        <v>443</v>
      </c>
      <c r="YF46" s="157">
        <v>4</v>
      </c>
      <c r="YG46" s="157">
        <v>0</v>
      </c>
      <c r="YH46" s="158">
        <f t="shared" si="106"/>
        <v>0.99105145413870244</v>
      </c>
      <c r="YI46" s="158" t="str">
        <f t="shared" si="107"/>
        <v>OK</v>
      </c>
    </row>
    <row r="47" spans="1:659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117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14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08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09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118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10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11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12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O47" s="157" t="s">
        <v>63</v>
      </c>
      <c r="OP47" s="157">
        <v>43</v>
      </c>
      <c r="OQ47" s="157">
        <v>43</v>
      </c>
      <c r="OR47" s="157">
        <v>0</v>
      </c>
      <c r="OS47" s="157">
        <v>0</v>
      </c>
      <c r="OT47" s="158">
        <f t="shared" si="47"/>
        <v>1</v>
      </c>
      <c r="OU47" s="158">
        <f t="shared" si="48"/>
        <v>0</v>
      </c>
      <c r="OW47" s="157" t="s">
        <v>63</v>
      </c>
      <c r="OX47" s="157">
        <v>43</v>
      </c>
      <c r="OY47" s="157">
        <v>43</v>
      </c>
      <c r="OZ47" s="157">
        <v>0</v>
      </c>
      <c r="PA47" s="157">
        <v>0</v>
      </c>
      <c r="PB47" s="158">
        <f t="shared" si="113"/>
        <v>1</v>
      </c>
      <c r="PC47" s="158">
        <f t="shared" si="49"/>
        <v>0</v>
      </c>
      <c r="PE47" s="157" t="s">
        <v>63</v>
      </c>
      <c r="PF47" s="157">
        <v>43</v>
      </c>
      <c r="PG47" s="157">
        <v>43</v>
      </c>
      <c r="PH47" s="157">
        <v>0</v>
      </c>
      <c r="PI47" s="157">
        <v>0</v>
      </c>
      <c r="PJ47" s="158">
        <f t="shared" si="50"/>
        <v>1</v>
      </c>
      <c r="PK47" s="158">
        <f t="shared" si="51"/>
        <v>0</v>
      </c>
      <c r="PM47" s="157" t="s">
        <v>63</v>
      </c>
      <c r="PN47" s="157">
        <v>43</v>
      </c>
      <c r="PO47" s="157">
        <v>43</v>
      </c>
      <c r="PP47" s="157">
        <v>0</v>
      </c>
      <c r="PQ47" s="157">
        <v>0</v>
      </c>
      <c r="PR47" s="158">
        <f t="shared" si="52"/>
        <v>1</v>
      </c>
      <c r="PS47" s="158">
        <f t="shared" si="53"/>
        <v>0</v>
      </c>
      <c r="PU47" s="157" t="s">
        <v>63</v>
      </c>
      <c r="PV47" s="157">
        <v>43</v>
      </c>
      <c r="PW47" s="157">
        <v>43</v>
      </c>
      <c r="PX47" s="157">
        <v>0</v>
      </c>
      <c r="PY47" s="157">
        <v>0</v>
      </c>
      <c r="PZ47" s="158">
        <f t="shared" si="54"/>
        <v>1</v>
      </c>
      <c r="QA47" s="158">
        <f t="shared" si="55"/>
        <v>0</v>
      </c>
      <c r="QC47" s="157" t="s">
        <v>63</v>
      </c>
      <c r="QD47" s="157">
        <v>43</v>
      </c>
      <c r="QE47" s="157">
        <v>43</v>
      </c>
      <c r="QF47" s="157">
        <v>0</v>
      </c>
      <c r="QG47" s="157">
        <v>0</v>
      </c>
      <c r="QH47" s="158">
        <f t="shared" si="56"/>
        <v>1</v>
      </c>
      <c r="QI47" s="158">
        <f t="shared" si="57"/>
        <v>0</v>
      </c>
      <c r="QK47" s="157" t="s">
        <v>63</v>
      </c>
      <c r="QL47" s="157">
        <v>43</v>
      </c>
      <c r="QM47" s="157">
        <v>43</v>
      </c>
      <c r="QN47" s="157">
        <v>0</v>
      </c>
      <c r="QO47" s="157">
        <v>0</v>
      </c>
      <c r="QP47" s="158">
        <f t="shared" si="58"/>
        <v>1</v>
      </c>
      <c r="QQ47" s="158">
        <f t="shared" si="59"/>
        <v>0</v>
      </c>
      <c r="QS47" s="157" t="s">
        <v>63</v>
      </c>
      <c r="QT47" s="157">
        <v>43</v>
      </c>
      <c r="QU47" s="157">
        <v>43</v>
      </c>
      <c r="QV47" s="157">
        <v>0</v>
      </c>
      <c r="QW47" s="157">
        <v>0</v>
      </c>
      <c r="QX47" s="158">
        <f t="shared" si="60"/>
        <v>1</v>
      </c>
      <c r="QY47" s="158">
        <f t="shared" si="61"/>
        <v>0</v>
      </c>
      <c r="RA47" s="157" t="s">
        <v>63</v>
      </c>
      <c r="RB47" s="157">
        <v>43</v>
      </c>
      <c r="RC47" s="157">
        <v>43</v>
      </c>
      <c r="RD47" s="157">
        <v>0</v>
      </c>
      <c r="RE47" s="157">
        <v>0</v>
      </c>
      <c r="RF47" s="158">
        <f t="shared" si="62"/>
        <v>1</v>
      </c>
      <c r="RG47" s="158">
        <f t="shared" si="63"/>
        <v>0</v>
      </c>
      <c r="RI47" s="157" t="s">
        <v>63</v>
      </c>
      <c r="RJ47" s="157">
        <v>43</v>
      </c>
      <c r="RK47" s="157">
        <v>43</v>
      </c>
      <c r="RL47" s="157">
        <v>0</v>
      </c>
      <c r="RM47" s="157">
        <v>0</v>
      </c>
      <c r="RN47" s="158">
        <f t="shared" si="64"/>
        <v>1</v>
      </c>
      <c r="RO47" s="158">
        <f t="shared" si="65"/>
        <v>0</v>
      </c>
      <c r="RQ47" s="157" t="s">
        <v>63</v>
      </c>
      <c r="RR47" s="157">
        <v>43</v>
      </c>
      <c r="RS47" s="157">
        <v>43</v>
      </c>
      <c r="RT47" s="157">
        <v>0</v>
      </c>
      <c r="RU47" s="157">
        <v>0</v>
      </c>
      <c r="RV47" s="158">
        <f t="shared" si="66"/>
        <v>1</v>
      </c>
      <c r="RW47" s="158">
        <f t="shared" si="67"/>
        <v>0</v>
      </c>
      <c r="RY47" s="157" t="s">
        <v>63</v>
      </c>
      <c r="RZ47" s="157">
        <v>43</v>
      </c>
      <c r="SA47" s="157">
        <v>43</v>
      </c>
      <c r="SB47" s="157">
        <v>0</v>
      </c>
      <c r="SC47" s="157">
        <v>0</v>
      </c>
      <c r="SD47" s="158">
        <f t="shared" si="68"/>
        <v>1</v>
      </c>
      <c r="SE47" s="158">
        <f t="shared" si="69"/>
        <v>0</v>
      </c>
      <c r="SG47" s="157" t="s">
        <v>63</v>
      </c>
      <c r="SH47" s="157">
        <v>43</v>
      </c>
      <c r="SI47" s="157">
        <v>43</v>
      </c>
      <c r="SJ47" s="157">
        <v>0</v>
      </c>
      <c r="SK47" s="157">
        <v>0</v>
      </c>
      <c r="SL47" s="158">
        <f t="shared" si="70"/>
        <v>1</v>
      </c>
      <c r="SM47" s="158">
        <f t="shared" si="71"/>
        <v>0</v>
      </c>
      <c r="SO47" s="157" t="s">
        <v>63</v>
      </c>
      <c r="SP47" s="157">
        <v>43</v>
      </c>
      <c r="SQ47" s="157">
        <v>43</v>
      </c>
      <c r="SR47" s="157">
        <v>0</v>
      </c>
      <c r="SS47" s="157">
        <v>0</v>
      </c>
      <c r="ST47" s="158">
        <f t="shared" si="72"/>
        <v>1</v>
      </c>
      <c r="SU47" s="158">
        <f t="shared" si="73"/>
        <v>0</v>
      </c>
      <c r="SW47" s="157" t="s">
        <v>63</v>
      </c>
      <c r="SX47" s="157">
        <v>43</v>
      </c>
      <c r="SY47" s="157">
        <v>43</v>
      </c>
      <c r="SZ47" s="157">
        <v>0</v>
      </c>
      <c r="TA47" s="157">
        <v>0</v>
      </c>
      <c r="TB47" s="158">
        <f t="shared" si="74"/>
        <v>1</v>
      </c>
      <c r="TC47" s="158">
        <f t="shared" si="75"/>
        <v>0</v>
      </c>
      <c r="TE47" s="157" t="s">
        <v>63</v>
      </c>
      <c r="TF47" s="157">
        <v>43</v>
      </c>
      <c r="TG47" s="157">
        <v>43</v>
      </c>
      <c r="TH47" s="157">
        <v>0</v>
      </c>
      <c r="TI47" s="157">
        <v>0</v>
      </c>
      <c r="TJ47" s="158">
        <f t="shared" si="76"/>
        <v>1</v>
      </c>
      <c r="TK47" s="158">
        <f t="shared" si="77"/>
        <v>0</v>
      </c>
      <c r="TM47" s="157" t="s">
        <v>63</v>
      </c>
      <c r="TN47" s="157">
        <v>43</v>
      </c>
      <c r="TO47" s="157">
        <v>43</v>
      </c>
      <c r="TP47" s="157">
        <v>0</v>
      </c>
      <c r="TQ47" s="157">
        <v>0</v>
      </c>
      <c r="TR47" s="158">
        <f t="shared" si="78"/>
        <v>1</v>
      </c>
      <c r="TS47" s="158">
        <f t="shared" si="79"/>
        <v>0</v>
      </c>
      <c r="TU47" s="157" t="s">
        <v>63</v>
      </c>
      <c r="TV47" s="157">
        <v>43</v>
      </c>
      <c r="TW47" s="157">
        <v>43</v>
      </c>
      <c r="TX47" s="157">
        <v>0</v>
      </c>
      <c r="TY47" s="157">
        <v>0</v>
      </c>
      <c r="TZ47" s="158">
        <f t="shared" si="80"/>
        <v>1</v>
      </c>
      <c r="UA47" s="158">
        <f t="shared" si="81"/>
        <v>0</v>
      </c>
      <c r="UC47" s="157" t="s">
        <v>63</v>
      </c>
      <c r="UD47" s="157">
        <v>43</v>
      </c>
      <c r="UE47" s="157">
        <v>43</v>
      </c>
      <c r="UF47" s="157">
        <v>0</v>
      </c>
      <c r="UG47" s="157">
        <v>0</v>
      </c>
      <c r="UH47" s="158">
        <f t="shared" si="82"/>
        <v>1</v>
      </c>
      <c r="UI47" s="158">
        <f t="shared" si="83"/>
        <v>0</v>
      </c>
      <c r="UK47" s="157" t="s">
        <v>63</v>
      </c>
      <c r="UL47" s="157">
        <v>43</v>
      </c>
      <c r="UM47" s="157">
        <v>43</v>
      </c>
      <c r="UN47" s="157">
        <v>0</v>
      </c>
      <c r="UO47" s="157">
        <v>0</v>
      </c>
      <c r="UP47" s="158">
        <f t="shared" si="84"/>
        <v>1</v>
      </c>
      <c r="UQ47" s="158">
        <f t="shared" si="85"/>
        <v>0</v>
      </c>
      <c r="US47" s="157" t="s">
        <v>63</v>
      </c>
      <c r="UT47" s="157">
        <v>43</v>
      </c>
      <c r="UU47" s="157">
        <v>43</v>
      </c>
      <c r="UV47" s="157">
        <v>0</v>
      </c>
      <c r="UW47" s="157">
        <v>0</v>
      </c>
      <c r="UX47" s="158">
        <f t="shared" si="86"/>
        <v>1</v>
      </c>
      <c r="UY47" s="158">
        <f t="shared" si="87"/>
        <v>0</v>
      </c>
      <c r="UZ47" s="157"/>
      <c r="VA47" s="157" t="s">
        <v>63</v>
      </c>
      <c r="VB47" s="157">
        <v>43</v>
      </c>
      <c r="VC47" s="157">
        <v>43</v>
      </c>
      <c r="VD47" s="157">
        <v>0</v>
      </c>
      <c r="VE47" s="157">
        <v>0</v>
      </c>
      <c r="VF47" s="158">
        <f t="shared" si="88"/>
        <v>1</v>
      </c>
      <c r="VG47" s="158">
        <f t="shared" si="89"/>
        <v>0</v>
      </c>
      <c r="VI47" s="157" t="s">
        <v>63</v>
      </c>
      <c r="VJ47" s="157">
        <v>43</v>
      </c>
      <c r="VK47" s="157">
        <v>43</v>
      </c>
      <c r="VL47" s="157">
        <v>0</v>
      </c>
      <c r="VM47" s="157">
        <v>0</v>
      </c>
      <c r="VN47" s="158">
        <f t="shared" si="90"/>
        <v>1</v>
      </c>
      <c r="VO47" s="158">
        <f t="shared" si="91"/>
        <v>0</v>
      </c>
      <c r="VQ47" s="157" t="s">
        <v>63</v>
      </c>
      <c r="VR47" s="157">
        <v>43</v>
      </c>
      <c r="VS47" s="157">
        <v>43</v>
      </c>
      <c r="VT47" s="157">
        <v>0</v>
      </c>
      <c r="VU47" s="157">
        <v>0</v>
      </c>
      <c r="VV47" s="158">
        <f t="shared" si="92"/>
        <v>1</v>
      </c>
      <c r="VW47" s="158">
        <f t="shared" si="93"/>
        <v>0</v>
      </c>
      <c r="VY47" s="157" t="s">
        <v>63</v>
      </c>
      <c r="VZ47" s="157">
        <v>43</v>
      </c>
      <c r="WA47" s="157">
        <v>43</v>
      </c>
      <c r="WB47" s="157">
        <v>0</v>
      </c>
      <c r="WC47" s="157">
        <v>0</v>
      </c>
      <c r="WD47" s="158">
        <f t="shared" si="94"/>
        <v>1</v>
      </c>
      <c r="WE47" s="158">
        <f t="shared" si="95"/>
        <v>0</v>
      </c>
      <c r="WG47" s="157" t="s">
        <v>63</v>
      </c>
      <c r="WH47" s="157">
        <v>43</v>
      </c>
      <c r="WI47" s="157">
        <v>43</v>
      </c>
      <c r="WJ47" s="157">
        <v>0</v>
      </c>
      <c r="WK47" s="157">
        <v>0</v>
      </c>
      <c r="WL47" s="158">
        <f t="shared" si="96"/>
        <v>1</v>
      </c>
      <c r="WM47" s="158">
        <f t="shared" si="97"/>
        <v>0</v>
      </c>
      <c r="WO47" s="157" t="s">
        <v>63</v>
      </c>
      <c r="WP47" s="157">
        <v>43</v>
      </c>
      <c r="WQ47" s="157">
        <v>43</v>
      </c>
      <c r="WR47" s="157">
        <v>0</v>
      </c>
      <c r="WS47" s="157">
        <v>0</v>
      </c>
      <c r="WT47" s="158">
        <f t="shared" si="98"/>
        <v>1</v>
      </c>
      <c r="WU47" s="158">
        <f t="shared" si="99"/>
        <v>0</v>
      </c>
      <c r="WW47" s="157" t="s">
        <v>63</v>
      </c>
      <c r="WX47" s="157">
        <v>43</v>
      </c>
      <c r="WY47" s="157">
        <v>43</v>
      </c>
      <c r="WZ47" s="157">
        <v>0</v>
      </c>
      <c r="XA47" s="157">
        <v>0</v>
      </c>
      <c r="XB47" s="158">
        <f t="shared" si="100"/>
        <v>1</v>
      </c>
      <c r="XC47" s="158" t="str">
        <f t="shared" si="101"/>
        <v>OK</v>
      </c>
      <c r="XE47" s="157" t="s">
        <v>63</v>
      </c>
      <c r="XF47" s="157">
        <v>43</v>
      </c>
      <c r="XG47" s="157">
        <v>43</v>
      </c>
      <c r="XH47" s="157">
        <v>0</v>
      </c>
      <c r="XI47" s="157">
        <v>0</v>
      </c>
      <c r="XJ47" s="158">
        <f t="shared" si="102"/>
        <v>1</v>
      </c>
      <c r="XK47" s="158" t="str">
        <f t="shared" si="115"/>
        <v>OK</v>
      </c>
      <c r="XM47" s="157" t="s">
        <v>63</v>
      </c>
      <c r="XN47" s="157">
        <v>43</v>
      </c>
      <c r="XO47" s="157">
        <v>43</v>
      </c>
      <c r="XP47" s="157">
        <v>0</v>
      </c>
      <c r="XQ47" s="157">
        <v>0</v>
      </c>
      <c r="XR47" s="158">
        <f t="shared" si="103"/>
        <v>1</v>
      </c>
      <c r="XS47" s="158" t="str">
        <f t="shared" si="116"/>
        <v>OK</v>
      </c>
      <c r="XU47" s="157" t="s">
        <v>63</v>
      </c>
      <c r="XV47" s="157">
        <v>43</v>
      </c>
      <c r="XW47" s="157">
        <v>43</v>
      </c>
      <c r="XX47" s="157">
        <v>0</v>
      </c>
      <c r="XY47" s="157">
        <v>0</v>
      </c>
      <c r="XZ47" s="158">
        <f t="shared" si="104"/>
        <v>1</v>
      </c>
      <c r="YA47" s="158" t="str">
        <f t="shared" si="105"/>
        <v>OK</v>
      </c>
      <c r="YC47" s="157" t="s">
        <v>63</v>
      </c>
      <c r="YD47" s="157">
        <v>43</v>
      </c>
      <c r="YE47" s="157">
        <v>43</v>
      </c>
      <c r="YF47" s="157">
        <v>0</v>
      </c>
      <c r="YG47" s="157">
        <v>0</v>
      </c>
      <c r="YH47" s="158">
        <f t="shared" si="106"/>
        <v>1</v>
      </c>
      <c r="YI47" s="158" t="str">
        <f t="shared" si="107"/>
        <v>OK</v>
      </c>
    </row>
    <row r="48" spans="1:659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117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14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08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09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118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10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11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12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O48" s="157" t="s">
        <v>64</v>
      </c>
      <c r="OP48" s="157">
        <v>10</v>
      </c>
      <c r="OQ48" s="157">
        <v>10</v>
      </c>
      <c r="OR48" s="157">
        <v>0</v>
      </c>
      <c r="OS48" s="157">
        <v>0</v>
      </c>
      <c r="OT48" s="158">
        <f t="shared" si="47"/>
        <v>1</v>
      </c>
      <c r="OU48" s="158">
        <f t="shared" si="48"/>
        <v>0</v>
      </c>
      <c r="OW48" s="157" t="s">
        <v>64</v>
      </c>
      <c r="OX48" s="157">
        <v>10</v>
      </c>
      <c r="OY48" s="157">
        <v>10</v>
      </c>
      <c r="OZ48" s="157">
        <v>0</v>
      </c>
      <c r="PA48" s="157">
        <v>0</v>
      </c>
      <c r="PB48" s="158">
        <f t="shared" si="113"/>
        <v>1</v>
      </c>
      <c r="PC48" s="158">
        <f t="shared" si="49"/>
        <v>0</v>
      </c>
      <c r="PE48" s="157" t="s">
        <v>64</v>
      </c>
      <c r="PF48" s="157">
        <v>10</v>
      </c>
      <c r="PG48" s="157">
        <v>10</v>
      </c>
      <c r="PH48" s="157">
        <v>0</v>
      </c>
      <c r="PI48" s="157">
        <v>0</v>
      </c>
      <c r="PJ48" s="158">
        <f t="shared" si="50"/>
        <v>1</v>
      </c>
      <c r="PK48" s="158">
        <f t="shared" si="51"/>
        <v>0</v>
      </c>
      <c r="PM48" s="157" t="s">
        <v>64</v>
      </c>
      <c r="PN48" s="157">
        <v>10</v>
      </c>
      <c r="PO48" s="157">
        <v>10</v>
      </c>
      <c r="PP48" s="157">
        <v>0</v>
      </c>
      <c r="PQ48" s="157">
        <v>0</v>
      </c>
      <c r="PR48" s="158">
        <f t="shared" si="52"/>
        <v>1</v>
      </c>
      <c r="PS48" s="158">
        <f t="shared" si="53"/>
        <v>0</v>
      </c>
      <c r="PU48" s="157" t="s">
        <v>64</v>
      </c>
      <c r="PV48" s="157">
        <v>10</v>
      </c>
      <c r="PW48" s="157">
        <v>10</v>
      </c>
      <c r="PX48" s="157">
        <v>0</v>
      </c>
      <c r="PY48" s="157">
        <v>0</v>
      </c>
      <c r="PZ48" s="158">
        <f t="shared" si="54"/>
        <v>1</v>
      </c>
      <c r="QA48" s="158">
        <f t="shared" si="55"/>
        <v>0</v>
      </c>
      <c r="QC48" s="157" t="s">
        <v>64</v>
      </c>
      <c r="QD48" s="157">
        <v>10</v>
      </c>
      <c r="QE48" s="157">
        <v>10</v>
      </c>
      <c r="QF48" s="157">
        <v>0</v>
      </c>
      <c r="QG48" s="157">
        <v>0</v>
      </c>
      <c r="QH48" s="158">
        <f t="shared" si="56"/>
        <v>1</v>
      </c>
      <c r="QI48" s="158">
        <f t="shared" si="57"/>
        <v>0</v>
      </c>
      <c r="QK48" s="157" t="s">
        <v>64</v>
      </c>
      <c r="QL48" s="157">
        <v>10</v>
      </c>
      <c r="QM48" s="157">
        <v>10</v>
      </c>
      <c r="QN48" s="157">
        <v>0</v>
      </c>
      <c r="QO48" s="157">
        <v>0</v>
      </c>
      <c r="QP48" s="158">
        <f t="shared" si="58"/>
        <v>1</v>
      </c>
      <c r="QQ48" s="158">
        <f t="shared" si="59"/>
        <v>0</v>
      </c>
      <c r="QS48" s="157" t="s">
        <v>64</v>
      </c>
      <c r="QT48" s="157">
        <v>10</v>
      </c>
      <c r="QU48" s="157">
        <v>10</v>
      </c>
      <c r="QV48" s="157">
        <v>0</v>
      </c>
      <c r="QW48" s="157">
        <v>0</v>
      </c>
      <c r="QX48" s="158">
        <f t="shared" si="60"/>
        <v>1</v>
      </c>
      <c r="QY48" s="158">
        <f t="shared" si="61"/>
        <v>0</v>
      </c>
      <c r="RA48" s="157" t="s">
        <v>64</v>
      </c>
      <c r="RB48" s="157">
        <v>10</v>
      </c>
      <c r="RC48" s="157">
        <v>10</v>
      </c>
      <c r="RD48" s="157">
        <v>0</v>
      </c>
      <c r="RE48" s="157">
        <v>0</v>
      </c>
      <c r="RF48" s="158">
        <f t="shared" si="62"/>
        <v>1</v>
      </c>
      <c r="RG48" s="158">
        <f t="shared" si="63"/>
        <v>0</v>
      </c>
      <c r="RI48" s="157" t="s">
        <v>64</v>
      </c>
      <c r="RJ48" s="157">
        <v>10</v>
      </c>
      <c r="RK48" s="157">
        <v>10</v>
      </c>
      <c r="RL48" s="157">
        <v>0</v>
      </c>
      <c r="RM48" s="157">
        <v>0</v>
      </c>
      <c r="RN48" s="158">
        <f t="shared" si="64"/>
        <v>1</v>
      </c>
      <c r="RO48" s="158">
        <f t="shared" si="65"/>
        <v>0</v>
      </c>
      <c r="RQ48" s="157" t="s">
        <v>64</v>
      </c>
      <c r="RR48" s="157">
        <v>10</v>
      </c>
      <c r="RS48" s="157">
        <v>10</v>
      </c>
      <c r="RT48" s="157">
        <v>0</v>
      </c>
      <c r="RU48" s="157">
        <v>0</v>
      </c>
      <c r="RV48" s="158">
        <f t="shared" si="66"/>
        <v>1</v>
      </c>
      <c r="RW48" s="158">
        <f t="shared" si="67"/>
        <v>0</v>
      </c>
      <c r="RY48" s="157" t="s">
        <v>64</v>
      </c>
      <c r="RZ48" s="157">
        <v>10</v>
      </c>
      <c r="SA48" s="157">
        <v>10</v>
      </c>
      <c r="SB48" s="157">
        <v>0</v>
      </c>
      <c r="SC48" s="157">
        <v>0</v>
      </c>
      <c r="SD48" s="158">
        <f t="shared" si="68"/>
        <v>1</v>
      </c>
      <c r="SE48" s="158">
        <f t="shared" si="69"/>
        <v>0</v>
      </c>
      <c r="SG48" s="157" t="s">
        <v>64</v>
      </c>
      <c r="SH48" s="157">
        <v>10</v>
      </c>
      <c r="SI48" s="157">
        <v>10</v>
      </c>
      <c r="SJ48" s="157">
        <v>0</v>
      </c>
      <c r="SK48" s="157">
        <v>0</v>
      </c>
      <c r="SL48" s="158">
        <f t="shared" si="70"/>
        <v>1</v>
      </c>
      <c r="SM48" s="158">
        <f t="shared" si="71"/>
        <v>0</v>
      </c>
      <c r="SO48" s="157" t="s">
        <v>64</v>
      </c>
      <c r="SP48" s="157">
        <v>10</v>
      </c>
      <c r="SQ48" s="157">
        <v>10</v>
      </c>
      <c r="SR48" s="157">
        <v>0</v>
      </c>
      <c r="SS48" s="157">
        <v>0</v>
      </c>
      <c r="ST48" s="158">
        <f t="shared" si="72"/>
        <v>1</v>
      </c>
      <c r="SU48" s="158">
        <f t="shared" si="73"/>
        <v>0</v>
      </c>
      <c r="SW48" s="157" t="s">
        <v>64</v>
      </c>
      <c r="SX48" s="157">
        <v>10</v>
      </c>
      <c r="SY48" s="157">
        <v>10</v>
      </c>
      <c r="SZ48" s="157">
        <v>0</v>
      </c>
      <c r="TA48" s="157">
        <v>0</v>
      </c>
      <c r="TB48" s="158">
        <f t="shared" si="74"/>
        <v>1</v>
      </c>
      <c r="TC48" s="158">
        <f t="shared" si="75"/>
        <v>0</v>
      </c>
      <c r="TE48" s="157" t="s">
        <v>64</v>
      </c>
      <c r="TF48" s="157">
        <v>10</v>
      </c>
      <c r="TG48" s="157">
        <v>10</v>
      </c>
      <c r="TH48" s="157">
        <v>0</v>
      </c>
      <c r="TI48" s="157">
        <v>0</v>
      </c>
      <c r="TJ48" s="158">
        <f t="shared" si="76"/>
        <v>1</v>
      </c>
      <c r="TK48" s="158">
        <f t="shared" si="77"/>
        <v>0</v>
      </c>
      <c r="TM48" s="157" t="s">
        <v>64</v>
      </c>
      <c r="TN48" s="157">
        <v>10</v>
      </c>
      <c r="TO48" s="157">
        <v>10</v>
      </c>
      <c r="TP48" s="157">
        <v>0</v>
      </c>
      <c r="TQ48" s="157">
        <v>0</v>
      </c>
      <c r="TR48" s="158">
        <f t="shared" si="78"/>
        <v>1</v>
      </c>
      <c r="TS48" s="158">
        <f t="shared" si="79"/>
        <v>0</v>
      </c>
      <c r="TU48" s="157" t="s">
        <v>64</v>
      </c>
      <c r="TV48" s="157">
        <v>10</v>
      </c>
      <c r="TW48" s="157">
        <v>10</v>
      </c>
      <c r="TX48" s="157">
        <v>0</v>
      </c>
      <c r="TY48" s="157">
        <v>0</v>
      </c>
      <c r="TZ48" s="158">
        <f t="shared" si="80"/>
        <v>1</v>
      </c>
      <c r="UA48" s="158">
        <f t="shared" si="81"/>
        <v>0</v>
      </c>
      <c r="UC48" s="157" t="s">
        <v>64</v>
      </c>
      <c r="UD48" s="157">
        <v>10</v>
      </c>
      <c r="UE48" s="157">
        <v>10</v>
      </c>
      <c r="UF48" s="157">
        <v>0</v>
      </c>
      <c r="UG48" s="157">
        <v>0</v>
      </c>
      <c r="UH48" s="158">
        <f t="shared" si="82"/>
        <v>1</v>
      </c>
      <c r="UI48" s="158">
        <f t="shared" si="83"/>
        <v>0</v>
      </c>
      <c r="UK48" s="157" t="s">
        <v>64</v>
      </c>
      <c r="UL48" s="157">
        <v>10</v>
      </c>
      <c r="UM48" s="157">
        <v>10</v>
      </c>
      <c r="UN48" s="157">
        <v>0</v>
      </c>
      <c r="UO48" s="157">
        <v>0</v>
      </c>
      <c r="UP48" s="158">
        <f t="shared" si="84"/>
        <v>1</v>
      </c>
      <c r="UQ48" s="158">
        <f t="shared" si="85"/>
        <v>0</v>
      </c>
      <c r="US48" s="157" t="s">
        <v>64</v>
      </c>
      <c r="UT48" s="157">
        <v>10</v>
      </c>
      <c r="UU48" s="157">
        <v>10</v>
      </c>
      <c r="UV48" s="157">
        <v>0</v>
      </c>
      <c r="UW48" s="157">
        <v>0</v>
      </c>
      <c r="UX48" s="158">
        <f t="shared" si="86"/>
        <v>1</v>
      </c>
      <c r="UY48" s="158">
        <f t="shared" si="87"/>
        <v>0</v>
      </c>
      <c r="UZ48" s="157"/>
      <c r="VA48" s="157" t="s">
        <v>64</v>
      </c>
      <c r="VB48" s="157">
        <v>10</v>
      </c>
      <c r="VC48" s="157">
        <v>10</v>
      </c>
      <c r="VD48" s="157">
        <v>0</v>
      </c>
      <c r="VE48" s="157">
        <v>0</v>
      </c>
      <c r="VF48" s="158">
        <f t="shared" si="88"/>
        <v>1</v>
      </c>
      <c r="VG48" s="158">
        <f t="shared" si="89"/>
        <v>0</v>
      </c>
      <c r="VI48" s="157" t="s">
        <v>64</v>
      </c>
      <c r="VJ48" s="157">
        <v>10</v>
      </c>
      <c r="VK48" s="157">
        <v>10</v>
      </c>
      <c r="VL48" s="157">
        <v>0</v>
      </c>
      <c r="VM48" s="157">
        <v>0</v>
      </c>
      <c r="VN48" s="158">
        <f t="shared" si="90"/>
        <v>1</v>
      </c>
      <c r="VO48" s="158">
        <f t="shared" si="91"/>
        <v>0</v>
      </c>
      <c r="VQ48" s="157" t="s">
        <v>64</v>
      </c>
      <c r="VR48" s="157">
        <v>10</v>
      </c>
      <c r="VS48" s="157">
        <v>10</v>
      </c>
      <c r="VT48" s="157">
        <v>0</v>
      </c>
      <c r="VU48" s="157">
        <v>0</v>
      </c>
      <c r="VV48" s="158">
        <f t="shared" si="92"/>
        <v>1</v>
      </c>
      <c r="VW48" s="158">
        <f t="shared" si="93"/>
        <v>0</v>
      </c>
      <c r="VY48" s="157" t="s">
        <v>64</v>
      </c>
      <c r="VZ48" s="157">
        <v>10</v>
      </c>
      <c r="WA48" s="157">
        <v>10</v>
      </c>
      <c r="WB48" s="157">
        <v>0</v>
      </c>
      <c r="WC48" s="157">
        <v>0</v>
      </c>
      <c r="WD48" s="158">
        <f t="shared" si="94"/>
        <v>1</v>
      </c>
      <c r="WE48" s="158">
        <f t="shared" si="95"/>
        <v>0</v>
      </c>
      <c r="WG48" s="157" t="s">
        <v>64</v>
      </c>
      <c r="WH48" s="157">
        <v>10</v>
      </c>
      <c r="WI48" s="157">
        <v>10</v>
      </c>
      <c r="WJ48" s="157">
        <v>0</v>
      </c>
      <c r="WK48" s="157">
        <v>0</v>
      </c>
      <c r="WL48" s="158">
        <f t="shared" si="96"/>
        <v>1</v>
      </c>
      <c r="WM48" s="158">
        <f t="shared" si="97"/>
        <v>0</v>
      </c>
      <c r="WO48" s="157" t="s">
        <v>64</v>
      </c>
      <c r="WP48" s="157">
        <v>10</v>
      </c>
      <c r="WQ48" s="157">
        <v>10</v>
      </c>
      <c r="WR48" s="157">
        <v>0</v>
      </c>
      <c r="WS48" s="157">
        <v>0</v>
      </c>
      <c r="WT48" s="158">
        <f t="shared" si="98"/>
        <v>1</v>
      </c>
      <c r="WU48" s="158">
        <f t="shared" si="99"/>
        <v>0</v>
      </c>
      <c r="WW48" s="157" t="s">
        <v>64</v>
      </c>
      <c r="WX48" s="157">
        <v>10</v>
      </c>
      <c r="WY48" s="157">
        <v>10</v>
      </c>
      <c r="WZ48" s="157">
        <v>0</v>
      </c>
      <c r="XA48" s="157">
        <v>0</v>
      </c>
      <c r="XB48" s="158">
        <f t="shared" si="100"/>
        <v>1</v>
      </c>
      <c r="XC48" s="158" t="str">
        <f t="shared" si="101"/>
        <v>OK</v>
      </c>
      <c r="XE48" s="157" t="s">
        <v>64</v>
      </c>
      <c r="XF48" s="157">
        <v>10</v>
      </c>
      <c r="XG48" s="157">
        <v>10</v>
      </c>
      <c r="XH48" s="157">
        <v>0</v>
      </c>
      <c r="XI48" s="157">
        <v>0</v>
      </c>
      <c r="XJ48" s="158">
        <f t="shared" si="102"/>
        <v>1</v>
      </c>
      <c r="XK48" s="158" t="str">
        <f t="shared" si="115"/>
        <v>OK</v>
      </c>
      <c r="XM48" s="157" t="s">
        <v>64</v>
      </c>
      <c r="XN48" s="157">
        <v>10</v>
      </c>
      <c r="XO48" s="157">
        <v>10</v>
      </c>
      <c r="XP48" s="157">
        <v>0</v>
      </c>
      <c r="XQ48" s="157">
        <v>0</v>
      </c>
      <c r="XR48" s="158">
        <f t="shared" si="103"/>
        <v>1</v>
      </c>
      <c r="XS48" s="158" t="str">
        <f t="shared" si="116"/>
        <v>OK</v>
      </c>
      <c r="XU48" s="157" t="s">
        <v>64</v>
      </c>
      <c r="XV48" s="157">
        <v>10</v>
      </c>
      <c r="XW48" s="157">
        <v>10</v>
      </c>
      <c r="XX48" s="157">
        <v>0</v>
      </c>
      <c r="XY48" s="157">
        <v>0</v>
      </c>
      <c r="XZ48" s="158">
        <f t="shared" si="104"/>
        <v>1</v>
      </c>
      <c r="YA48" s="158" t="str">
        <f t="shared" si="105"/>
        <v>OK</v>
      </c>
      <c r="YC48" s="157" t="s">
        <v>64</v>
      </c>
      <c r="YD48" s="157">
        <v>10</v>
      </c>
      <c r="YE48" s="157">
        <v>10</v>
      </c>
      <c r="YF48" s="157">
        <v>0</v>
      </c>
      <c r="YG48" s="157">
        <v>0</v>
      </c>
      <c r="YH48" s="158">
        <f t="shared" si="106"/>
        <v>1</v>
      </c>
      <c r="YI48" s="158" t="str">
        <f t="shared" si="107"/>
        <v>OK</v>
      </c>
    </row>
    <row r="49" spans="1:659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117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14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08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09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118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10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11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12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O49" s="157" t="s">
        <v>65</v>
      </c>
      <c r="OP49" s="157">
        <v>381</v>
      </c>
      <c r="OQ49" s="157">
        <v>293</v>
      </c>
      <c r="OR49" s="157">
        <v>60</v>
      </c>
      <c r="OS49" s="157">
        <v>28</v>
      </c>
      <c r="OT49" s="158">
        <f t="shared" si="47"/>
        <v>0.76902887139107612</v>
      </c>
      <c r="OU49" s="158">
        <f t="shared" si="48"/>
        <v>-9.7112860892389907E-4</v>
      </c>
      <c r="OW49" s="157" t="s">
        <v>65</v>
      </c>
      <c r="OX49" s="157">
        <v>381</v>
      </c>
      <c r="OY49" s="157">
        <v>293</v>
      </c>
      <c r="OZ49" s="157">
        <v>60</v>
      </c>
      <c r="PA49" s="157">
        <v>28</v>
      </c>
      <c r="PB49" s="158">
        <f t="shared" si="113"/>
        <v>0.76902887139107612</v>
      </c>
      <c r="PC49" s="158">
        <f t="shared" si="49"/>
        <v>0</v>
      </c>
      <c r="PE49" s="157" t="s">
        <v>65</v>
      </c>
      <c r="PF49" s="157">
        <v>381</v>
      </c>
      <c r="PG49" s="157">
        <v>293</v>
      </c>
      <c r="PH49" s="157">
        <v>60</v>
      </c>
      <c r="PI49" s="157">
        <v>28</v>
      </c>
      <c r="PJ49" s="158">
        <f t="shared" si="50"/>
        <v>0.76902887139107612</v>
      </c>
      <c r="PK49" s="158">
        <f t="shared" si="51"/>
        <v>0</v>
      </c>
      <c r="PM49" s="157" t="s">
        <v>65</v>
      </c>
      <c r="PN49" s="157">
        <v>381</v>
      </c>
      <c r="PO49" s="157">
        <v>293</v>
      </c>
      <c r="PP49" s="157">
        <v>60</v>
      </c>
      <c r="PQ49" s="157">
        <v>28</v>
      </c>
      <c r="PR49" s="158">
        <f t="shared" si="52"/>
        <v>0.76902887139107612</v>
      </c>
      <c r="PS49" s="158">
        <f t="shared" si="53"/>
        <v>0</v>
      </c>
      <c r="PU49" s="27" t="s">
        <v>65</v>
      </c>
      <c r="PV49" s="157">
        <v>381</v>
      </c>
      <c r="PW49" s="157">
        <v>295</v>
      </c>
      <c r="PX49" s="157">
        <v>58</v>
      </c>
      <c r="PY49" s="157">
        <v>28</v>
      </c>
      <c r="PZ49" s="158">
        <f t="shared" si="54"/>
        <v>0.77427821522309714</v>
      </c>
      <c r="QA49" s="158">
        <f t="shared" si="55"/>
        <v>5.2493438320210251E-3</v>
      </c>
      <c r="QC49" s="157" t="s">
        <v>65</v>
      </c>
      <c r="QD49" s="157">
        <v>381</v>
      </c>
      <c r="QE49" s="157">
        <v>295</v>
      </c>
      <c r="QF49" s="157">
        <v>58</v>
      </c>
      <c r="QG49" s="157">
        <v>28</v>
      </c>
      <c r="QH49" s="158">
        <f t="shared" si="56"/>
        <v>0.77427821522309714</v>
      </c>
      <c r="QI49" s="158">
        <f t="shared" si="57"/>
        <v>0</v>
      </c>
      <c r="QK49" s="157" t="s">
        <v>65</v>
      </c>
      <c r="QL49" s="157">
        <v>381</v>
      </c>
      <c r="QM49" s="157">
        <v>295</v>
      </c>
      <c r="QN49" s="157">
        <v>58</v>
      </c>
      <c r="QO49" s="157">
        <v>28</v>
      </c>
      <c r="QP49" s="158">
        <f t="shared" si="58"/>
        <v>0.77427821522309714</v>
      </c>
      <c r="QQ49" s="158">
        <f t="shared" si="59"/>
        <v>0</v>
      </c>
      <c r="QS49" s="157" t="s">
        <v>65</v>
      </c>
      <c r="QT49" s="157">
        <v>381</v>
      </c>
      <c r="QU49" s="157">
        <v>295</v>
      </c>
      <c r="QV49" s="157">
        <v>58</v>
      </c>
      <c r="QW49" s="157">
        <v>28</v>
      </c>
      <c r="QX49" s="158">
        <f t="shared" si="60"/>
        <v>0.77427821522309714</v>
      </c>
      <c r="QY49" s="158">
        <f t="shared" si="61"/>
        <v>0</v>
      </c>
      <c r="RA49" s="157" t="s">
        <v>65</v>
      </c>
      <c r="RB49" s="157">
        <v>381</v>
      </c>
      <c r="RC49" s="157">
        <v>295</v>
      </c>
      <c r="RD49" s="157">
        <v>58</v>
      </c>
      <c r="RE49" s="157">
        <v>28</v>
      </c>
      <c r="RF49" s="158">
        <f t="shared" si="62"/>
        <v>0.77427821522309714</v>
      </c>
      <c r="RG49" s="158">
        <f t="shared" si="63"/>
        <v>0</v>
      </c>
      <c r="RI49" s="157" t="s">
        <v>65</v>
      </c>
      <c r="RJ49" s="157">
        <v>381</v>
      </c>
      <c r="RK49" s="157">
        <v>295</v>
      </c>
      <c r="RL49" s="157">
        <v>58</v>
      </c>
      <c r="RM49" s="157">
        <v>28</v>
      </c>
      <c r="RN49" s="158">
        <f t="shared" si="64"/>
        <v>0.77427821522309714</v>
      </c>
      <c r="RO49" s="158">
        <f t="shared" si="65"/>
        <v>0</v>
      </c>
      <c r="RQ49" s="157" t="s">
        <v>65</v>
      </c>
      <c r="RR49" s="157">
        <v>381</v>
      </c>
      <c r="RS49" s="157">
        <v>295</v>
      </c>
      <c r="RT49" s="157">
        <v>58</v>
      </c>
      <c r="RU49" s="157">
        <v>28</v>
      </c>
      <c r="RV49" s="158">
        <f t="shared" si="66"/>
        <v>0.77427821522309714</v>
      </c>
      <c r="RW49" s="158">
        <f t="shared" si="67"/>
        <v>0</v>
      </c>
      <c r="RY49" s="157" t="s">
        <v>65</v>
      </c>
      <c r="RZ49" s="157">
        <v>381</v>
      </c>
      <c r="SA49" s="157">
        <v>295</v>
      </c>
      <c r="SB49" s="157">
        <v>58</v>
      </c>
      <c r="SC49" s="157">
        <v>28</v>
      </c>
      <c r="SD49" s="158">
        <f t="shared" si="68"/>
        <v>0.77427821522309714</v>
      </c>
      <c r="SE49" s="158">
        <f t="shared" si="69"/>
        <v>0</v>
      </c>
      <c r="SG49" s="157" t="s">
        <v>65</v>
      </c>
      <c r="SH49" s="157">
        <v>381</v>
      </c>
      <c r="SI49" s="157">
        <v>295</v>
      </c>
      <c r="SJ49" s="157">
        <v>58</v>
      </c>
      <c r="SK49" s="157">
        <v>28</v>
      </c>
      <c r="SL49" s="158">
        <f t="shared" si="70"/>
        <v>0.77427821522309714</v>
      </c>
      <c r="SM49" s="158">
        <f t="shared" si="71"/>
        <v>0</v>
      </c>
      <c r="SO49" s="157" t="s">
        <v>65</v>
      </c>
      <c r="SP49" s="157">
        <v>381</v>
      </c>
      <c r="SQ49" s="157">
        <v>295</v>
      </c>
      <c r="SR49" s="157">
        <v>58</v>
      </c>
      <c r="SS49" s="157">
        <v>28</v>
      </c>
      <c r="ST49" s="158">
        <f t="shared" si="72"/>
        <v>0.77427821522309714</v>
      </c>
      <c r="SU49" s="158">
        <f t="shared" si="73"/>
        <v>0</v>
      </c>
      <c r="SW49" s="157" t="s">
        <v>65</v>
      </c>
      <c r="SX49" s="157">
        <v>381</v>
      </c>
      <c r="SY49" s="157">
        <v>295</v>
      </c>
      <c r="SZ49" s="157">
        <v>58</v>
      </c>
      <c r="TA49" s="157">
        <v>28</v>
      </c>
      <c r="TB49" s="158">
        <f t="shared" si="74"/>
        <v>0.77427821522309714</v>
      </c>
      <c r="TC49" s="158">
        <f t="shared" si="75"/>
        <v>0</v>
      </c>
      <c r="TE49" s="157" t="s">
        <v>65</v>
      </c>
      <c r="TF49" s="157">
        <v>381</v>
      </c>
      <c r="TG49" s="157">
        <v>295</v>
      </c>
      <c r="TH49" s="157">
        <v>58</v>
      </c>
      <c r="TI49" s="157">
        <v>28</v>
      </c>
      <c r="TJ49" s="158">
        <f t="shared" si="76"/>
        <v>0.77427821522309714</v>
      </c>
      <c r="TK49" s="158">
        <f t="shared" si="77"/>
        <v>0</v>
      </c>
      <c r="TM49" s="157" t="s">
        <v>65</v>
      </c>
      <c r="TN49" s="157">
        <v>381</v>
      </c>
      <c r="TO49" s="157">
        <v>295</v>
      </c>
      <c r="TP49" s="157">
        <v>58</v>
      </c>
      <c r="TQ49" s="157">
        <v>28</v>
      </c>
      <c r="TR49" s="158">
        <f t="shared" si="78"/>
        <v>0.77427821522309714</v>
      </c>
      <c r="TS49" s="158">
        <f t="shared" si="79"/>
        <v>0</v>
      </c>
      <c r="TU49" s="157" t="s">
        <v>65</v>
      </c>
      <c r="TV49" s="157">
        <v>381</v>
      </c>
      <c r="TW49" s="157">
        <v>295</v>
      </c>
      <c r="TX49" s="157">
        <v>58</v>
      </c>
      <c r="TY49" s="157">
        <v>28</v>
      </c>
      <c r="TZ49" s="158">
        <f t="shared" si="80"/>
        <v>0.77427821522309714</v>
      </c>
      <c r="UA49" s="158">
        <f t="shared" si="81"/>
        <v>0</v>
      </c>
      <c r="UC49" s="157" t="s">
        <v>65</v>
      </c>
      <c r="UD49" s="157">
        <v>381</v>
      </c>
      <c r="UE49" s="157">
        <v>295</v>
      </c>
      <c r="UF49" s="157">
        <v>58</v>
      </c>
      <c r="UG49" s="157">
        <v>28</v>
      </c>
      <c r="UH49" s="158">
        <f t="shared" si="82"/>
        <v>0.77427821522309714</v>
      </c>
      <c r="UI49" s="158">
        <f t="shared" si="83"/>
        <v>0</v>
      </c>
      <c r="UK49" s="157" t="s">
        <v>65</v>
      </c>
      <c r="UL49" s="157">
        <v>381</v>
      </c>
      <c r="UM49" s="157">
        <v>295</v>
      </c>
      <c r="UN49" s="157">
        <v>58</v>
      </c>
      <c r="UO49" s="157">
        <v>28</v>
      </c>
      <c r="UP49" s="158">
        <f t="shared" si="84"/>
        <v>0.77427821522309714</v>
      </c>
      <c r="UQ49" s="158">
        <f t="shared" si="85"/>
        <v>0</v>
      </c>
      <c r="US49" s="157" t="s">
        <v>65</v>
      </c>
      <c r="UT49" s="157">
        <v>381</v>
      </c>
      <c r="UU49" s="157">
        <v>295</v>
      </c>
      <c r="UV49" s="157">
        <v>58</v>
      </c>
      <c r="UW49" s="157">
        <v>28</v>
      </c>
      <c r="UX49" s="158">
        <f t="shared" si="86"/>
        <v>0.77427821522309714</v>
      </c>
      <c r="UY49" s="158">
        <f t="shared" si="87"/>
        <v>0</v>
      </c>
      <c r="UZ49" s="157"/>
      <c r="VA49" s="157" t="s">
        <v>65</v>
      </c>
      <c r="VB49" s="157">
        <v>381</v>
      </c>
      <c r="VC49" s="157">
        <v>295</v>
      </c>
      <c r="VD49" s="157">
        <v>58</v>
      </c>
      <c r="VE49" s="157">
        <v>28</v>
      </c>
      <c r="VF49" s="158">
        <f t="shared" si="88"/>
        <v>0.77427821522309714</v>
      </c>
      <c r="VG49" s="158">
        <f t="shared" si="89"/>
        <v>0</v>
      </c>
      <c r="VI49" s="157" t="s">
        <v>65</v>
      </c>
      <c r="VJ49" s="157">
        <v>381</v>
      </c>
      <c r="VK49" s="157">
        <v>295</v>
      </c>
      <c r="VL49" s="157">
        <v>58</v>
      </c>
      <c r="VM49" s="157">
        <v>28</v>
      </c>
      <c r="VN49" s="158">
        <f t="shared" si="90"/>
        <v>0.77427821522309714</v>
      </c>
      <c r="VO49" s="158">
        <f t="shared" si="91"/>
        <v>0</v>
      </c>
      <c r="VQ49" s="157" t="s">
        <v>65</v>
      </c>
      <c r="VR49" s="157">
        <v>381</v>
      </c>
      <c r="VS49" s="157">
        <v>295</v>
      </c>
      <c r="VT49" s="157">
        <v>58</v>
      </c>
      <c r="VU49" s="157">
        <v>28</v>
      </c>
      <c r="VV49" s="158">
        <f t="shared" si="92"/>
        <v>0.77427821522309714</v>
      </c>
      <c r="VW49" s="158">
        <f t="shared" si="93"/>
        <v>0</v>
      </c>
      <c r="VY49" s="157" t="s">
        <v>65</v>
      </c>
      <c r="VZ49" s="157">
        <v>381</v>
      </c>
      <c r="WA49" s="157">
        <v>295</v>
      </c>
      <c r="WB49" s="157">
        <v>58</v>
      </c>
      <c r="WC49" s="157">
        <v>28</v>
      </c>
      <c r="WD49" s="158">
        <f t="shared" si="94"/>
        <v>0.77427821522309714</v>
      </c>
      <c r="WE49" s="158">
        <f t="shared" si="95"/>
        <v>0</v>
      </c>
      <c r="WG49" s="157" t="s">
        <v>65</v>
      </c>
      <c r="WH49" s="157">
        <v>381</v>
      </c>
      <c r="WI49" s="157">
        <v>295</v>
      </c>
      <c r="WJ49" s="157">
        <v>58</v>
      </c>
      <c r="WK49" s="157">
        <v>28</v>
      </c>
      <c r="WL49" s="158">
        <f t="shared" si="96"/>
        <v>0.77427821522309714</v>
      </c>
      <c r="WM49" s="158">
        <f t="shared" si="97"/>
        <v>0</v>
      </c>
      <c r="WO49" s="157" t="s">
        <v>65</v>
      </c>
      <c r="WP49" s="157">
        <v>381</v>
      </c>
      <c r="WQ49" s="157">
        <v>296</v>
      </c>
      <c r="WR49" s="157">
        <v>55</v>
      </c>
      <c r="WS49" s="157">
        <v>30</v>
      </c>
      <c r="WT49" s="158">
        <f t="shared" si="98"/>
        <v>0.7769028871391076</v>
      </c>
      <c r="WU49" s="158">
        <f>WT49-WL49</f>
        <v>2.624671916010457E-3</v>
      </c>
      <c r="WV49" s="157" t="s">
        <v>119</v>
      </c>
      <c r="WW49" s="157" t="s">
        <v>65</v>
      </c>
      <c r="WX49" s="157">
        <v>381</v>
      </c>
      <c r="WY49" s="157">
        <v>296</v>
      </c>
      <c r="WZ49" s="157">
        <v>55</v>
      </c>
      <c r="XA49" s="157">
        <v>30</v>
      </c>
      <c r="XB49" s="158">
        <f t="shared" si="100"/>
        <v>0.7769028871391076</v>
      </c>
      <c r="XC49" s="158" t="str">
        <f t="shared" si="101"/>
        <v>OK</v>
      </c>
      <c r="XE49" s="157" t="s">
        <v>65</v>
      </c>
      <c r="XF49" s="157">
        <v>381</v>
      </c>
      <c r="XG49" s="157">
        <v>296</v>
      </c>
      <c r="XH49" s="157">
        <v>55</v>
      </c>
      <c r="XI49" s="157">
        <v>30</v>
      </c>
      <c r="XJ49" s="158">
        <f t="shared" si="102"/>
        <v>0.7769028871391076</v>
      </c>
      <c r="XK49" s="158" t="str">
        <f t="shared" si="115"/>
        <v>OK</v>
      </c>
      <c r="XM49" s="157" t="s">
        <v>65</v>
      </c>
      <c r="XN49" s="157">
        <v>381</v>
      </c>
      <c r="XO49" s="157">
        <v>296</v>
      </c>
      <c r="XP49" s="157">
        <v>55</v>
      </c>
      <c r="XQ49" s="157">
        <v>30</v>
      </c>
      <c r="XR49" s="158">
        <f t="shared" si="103"/>
        <v>0.7769028871391076</v>
      </c>
      <c r="XS49" s="158" t="str">
        <f t="shared" si="116"/>
        <v>OK</v>
      </c>
      <c r="XU49" s="157" t="s">
        <v>65</v>
      </c>
      <c r="XV49" s="157">
        <v>381</v>
      </c>
      <c r="XW49" s="157">
        <v>296</v>
      </c>
      <c r="XX49" s="157">
        <v>55</v>
      </c>
      <c r="XY49" s="157">
        <v>30</v>
      </c>
      <c r="XZ49" s="158">
        <f t="shared" si="104"/>
        <v>0.7769028871391076</v>
      </c>
      <c r="YA49" s="158" t="str">
        <f t="shared" si="105"/>
        <v>OK</v>
      </c>
      <c r="YB49" s="196" t="s">
        <v>442</v>
      </c>
      <c r="YC49" s="157" t="s">
        <v>65</v>
      </c>
      <c r="YD49" s="157">
        <v>381</v>
      </c>
      <c r="YE49" s="157">
        <v>297</v>
      </c>
      <c r="YF49" s="157">
        <v>55</v>
      </c>
      <c r="YG49" s="157">
        <v>29</v>
      </c>
      <c r="YH49" s="158">
        <f t="shared" si="106"/>
        <v>0.77952755905511806</v>
      </c>
      <c r="YI49" s="198" t="str">
        <f t="shared" si="107"/>
        <v>Fail:0%</v>
      </c>
    </row>
    <row r="50" spans="1:659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117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14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08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09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118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10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11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12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O50" s="157" t="s">
        <v>66</v>
      </c>
      <c r="OP50" s="157">
        <v>389</v>
      </c>
      <c r="OQ50" s="157">
        <v>340</v>
      </c>
      <c r="OR50" s="157">
        <v>48</v>
      </c>
      <c r="OS50" s="157">
        <v>1</v>
      </c>
      <c r="OT50" s="158">
        <f t="shared" si="47"/>
        <v>0.87403598971722363</v>
      </c>
      <c r="OU50" s="158">
        <f t="shared" si="48"/>
        <v>4.0359897172236314E-3</v>
      </c>
      <c r="OV50" s="2" t="s">
        <v>119</v>
      </c>
      <c r="OW50" s="157" t="s">
        <v>66</v>
      </c>
      <c r="OX50" s="157">
        <v>389</v>
      </c>
      <c r="OY50" s="157">
        <v>339</v>
      </c>
      <c r="OZ50" s="157">
        <v>49</v>
      </c>
      <c r="PA50" s="157">
        <v>1</v>
      </c>
      <c r="PB50" s="158">
        <f t="shared" si="113"/>
        <v>0.87146529562982</v>
      </c>
      <c r="PC50" s="158">
        <f t="shared" si="49"/>
        <v>-2.5706940874036244E-3</v>
      </c>
      <c r="PE50" s="157" t="s">
        <v>66</v>
      </c>
      <c r="PF50" s="157">
        <v>389</v>
      </c>
      <c r="PG50" s="157">
        <v>339</v>
      </c>
      <c r="PH50" s="157">
        <v>49</v>
      </c>
      <c r="PI50" s="157">
        <v>1</v>
      </c>
      <c r="PJ50" s="158">
        <f t="shared" si="50"/>
        <v>0.87146529562982</v>
      </c>
      <c r="PK50" s="158">
        <f t="shared" si="51"/>
        <v>0</v>
      </c>
      <c r="PM50" s="157" t="s">
        <v>66</v>
      </c>
      <c r="PN50" s="157">
        <v>389</v>
      </c>
      <c r="PO50" s="157">
        <v>339</v>
      </c>
      <c r="PP50" s="157">
        <v>49</v>
      </c>
      <c r="PQ50" s="157">
        <v>1</v>
      </c>
      <c r="PR50" s="158">
        <f t="shared" si="52"/>
        <v>0.87146529562982</v>
      </c>
      <c r="PS50" s="158">
        <f t="shared" si="53"/>
        <v>0</v>
      </c>
      <c r="PU50" s="157" t="s">
        <v>66</v>
      </c>
      <c r="PV50" s="157">
        <v>389</v>
      </c>
      <c r="PW50" s="157">
        <v>339</v>
      </c>
      <c r="PX50" s="157">
        <v>49</v>
      </c>
      <c r="PY50" s="157">
        <v>1</v>
      </c>
      <c r="PZ50" s="158">
        <f t="shared" si="54"/>
        <v>0.87146529562982</v>
      </c>
      <c r="QA50" s="158">
        <f t="shared" si="55"/>
        <v>0</v>
      </c>
      <c r="QC50" s="157" t="s">
        <v>66</v>
      </c>
      <c r="QD50" s="157">
        <v>389</v>
      </c>
      <c r="QE50" s="157">
        <v>339</v>
      </c>
      <c r="QF50" s="157">
        <v>49</v>
      </c>
      <c r="QG50" s="157">
        <v>1</v>
      </c>
      <c r="QH50" s="158">
        <f t="shared" si="56"/>
        <v>0.87146529562982</v>
      </c>
      <c r="QI50" s="158">
        <f t="shared" si="57"/>
        <v>0</v>
      </c>
      <c r="QK50" s="157" t="s">
        <v>66</v>
      </c>
      <c r="QL50" s="157">
        <v>389</v>
      </c>
      <c r="QM50" s="157">
        <v>339</v>
      </c>
      <c r="QN50" s="157">
        <v>49</v>
      </c>
      <c r="QO50" s="157">
        <v>1</v>
      </c>
      <c r="QP50" s="158">
        <f t="shared" si="58"/>
        <v>0.87146529562982</v>
      </c>
      <c r="QQ50" s="158">
        <f t="shared" si="59"/>
        <v>0</v>
      </c>
      <c r="QS50" s="157" t="s">
        <v>66</v>
      </c>
      <c r="QT50" s="157">
        <v>389</v>
      </c>
      <c r="QU50" s="157">
        <v>339</v>
      </c>
      <c r="QV50" s="157">
        <v>49</v>
      </c>
      <c r="QW50" s="157">
        <v>1</v>
      </c>
      <c r="QX50" s="158">
        <f t="shared" si="60"/>
        <v>0.87146529562982</v>
      </c>
      <c r="QY50" s="158">
        <f t="shared" si="61"/>
        <v>0</v>
      </c>
      <c r="RA50" s="157" t="s">
        <v>66</v>
      </c>
      <c r="RB50" s="157">
        <v>389</v>
      </c>
      <c r="RC50" s="157">
        <v>339</v>
      </c>
      <c r="RD50" s="157">
        <v>49</v>
      </c>
      <c r="RE50" s="157">
        <v>1</v>
      </c>
      <c r="RF50" s="158">
        <f t="shared" si="62"/>
        <v>0.87146529562982</v>
      </c>
      <c r="RG50" s="158">
        <f t="shared" si="63"/>
        <v>0</v>
      </c>
      <c r="RI50" s="157" t="s">
        <v>66</v>
      </c>
      <c r="RJ50" s="157">
        <v>389</v>
      </c>
      <c r="RK50" s="157">
        <v>339</v>
      </c>
      <c r="RL50" s="157">
        <v>49</v>
      </c>
      <c r="RM50" s="157">
        <v>1</v>
      </c>
      <c r="RN50" s="158">
        <f t="shared" si="64"/>
        <v>0.87146529562982</v>
      </c>
      <c r="RO50" s="158">
        <f t="shared" si="65"/>
        <v>0</v>
      </c>
      <c r="RQ50" s="157" t="s">
        <v>66</v>
      </c>
      <c r="RR50" s="157">
        <v>389</v>
      </c>
      <c r="RS50" s="157">
        <v>339</v>
      </c>
      <c r="RT50" s="157">
        <v>49</v>
      </c>
      <c r="RU50" s="157">
        <v>1</v>
      </c>
      <c r="RV50" s="158">
        <f t="shared" si="66"/>
        <v>0.87146529562982</v>
      </c>
      <c r="RW50" s="158">
        <f t="shared" si="67"/>
        <v>0</v>
      </c>
      <c r="RY50" s="157" t="s">
        <v>66</v>
      </c>
      <c r="RZ50" s="157">
        <v>389</v>
      </c>
      <c r="SA50" s="157">
        <v>339</v>
      </c>
      <c r="SB50" s="157">
        <v>49</v>
      </c>
      <c r="SC50" s="157">
        <v>1</v>
      </c>
      <c r="SD50" s="158">
        <f t="shared" si="68"/>
        <v>0.87146529562982</v>
      </c>
      <c r="SE50" s="158">
        <f t="shared" si="69"/>
        <v>0</v>
      </c>
      <c r="SG50" s="157" t="s">
        <v>66</v>
      </c>
      <c r="SH50" s="157">
        <v>389</v>
      </c>
      <c r="SI50" s="157">
        <v>339</v>
      </c>
      <c r="SJ50" s="157">
        <v>49</v>
      </c>
      <c r="SK50" s="157">
        <v>1</v>
      </c>
      <c r="SL50" s="158">
        <f t="shared" si="70"/>
        <v>0.87146529562982</v>
      </c>
      <c r="SM50" s="158">
        <f t="shared" si="71"/>
        <v>0</v>
      </c>
      <c r="SO50" s="157" t="s">
        <v>66</v>
      </c>
      <c r="SP50" s="157">
        <v>389</v>
      </c>
      <c r="SQ50" s="157">
        <v>339</v>
      </c>
      <c r="SR50" s="157">
        <v>49</v>
      </c>
      <c r="SS50" s="157">
        <v>1</v>
      </c>
      <c r="ST50" s="158">
        <f t="shared" si="72"/>
        <v>0.87146529562982</v>
      </c>
      <c r="SU50" s="158">
        <f t="shared" si="73"/>
        <v>0</v>
      </c>
      <c r="SW50" s="157" t="s">
        <v>66</v>
      </c>
      <c r="SX50" s="157">
        <v>389</v>
      </c>
      <c r="SY50" s="157">
        <v>339</v>
      </c>
      <c r="SZ50" s="157">
        <v>49</v>
      </c>
      <c r="TA50" s="157">
        <v>1</v>
      </c>
      <c r="TB50" s="158">
        <f t="shared" si="74"/>
        <v>0.87146529562982</v>
      </c>
      <c r="TC50" s="158">
        <f t="shared" si="75"/>
        <v>0</v>
      </c>
      <c r="TE50" s="157" t="s">
        <v>66</v>
      </c>
      <c r="TF50" s="157">
        <v>389</v>
      </c>
      <c r="TG50" s="157">
        <v>339</v>
      </c>
      <c r="TH50" s="157">
        <v>49</v>
      </c>
      <c r="TI50" s="157">
        <v>1</v>
      </c>
      <c r="TJ50" s="158">
        <f t="shared" si="76"/>
        <v>0.87146529562982</v>
      </c>
      <c r="TK50" s="158">
        <f t="shared" si="77"/>
        <v>0</v>
      </c>
      <c r="TM50" s="157" t="s">
        <v>66</v>
      </c>
      <c r="TN50" s="157">
        <v>389</v>
      </c>
      <c r="TO50" s="157">
        <v>339</v>
      </c>
      <c r="TP50" s="157">
        <v>49</v>
      </c>
      <c r="TQ50" s="157">
        <v>1</v>
      </c>
      <c r="TR50" s="158">
        <f t="shared" si="78"/>
        <v>0.87146529562982</v>
      </c>
      <c r="TS50" s="158">
        <f t="shared" si="79"/>
        <v>0</v>
      </c>
      <c r="TU50" s="157" t="s">
        <v>66</v>
      </c>
      <c r="TV50" s="157">
        <v>389</v>
      </c>
      <c r="TW50" s="157">
        <v>339</v>
      </c>
      <c r="TX50" s="157">
        <v>49</v>
      </c>
      <c r="TY50" s="157">
        <v>1</v>
      </c>
      <c r="TZ50" s="158">
        <f t="shared" si="80"/>
        <v>0.87146529562982</v>
      </c>
      <c r="UA50" s="158">
        <f t="shared" si="81"/>
        <v>0</v>
      </c>
      <c r="UC50" s="157" t="s">
        <v>66</v>
      </c>
      <c r="UD50" s="157">
        <v>389</v>
      </c>
      <c r="UE50" s="157">
        <v>339</v>
      </c>
      <c r="UF50" s="157">
        <v>49</v>
      </c>
      <c r="UG50" s="157">
        <v>1</v>
      </c>
      <c r="UH50" s="158">
        <f t="shared" si="82"/>
        <v>0.87146529562982</v>
      </c>
      <c r="UI50" s="158">
        <f t="shared" si="83"/>
        <v>0</v>
      </c>
      <c r="UK50" s="157" t="s">
        <v>66</v>
      </c>
      <c r="UL50" s="157">
        <v>389</v>
      </c>
      <c r="UM50" s="157">
        <v>339</v>
      </c>
      <c r="UN50" s="157">
        <v>49</v>
      </c>
      <c r="UO50" s="157">
        <v>1</v>
      </c>
      <c r="UP50" s="158">
        <f t="shared" si="84"/>
        <v>0.87146529562982</v>
      </c>
      <c r="UQ50" s="158">
        <f t="shared" si="85"/>
        <v>0</v>
      </c>
      <c r="US50" s="157" t="s">
        <v>66</v>
      </c>
      <c r="UT50" s="157">
        <v>389</v>
      </c>
      <c r="UU50" s="157">
        <v>339</v>
      </c>
      <c r="UV50" s="157">
        <v>49</v>
      </c>
      <c r="UW50" s="157">
        <v>1</v>
      </c>
      <c r="UX50" s="158">
        <f t="shared" si="86"/>
        <v>0.87146529562982</v>
      </c>
      <c r="UY50" s="158">
        <f t="shared" si="87"/>
        <v>0</v>
      </c>
      <c r="UZ50" s="157"/>
      <c r="VA50" s="157" t="s">
        <v>66</v>
      </c>
      <c r="VB50" s="157">
        <v>389</v>
      </c>
      <c r="VC50" s="157">
        <v>339</v>
      </c>
      <c r="VD50" s="157">
        <v>49</v>
      </c>
      <c r="VE50" s="157">
        <v>1</v>
      </c>
      <c r="VF50" s="158">
        <f t="shared" si="88"/>
        <v>0.87146529562982</v>
      </c>
      <c r="VG50" s="158">
        <f t="shared" si="89"/>
        <v>0</v>
      </c>
      <c r="VI50" s="157" t="s">
        <v>66</v>
      </c>
      <c r="VJ50" s="157">
        <v>389</v>
      </c>
      <c r="VK50" s="157">
        <v>339</v>
      </c>
      <c r="VL50" s="157">
        <v>49</v>
      </c>
      <c r="VM50" s="157">
        <v>1</v>
      </c>
      <c r="VN50" s="158">
        <f t="shared" si="90"/>
        <v>0.87146529562982</v>
      </c>
      <c r="VO50" s="158">
        <f t="shared" si="91"/>
        <v>0</v>
      </c>
      <c r="VQ50" s="157" t="s">
        <v>66</v>
      </c>
      <c r="VR50" s="157">
        <v>389</v>
      </c>
      <c r="VS50" s="157">
        <v>339</v>
      </c>
      <c r="VT50" s="157">
        <v>49</v>
      </c>
      <c r="VU50" s="157">
        <v>1</v>
      </c>
      <c r="VV50" s="158">
        <f t="shared" si="92"/>
        <v>0.87146529562982</v>
      </c>
      <c r="VW50" s="158">
        <f t="shared" si="93"/>
        <v>0</v>
      </c>
      <c r="VY50" s="157" t="s">
        <v>66</v>
      </c>
      <c r="VZ50" s="157">
        <v>389</v>
      </c>
      <c r="WA50" s="157">
        <v>339</v>
      </c>
      <c r="WB50" s="157">
        <v>49</v>
      </c>
      <c r="WC50" s="157">
        <v>1</v>
      </c>
      <c r="WD50" s="158">
        <f t="shared" si="94"/>
        <v>0.87146529562982</v>
      </c>
      <c r="WE50" s="158">
        <f t="shared" si="95"/>
        <v>0</v>
      </c>
      <c r="WG50" s="157" t="s">
        <v>66</v>
      </c>
      <c r="WH50" s="157">
        <v>389</v>
      </c>
      <c r="WI50" s="157">
        <v>339</v>
      </c>
      <c r="WJ50" s="157">
        <v>49</v>
      </c>
      <c r="WK50" s="157">
        <v>1</v>
      </c>
      <c r="WL50" s="158">
        <f t="shared" si="96"/>
        <v>0.87146529562982</v>
      </c>
      <c r="WM50" s="158">
        <f t="shared" si="97"/>
        <v>0</v>
      </c>
      <c r="WO50" s="157" t="s">
        <v>66</v>
      </c>
      <c r="WP50" s="157">
        <v>389</v>
      </c>
      <c r="WQ50" s="157">
        <v>339</v>
      </c>
      <c r="WR50" s="157">
        <v>49</v>
      </c>
      <c r="WS50" s="157">
        <v>1</v>
      </c>
      <c r="WT50" s="158">
        <f t="shared" si="98"/>
        <v>0.87146529562982</v>
      </c>
      <c r="WU50" s="158">
        <f t="shared" si="99"/>
        <v>0</v>
      </c>
      <c r="WW50" s="157" t="s">
        <v>66</v>
      </c>
      <c r="WX50" s="157">
        <v>389</v>
      </c>
      <c r="WY50" s="157">
        <v>339</v>
      </c>
      <c r="WZ50" s="157">
        <v>49</v>
      </c>
      <c r="XA50" s="157">
        <v>1</v>
      </c>
      <c r="XB50" s="158">
        <f t="shared" si="100"/>
        <v>0.87146529562982</v>
      </c>
      <c r="XC50" s="158" t="str">
        <f t="shared" si="101"/>
        <v>OK</v>
      </c>
      <c r="XE50" s="157" t="s">
        <v>66</v>
      </c>
      <c r="XF50" s="157">
        <v>389</v>
      </c>
      <c r="XG50" s="157">
        <v>339</v>
      </c>
      <c r="XH50" s="157">
        <v>49</v>
      </c>
      <c r="XI50" s="157">
        <v>1</v>
      </c>
      <c r="XJ50" s="158">
        <f t="shared" si="102"/>
        <v>0.87146529562982</v>
      </c>
      <c r="XK50" s="158" t="str">
        <f t="shared" si="115"/>
        <v>OK</v>
      </c>
      <c r="XM50" s="157" t="s">
        <v>66</v>
      </c>
      <c r="XN50" s="157">
        <v>389</v>
      </c>
      <c r="XO50" s="157">
        <v>339</v>
      </c>
      <c r="XP50" s="157">
        <v>49</v>
      </c>
      <c r="XQ50" s="157">
        <v>1</v>
      </c>
      <c r="XR50" s="158">
        <f t="shared" si="103"/>
        <v>0.87146529562982</v>
      </c>
      <c r="XS50" s="158" t="str">
        <f t="shared" si="116"/>
        <v>OK</v>
      </c>
      <c r="XU50" s="157" t="s">
        <v>66</v>
      </c>
      <c r="XV50" s="157">
        <v>389</v>
      </c>
      <c r="XW50" s="157">
        <v>339</v>
      </c>
      <c r="XX50" s="157">
        <v>49</v>
      </c>
      <c r="XY50" s="157">
        <v>1</v>
      </c>
      <c r="XZ50" s="158">
        <f t="shared" si="104"/>
        <v>0.87146529562982</v>
      </c>
      <c r="YA50" s="158" t="str">
        <f t="shared" si="105"/>
        <v>OK</v>
      </c>
      <c r="YC50" s="157" t="s">
        <v>66</v>
      </c>
      <c r="YD50" s="157">
        <v>389</v>
      </c>
      <c r="YE50" s="157">
        <v>339</v>
      </c>
      <c r="YF50" s="157">
        <v>49</v>
      </c>
      <c r="YG50" s="157">
        <v>1</v>
      </c>
      <c r="YH50" s="158">
        <f t="shared" si="106"/>
        <v>0.87146529562982</v>
      </c>
      <c r="YI50" s="158" t="str">
        <f t="shared" si="107"/>
        <v>OK</v>
      </c>
    </row>
    <row r="51" spans="1:659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117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14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08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09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118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10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11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12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O51" s="157" t="s">
        <v>67</v>
      </c>
      <c r="OP51" s="157">
        <v>135</v>
      </c>
      <c r="OQ51" s="157">
        <v>129</v>
      </c>
      <c r="OR51" s="157">
        <v>0</v>
      </c>
      <c r="OS51" s="157">
        <v>6</v>
      </c>
      <c r="OT51" s="158">
        <f t="shared" si="47"/>
        <v>0.9555555555555556</v>
      </c>
      <c r="OU51" s="158">
        <f t="shared" si="48"/>
        <v>-4.444444444444362E-3</v>
      </c>
      <c r="OW51" s="157" t="s">
        <v>67</v>
      </c>
      <c r="OX51" s="157">
        <v>135</v>
      </c>
      <c r="OY51" s="157">
        <v>129</v>
      </c>
      <c r="OZ51" s="157">
        <v>0</v>
      </c>
      <c r="PA51" s="157">
        <v>6</v>
      </c>
      <c r="PB51" s="158">
        <f t="shared" si="113"/>
        <v>0.9555555555555556</v>
      </c>
      <c r="PC51" s="158">
        <f t="shared" si="49"/>
        <v>0</v>
      </c>
      <c r="PE51" s="157" t="s">
        <v>67</v>
      </c>
      <c r="PF51" s="157">
        <v>135</v>
      </c>
      <c r="PG51" s="157">
        <v>129</v>
      </c>
      <c r="PH51" s="157">
        <v>0</v>
      </c>
      <c r="PI51" s="157">
        <v>6</v>
      </c>
      <c r="PJ51" s="158">
        <f t="shared" si="50"/>
        <v>0.9555555555555556</v>
      </c>
      <c r="PK51" s="158">
        <f t="shared" si="51"/>
        <v>0</v>
      </c>
      <c r="PM51" s="157" t="s">
        <v>67</v>
      </c>
      <c r="PN51" s="157">
        <v>135</v>
      </c>
      <c r="PO51" s="157">
        <v>129</v>
      </c>
      <c r="PP51" s="157">
        <v>0</v>
      </c>
      <c r="PQ51" s="157">
        <v>6</v>
      </c>
      <c r="PR51" s="158">
        <f t="shared" si="52"/>
        <v>0.9555555555555556</v>
      </c>
      <c r="PS51" s="158">
        <f t="shared" si="53"/>
        <v>0</v>
      </c>
      <c r="PU51" s="157" t="s">
        <v>67</v>
      </c>
      <c r="PV51" s="157">
        <v>135</v>
      </c>
      <c r="PW51" s="157">
        <v>129</v>
      </c>
      <c r="PX51" s="157">
        <v>0</v>
      </c>
      <c r="PY51" s="157">
        <v>6</v>
      </c>
      <c r="PZ51" s="158">
        <f t="shared" si="54"/>
        <v>0.9555555555555556</v>
      </c>
      <c r="QA51" s="158">
        <f t="shared" si="55"/>
        <v>0</v>
      </c>
      <c r="QC51" s="157" t="s">
        <v>67</v>
      </c>
      <c r="QD51" s="157">
        <v>135</v>
      </c>
      <c r="QE51" s="157">
        <v>129</v>
      </c>
      <c r="QF51" s="157">
        <v>0</v>
      </c>
      <c r="QG51" s="157">
        <v>6</v>
      </c>
      <c r="QH51" s="158">
        <f t="shared" si="56"/>
        <v>0.9555555555555556</v>
      </c>
      <c r="QI51" s="158">
        <f t="shared" si="57"/>
        <v>0</v>
      </c>
      <c r="QK51" s="157" t="s">
        <v>67</v>
      </c>
      <c r="QL51" s="157">
        <v>135</v>
      </c>
      <c r="QM51" s="157">
        <v>129</v>
      </c>
      <c r="QN51" s="157">
        <v>0</v>
      </c>
      <c r="QO51" s="157">
        <v>6</v>
      </c>
      <c r="QP51" s="158">
        <f t="shared" si="58"/>
        <v>0.9555555555555556</v>
      </c>
      <c r="QQ51" s="158">
        <f t="shared" si="59"/>
        <v>0</v>
      </c>
      <c r="QS51" s="157" t="s">
        <v>67</v>
      </c>
      <c r="QT51" s="157">
        <v>135</v>
      </c>
      <c r="QU51" s="157">
        <v>129</v>
      </c>
      <c r="QV51" s="157">
        <v>0</v>
      </c>
      <c r="QW51" s="157">
        <v>6</v>
      </c>
      <c r="QX51" s="158">
        <f t="shared" si="60"/>
        <v>0.9555555555555556</v>
      </c>
      <c r="QY51" s="158">
        <f t="shared" si="61"/>
        <v>0</v>
      </c>
      <c r="RA51" s="157" t="s">
        <v>67</v>
      </c>
      <c r="RB51" s="157">
        <v>135</v>
      </c>
      <c r="RC51" s="157">
        <v>129</v>
      </c>
      <c r="RD51" s="157">
        <v>0</v>
      </c>
      <c r="RE51" s="157">
        <v>6</v>
      </c>
      <c r="RF51" s="158">
        <f t="shared" si="62"/>
        <v>0.9555555555555556</v>
      </c>
      <c r="RG51" s="158">
        <f t="shared" si="63"/>
        <v>0</v>
      </c>
      <c r="RI51" s="157" t="s">
        <v>67</v>
      </c>
      <c r="RJ51" s="157">
        <v>135</v>
      </c>
      <c r="RK51" s="157">
        <v>129</v>
      </c>
      <c r="RL51" s="157">
        <v>0</v>
      </c>
      <c r="RM51" s="157">
        <v>6</v>
      </c>
      <c r="RN51" s="158">
        <f t="shared" si="64"/>
        <v>0.9555555555555556</v>
      </c>
      <c r="RO51" s="158">
        <f t="shared" si="65"/>
        <v>0</v>
      </c>
      <c r="RQ51" s="157" t="s">
        <v>67</v>
      </c>
      <c r="RR51" s="157">
        <v>135</v>
      </c>
      <c r="RS51" s="157">
        <v>129</v>
      </c>
      <c r="RT51" s="157">
        <v>0</v>
      </c>
      <c r="RU51" s="157">
        <v>6</v>
      </c>
      <c r="RV51" s="158">
        <f t="shared" si="66"/>
        <v>0.9555555555555556</v>
      </c>
      <c r="RW51" s="158">
        <f t="shared" si="67"/>
        <v>0</v>
      </c>
      <c r="RY51" s="157" t="s">
        <v>67</v>
      </c>
      <c r="RZ51" s="157">
        <v>135</v>
      </c>
      <c r="SA51" s="157">
        <v>129</v>
      </c>
      <c r="SB51" s="157">
        <v>0</v>
      </c>
      <c r="SC51" s="157">
        <v>6</v>
      </c>
      <c r="SD51" s="158">
        <f t="shared" si="68"/>
        <v>0.9555555555555556</v>
      </c>
      <c r="SE51" s="158">
        <f t="shared" si="69"/>
        <v>0</v>
      </c>
      <c r="SG51" s="157" t="s">
        <v>67</v>
      </c>
      <c r="SH51" s="157">
        <v>135</v>
      </c>
      <c r="SI51" s="157">
        <v>129</v>
      </c>
      <c r="SJ51" s="157">
        <v>0</v>
      </c>
      <c r="SK51" s="157">
        <v>6</v>
      </c>
      <c r="SL51" s="158">
        <f t="shared" si="70"/>
        <v>0.9555555555555556</v>
      </c>
      <c r="SM51" s="158">
        <f t="shared" si="71"/>
        <v>0</v>
      </c>
      <c r="SO51" s="157" t="s">
        <v>67</v>
      </c>
      <c r="SP51" s="157">
        <v>135</v>
      </c>
      <c r="SQ51" s="157">
        <v>129</v>
      </c>
      <c r="SR51" s="157">
        <v>0</v>
      </c>
      <c r="SS51" s="157">
        <v>6</v>
      </c>
      <c r="ST51" s="158">
        <f t="shared" si="72"/>
        <v>0.9555555555555556</v>
      </c>
      <c r="SU51" s="158">
        <f t="shared" si="73"/>
        <v>0</v>
      </c>
      <c r="SW51" s="157" t="s">
        <v>67</v>
      </c>
      <c r="SX51" s="157">
        <v>135</v>
      </c>
      <c r="SY51" s="157">
        <v>129</v>
      </c>
      <c r="SZ51" s="157">
        <v>0</v>
      </c>
      <c r="TA51" s="157">
        <v>6</v>
      </c>
      <c r="TB51" s="158">
        <f t="shared" si="74"/>
        <v>0.9555555555555556</v>
      </c>
      <c r="TC51" s="158">
        <f t="shared" si="75"/>
        <v>0</v>
      </c>
      <c r="TE51" s="157" t="s">
        <v>67</v>
      </c>
      <c r="TF51" s="157">
        <v>135</v>
      </c>
      <c r="TG51" s="157">
        <v>129</v>
      </c>
      <c r="TH51" s="157">
        <v>0</v>
      </c>
      <c r="TI51" s="157">
        <v>6</v>
      </c>
      <c r="TJ51" s="158">
        <f t="shared" si="76"/>
        <v>0.9555555555555556</v>
      </c>
      <c r="TK51" s="158">
        <f t="shared" si="77"/>
        <v>0</v>
      </c>
      <c r="TM51" s="157" t="s">
        <v>67</v>
      </c>
      <c r="TN51" s="157">
        <v>148</v>
      </c>
      <c r="TO51" s="157">
        <v>129</v>
      </c>
      <c r="TP51" s="157">
        <v>4</v>
      </c>
      <c r="TQ51" s="157">
        <v>15</v>
      </c>
      <c r="TR51" s="158">
        <f t="shared" si="78"/>
        <v>0.8716216216216216</v>
      </c>
      <c r="TS51" s="158">
        <f t="shared" si="79"/>
        <v>-8.3933933933934002E-2</v>
      </c>
      <c r="TT51" s="157" t="s">
        <v>119</v>
      </c>
      <c r="TU51" s="157" t="s">
        <v>67</v>
      </c>
      <c r="TV51" s="157">
        <v>148</v>
      </c>
      <c r="TW51" s="157">
        <v>129</v>
      </c>
      <c r="TX51" s="157">
        <v>4</v>
      </c>
      <c r="TY51" s="157">
        <v>15</v>
      </c>
      <c r="TZ51" s="158">
        <f t="shared" si="80"/>
        <v>0.8716216216216216</v>
      </c>
      <c r="UA51" s="158">
        <f t="shared" si="81"/>
        <v>0</v>
      </c>
      <c r="UC51" s="157" t="s">
        <v>67</v>
      </c>
      <c r="UD51" s="157">
        <v>148</v>
      </c>
      <c r="UE51" s="157">
        <v>129</v>
      </c>
      <c r="UF51" s="157">
        <v>4</v>
      </c>
      <c r="UG51" s="157">
        <v>15</v>
      </c>
      <c r="UH51" s="158">
        <f t="shared" si="82"/>
        <v>0.8716216216216216</v>
      </c>
      <c r="UI51" s="158">
        <f t="shared" si="83"/>
        <v>0</v>
      </c>
      <c r="UK51" s="157" t="s">
        <v>67</v>
      </c>
      <c r="UL51" s="157">
        <v>148</v>
      </c>
      <c r="UM51" s="157">
        <v>129</v>
      </c>
      <c r="UN51" s="157">
        <v>4</v>
      </c>
      <c r="UO51" s="157">
        <v>15</v>
      </c>
      <c r="UP51" s="158">
        <f t="shared" si="84"/>
        <v>0.8716216216216216</v>
      </c>
      <c r="UQ51" s="158">
        <f t="shared" si="85"/>
        <v>0</v>
      </c>
      <c r="US51" s="157" t="s">
        <v>67</v>
      </c>
      <c r="UT51" s="157">
        <v>148</v>
      </c>
      <c r="UU51" s="157">
        <v>129</v>
      </c>
      <c r="UV51" s="157">
        <v>4</v>
      </c>
      <c r="UW51" s="157">
        <v>15</v>
      </c>
      <c r="UX51" s="158">
        <f t="shared" si="86"/>
        <v>0.8716216216216216</v>
      </c>
      <c r="UY51" s="158">
        <f t="shared" si="87"/>
        <v>0</v>
      </c>
      <c r="UZ51" s="157"/>
      <c r="VA51" s="157" t="s">
        <v>67</v>
      </c>
      <c r="VB51" s="157">
        <v>148</v>
      </c>
      <c r="VC51" s="157">
        <v>129</v>
      </c>
      <c r="VD51" s="157">
        <v>4</v>
      </c>
      <c r="VE51" s="157">
        <v>15</v>
      </c>
      <c r="VF51" s="158">
        <f t="shared" si="88"/>
        <v>0.8716216216216216</v>
      </c>
      <c r="VG51" s="158">
        <f t="shared" si="89"/>
        <v>0</v>
      </c>
      <c r="VI51" s="157" t="s">
        <v>67</v>
      </c>
      <c r="VJ51" s="157">
        <v>148</v>
      </c>
      <c r="VK51" s="157">
        <v>129</v>
      </c>
      <c r="VL51" s="157">
        <v>4</v>
      </c>
      <c r="VM51" s="157">
        <v>15</v>
      </c>
      <c r="VN51" s="158">
        <f t="shared" si="90"/>
        <v>0.8716216216216216</v>
      </c>
      <c r="VO51" s="158">
        <f t="shared" si="91"/>
        <v>0</v>
      </c>
      <c r="VQ51" s="157" t="s">
        <v>67</v>
      </c>
      <c r="VR51" s="157">
        <v>148</v>
      </c>
      <c r="VS51" s="157">
        <v>129</v>
      </c>
      <c r="VT51" s="157">
        <v>4</v>
      </c>
      <c r="VU51" s="157">
        <v>15</v>
      </c>
      <c r="VV51" s="158">
        <f t="shared" si="92"/>
        <v>0.8716216216216216</v>
      </c>
      <c r="VW51" s="158">
        <f t="shared" si="93"/>
        <v>0</v>
      </c>
      <c r="VY51" s="157" t="s">
        <v>67</v>
      </c>
      <c r="VZ51" s="157">
        <v>148</v>
      </c>
      <c r="WA51" s="157">
        <v>129</v>
      </c>
      <c r="WB51" s="157">
        <v>4</v>
      </c>
      <c r="WC51" s="157">
        <v>15</v>
      </c>
      <c r="WD51" s="158">
        <f t="shared" si="94"/>
        <v>0.8716216216216216</v>
      </c>
      <c r="WE51" s="158">
        <f t="shared" si="95"/>
        <v>0</v>
      </c>
      <c r="WG51" s="157" t="s">
        <v>67</v>
      </c>
      <c r="WH51" s="157">
        <v>148</v>
      </c>
      <c r="WI51" s="157">
        <v>129</v>
      </c>
      <c r="WJ51" s="157">
        <v>4</v>
      </c>
      <c r="WK51" s="157">
        <v>15</v>
      </c>
      <c r="WL51" s="158">
        <f t="shared" si="96"/>
        <v>0.8716216216216216</v>
      </c>
      <c r="WM51" s="158">
        <f t="shared" si="97"/>
        <v>0</v>
      </c>
      <c r="WO51" s="157" t="s">
        <v>67</v>
      </c>
      <c r="WP51" s="157">
        <v>148</v>
      </c>
      <c r="WQ51" s="157">
        <v>129</v>
      </c>
      <c r="WR51" s="157">
        <v>4</v>
      </c>
      <c r="WS51" s="157">
        <v>15</v>
      </c>
      <c r="WT51" s="158">
        <f t="shared" si="98"/>
        <v>0.8716216216216216</v>
      </c>
      <c r="WU51" s="158">
        <f t="shared" si="99"/>
        <v>0</v>
      </c>
      <c r="WW51" s="157" t="s">
        <v>67</v>
      </c>
      <c r="WX51" s="157">
        <v>148</v>
      </c>
      <c r="WY51" s="157">
        <v>129</v>
      </c>
      <c r="WZ51" s="157">
        <v>4</v>
      </c>
      <c r="XA51" s="157">
        <v>15</v>
      </c>
      <c r="XB51" s="158">
        <f t="shared" si="100"/>
        <v>0.8716216216216216</v>
      </c>
      <c r="XC51" s="158" t="str">
        <f t="shared" si="101"/>
        <v>OK</v>
      </c>
      <c r="XE51" s="157" t="s">
        <v>67</v>
      </c>
      <c r="XF51" s="157">
        <v>148</v>
      </c>
      <c r="XG51" s="157">
        <v>129</v>
      </c>
      <c r="XH51" s="157">
        <v>4</v>
      </c>
      <c r="XI51" s="157">
        <v>15</v>
      </c>
      <c r="XJ51" s="158">
        <f t="shared" si="102"/>
        <v>0.8716216216216216</v>
      </c>
      <c r="XK51" s="158" t="str">
        <f t="shared" si="115"/>
        <v>OK</v>
      </c>
      <c r="XM51" s="157" t="s">
        <v>67</v>
      </c>
      <c r="XN51" s="157">
        <v>148</v>
      </c>
      <c r="XO51" s="157">
        <v>129</v>
      </c>
      <c r="XP51" s="157">
        <v>4</v>
      </c>
      <c r="XQ51" s="157">
        <v>15</v>
      </c>
      <c r="XR51" s="158">
        <f t="shared" si="103"/>
        <v>0.8716216216216216</v>
      </c>
      <c r="XS51" s="158" t="str">
        <f t="shared" si="116"/>
        <v>OK</v>
      </c>
      <c r="XU51" s="157" t="s">
        <v>67</v>
      </c>
      <c r="XV51" s="157">
        <v>148</v>
      </c>
      <c r="XW51" s="157">
        <v>129</v>
      </c>
      <c r="XX51" s="157">
        <v>4</v>
      </c>
      <c r="XY51" s="157">
        <v>15</v>
      </c>
      <c r="XZ51" s="158">
        <f t="shared" si="104"/>
        <v>0.8716216216216216</v>
      </c>
      <c r="YA51" s="158" t="str">
        <f t="shared" si="105"/>
        <v>OK</v>
      </c>
      <c r="YC51" s="157" t="s">
        <v>67</v>
      </c>
      <c r="YD51" s="157">
        <v>148</v>
      </c>
      <c r="YE51" s="157">
        <v>129</v>
      </c>
      <c r="YF51" s="157">
        <v>4</v>
      </c>
      <c r="YG51" s="157">
        <v>15</v>
      </c>
      <c r="YH51" s="158">
        <f t="shared" si="106"/>
        <v>0.8716216216216216</v>
      </c>
      <c r="YI51" s="158" t="str">
        <f t="shared" si="107"/>
        <v>OK</v>
      </c>
    </row>
    <row r="52" spans="1:659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117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14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08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09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118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10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11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12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O52" s="157" t="s">
        <v>68</v>
      </c>
      <c r="OP52" s="157">
        <v>1595</v>
      </c>
      <c r="OQ52" s="157">
        <v>1583</v>
      </c>
      <c r="OR52" s="157">
        <v>12</v>
      </c>
      <c r="OS52" s="157">
        <v>0</v>
      </c>
      <c r="OT52" s="158">
        <f t="shared" si="47"/>
        <v>0.99247648902821317</v>
      </c>
      <c r="OU52" s="158">
        <f t="shared" si="48"/>
        <v>2.4764890282131802E-3</v>
      </c>
      <c r="OW52" s="157" t="s">
        <v>68</v>
      </c>
      <c r="OX52" s="157">
        <v>1595</v>
      </c>
      <c r="OY52" s="157">
        <v>1583</v>
      </c>
      <c r="OZ52" s="157">
        <v>12</v>
      </c>
      <c r="PA52" s="157">
        <v>0</v>
      </c>
      <c r="PB52" s="158">
        <f t="shared" si="113"/>
        <v>0.99247648902821317</v>
      </c>
      <c r="PC52" s="158">
        <f t="shared" si="49"/>
        <v>0</v>
      </c>
      <c r="PE52" s="157" t="s">
        <v>68</v>
      </c>
      <c r="PF52" s="157">
        <v>1595</v>
      </c>
      <c r="PG52" s="157">
        <v>1583</v>
      </c>
      <c r="PH52" s="157">
        <v>12</v>
      </c>
      <c r="PI52" s="157">
        <v>0</v>
      </c>
      <c r="PJ52" s="158">
        <f t="shared" si="50"/>
        <v>0.99247648902821317</v>
      </c>
      <c r="PK52" s="158">
        <f t="shared" si="51"/>
        <v>0</v>
      </c>
      <c r="PM52" s="157" t="s">
        <v>68</v>
      </c>
      <c r="PN52" s="157">
        <v>1595</v>
      </c>
      <c r="PO52" s="157">
        <v>1583</v>
      </c>
      <c r="PP52" s="157">
        <v>12</v>
      </c>
      <c r="PQ52" s="157">
        <v>0</v>
      </c>
      <c r="PR52" s="158">
        <f t="shared" si="52"/>
        <v>0.99247648902821317</v>
      </c>
      <c r="PS52" s="158">
        <f t="shared" si="53"/>
        <v>0</v>
      </c>
      <c r="PU52" s="157" t="s">
        <v>68</v>
      </c>
      <c r="PV52" s="157">
        <v>1597</v>
      </c>
      <c r="PW52" s="157">
        <v>1585</v>
      </c>
      <c r="PX52" s="157">
        <v>12</v>
      </c>
      <c r="PY52" s="157">
        <v>0</v>
      </c>
      <c r="PZ52" s="158">
        <f t="shared" si="54"/>
        <v>0.9924859110832811</v>
      </c>
      <c r="QA52" s="158">
        <f t="shared" si="55"/>
        <v>9.4220550679313675E-6</v>
      </c>
      <c r="QC52" s="157" t="s">
        <v>68</v>
      </c>
      <c r="QD52" s="157">
        <v>1597</v>
      </c>
      <c r="QE52" s="157">
        <v>1585</v>
      </c>
      <c r="QF52" s="157">
        <v>12</v>
      </c>
      <c r="QG52" s="157">
        <v>0</v>
      </c>
      <c r="QH52" s="158">
        <f t="shared" si="56"/>
        <v>0.9924859110832811</v>
      </c>
      <c r="QI52" s="158">
        <f t="shared" si="57"/>
        <v>0</v>
      </c>
      <c r="QJ52" s="2" t="s">
        <v>119</v>
      </c>
      <c r="QK52" s="157" t="s">
        <v>68</v>
      </c>
      <c r="QL52" s="157">
        <v>1597</v>
      </c>
      <c r="QM52" s="157">
        <v>1585</v>
      </c>
      <c r="QN52" s="157">
        <v>12</v>
      </c>
      <c r="QO52" s="157">
        <v>0</v>
      </c>
      <c r="QP52" s="158">
        <f t="shared" si="58"/>
        <v>0.9924859110832811</v>
      </c>
      <c r="QQ52" s="158">
        <f t="shared" si="59"/>
        <v>0</v>
      </c>
      <c r="QR52" s="2" t="s">
        <v>119</v>
      </c>
      <c r="QS52" s="157" t="s">
        <v>68</v>
      </c>
      <c r="QT52" s="157">
        <v>1597</v>
      </c>
      <c r="QU52" s="157">
        <v>1585</v>
      </c>
      <c r="QV52" s="157">
        <v>12</v>
      </c>
      <c r="QW52" s="157">
        <v>0</v>
      </c>
      <c r="QX52" s="158">
        <f t="shared" si="60"/>
        <v>0.9924859110832811</v>
      </c>
      <c r="QY52" s="158">
        <f t="shared" si="61"/>
        <v>0</v>
      </c>
      <c r="RA52" s="157" t="s">
        <v>68</v>
      </c>
      <c r="RB52" s="157">
        <v>1597</v>
      </c>
      <c r="RC52" s="157">
        <v>1585</v>
      </c>
      <c r="RD52" s="157">
        <v>12</v>
      </c>
      <c r="RE52" s="157">
        <v>0</v>
      </c>
      <c r="RF52" s="158">
        <f t="shared" si="62"/>
        <v>0.9924859110832811</v>
      </c>
      <c r="RG52" s="158">
        <f t="shared" si="63"/>
        <v>0</v>
      </c>
      <c r="RI52" s="157" t="s">
        <v>68</v>
      </c>
      <c r="RJ52" s="157">
        <v>1597</v>
      </c>
      <c r="RK52" s="157">
        <v>1585</v>
      </c>
      <c r="RL52" s="157">
        <v>12</v>
      </c>
      <c r="RM52" s="157">
        <v>0</v>
      </c>
      <c r="RN52" s="158">
        <f t="shared" si="64"/>
        <v>0.9924859110832811</v>
      </c>
      <c r="RO52" s="158">
        <f t="shared" si="65"/>
        <v>0</v>
      </c>
      <c r="RQ52" s="157" t="s">
        <v>68</v>
      </c>
      <c r="RR52" s="157">
        <v>1597</v>
      </c>
      <c r="RS52" s="157">
        <v>1585</v>
      </c>
      <c r="RT52" s="157">
        <v>12</v>
      </c>
      <c r="RU52" s="157">
        <v>0</v>
      </c>
      <c r="RV52" s="158">
        <f t="shared" si="66"/>
        <v>0.9924859110832811</v>
      </c>
      <c r="RW52" s="158">
        <f t="shared" si="67"/>
        <v>0</v>
      </c>
      <c r="RY52" s="157" t="s">
        <v>68</v>
      </c>
      <c r="RZ52" s="157">
        <v>1597</v>
      </c>
      <c r="SA52" s="157">
        <v>1585</v>
      </c>
      <c r="SB52" s="157">
        <v>12</v>
      </c>
      <c r="SC52" s="157">
        <v>0</v>
      </c>
      <c r="SD52" s="158">
        <f t="shared" si="68"/>
        <v>0.9924859110832811</v>
      </c>
      <c r="SE52" s="158">
        <f t="shared" si="69"/>
        <v>0</v>
      </c>
      <c r="SG52" s="157" t="s">
        <v>68</v>
      </c>
      <c r="SH52" s="157">
        <v>1597</v>
      </c>
      <c r="SI52" s="157">
        <v>1585</v>
      </c>
      <c r="SJ52" s="157">
        <v>12</v>
      </c>
      <c r="SK52" s="157">
        <v>0</v>
      </c>
      <c r="SL52" s="158">
        <f t="shared" si="70"/>
        <v>0.9924859110832811</v>
      </c>
      <c r="SM52" s="158">
        <f t="shared" si="71"/>
        <v>0</v>
      </c>
      <c r="SO52" s="157" t="s">
        <v>68</v>
      </c>
      <c r="SP52" s="157">
        <v>1597</v>
      </c>
      <c r="SQ52" s="157">
        <v>1585</v>
      </c>
      <c r="SR52" s="157">
        <v>12</v>
      </c>
      <c r="SS52" s="157">
        <v>0</v>
      </c>
      <c r="ST52" s="158">
        <f t="shared" si="72"/>
        <v>0.9924859110832811</v>
      </c>
      <c r="SU52" s="158">
        <f t="shared" si="73"/>
        <v>0</v>
      </c>
      <c r="SW52" s="157" t="s">
        <v>68</v>
      </c>
      <c r="SX52" s="157">
        <v>1597</v>
      </c>
      <c r="SY52" s="157">
        <v>1585</v>
      </c>
      <c r="SZ52" s="157">
        <v>12</v>
      </c>
      <c r="TA52" s="157">
        <v>0</v>
      </c>
      <c r="TB52" s="158">
        <f t="shared" si="74"/>
        <v>0.9924859110832811</v>
      </c>
      <c r="TC52" s="158">
        <f t="shared" si="75"/>
        <v>0</v>
      </c>
      <c r="TE52" s="157" t="s">
        <v>68</v>
      </c>
      <c r="TF52" s="157">
        <v>1597</v>
      </c>
      <c r="TG52" s="157">
        <v>1585</v>
      </c>
      <c r="TH52" s="157">
        <v>12</v>
      </c>
      <c r="TI52" s="157">
        <v>0</v>
      </c>
      <c r="TJ52" s="158">
        <f t="shared" si="76"/>
        <v>0.9924859110832811</v>
      </c>
      <c r="TK52" s="158">
        <f t="shared" si="77"/>
        <v>0</v>
      </c>
      <c r="TM52" s="157" t="s">
        <v>68</v>
      </c>
      <c r="TN52" s="157">
        <v>1597</v>
      </c>
      <c r="TO52" s="157">
        <v>1585</v>
      </c>
      <c r="TP52" s="157">
        <v>12</v>
      </c>
      <c r="TQ52" s="157">
        <v>0</v>
      </c>
      <c r="TR52" s="158">
        <f t="shared" si="78"/>
        <v>0.9924859110832811</v>
      </c>
      <c r="TS52" s="158">
        <f t="shared" si="79"/>
        <v>0</v>
      </c>
      <c r="TU52" s="157" t="s">
        <v>68</v>
      </c>
      <c r="TV52" s="157">
        <v>1597</v>
      </c>
      <c r="TW52" s="157">
        <v>1585</v>
      </c>
      <c r="TX52" s="157">
        <v>12</v>
      </c>
      <c r="TY52" s="157">
        <v>0</v>
      </c>
      <c r="TZ52" s="158">
        <f t="shared" si="80"/>
        <v>0.9924859110832811</v>
      </c>
      <c r="UA52" s="158">
        <f t="shared" si="81"/>
        <v>0</v>
      </c>
      <c r="UC52" s="157" t="s">
        <v>68</v>
      </c>
      <c r="UD52" s="157">
        <v>1597</v>
      </c>
      <c r="UE52" s="157">
        <v>1585</v>
      </c>
      <c r="UF52" s="157">
        <v>12</v>
      </c>
      <c r="UG52" s="157">
        <v>0</v>
      </c>
      <c r="UH52" s="158">
        <f t="shared" si="82"/>
        <v>0.9924859110832811</v>
      </c>
      <c r="UI52" s="158">
        <f t="shared" si="83"/>
        <v>0</v>
      </c>
      <c r="UK52" s="157" t="s">
        <v>68</v>
      </c>
      <c r="UL52" s="157">
        <v>1597</v>
      </c>
      <c r="UM52" s="157">
        <v>1585</v>
      </c>
      <c r="UN52" s="157">
        <v>12</v>
      </c>
      <c r="UO52" s="157">
        <v>0</v>
      </c>
      <c r="UP52" s="158">
        <f t="shared" si="84"/>
        <v>0.9924859110832811</v>
      </c>
      <c r="UQ52" s="158">
        <f t="shared" si="85"/>
        <v>0</v>
      </c>
      <c r="US52" s="157" t="s">
        <v>68</v>
      </c>
      <c r="UT52" s="157">
        <v>1597</v>
      </c>
      <c r="UU52" s="157">
        <v>1585</v>
      </c>
      <c r="UV52" s="157">
        <v>12</v>
      </c>
      <c r="UW52" s="157">
        <v>0</v>
      </c>
      <c r="UX52" s="158">
        <f t="shared" si="86"/>
        <v>0.9924859110832811</v>
      </c>
      <c r="UY52" s="158">
        <f t="shared" si="87"/>
        <v>0</v>
      </c>
      <c r="UZ52" s="157"/>
      <c r="VA52" s="157" t="s">
        <v>68</v>
      </c>
      <c r="VB52" s="157">
        <v>1597</v>
      </c>
      <c r="VC52" s="157">
        <v>1585</v>
      </c>
      <c r="VD52" s="157">
        <v>12</v>
      </c>
      <c r="VE52" s="157">
        <v>0</v>
      </c>
      <c r="VF52" s="158">
        <f t="shared" si="88"/>
        <v>0.9924859110832811</v>
      </c>
      <c r="VG52" s="158">
        <f t="shared" si="89"/>
        <v>0</v>
      </c>
      <c r="VI52" s="157" t="s">
        <v>68</v>
      </c>
      <c r="VJ52" s="157">
        <v>1597</v>
      </c>
      <c r="VK52" s="157">
        <v>1585</v>
      </c>
      <c r="VL52" s="157">
        <v>12</v>
      </c>
      <c r="VM52" s="157">
        <v>0</v>
      </c>
      <c r="VN52" s="158">
        <f t="shared" si="90"/>
        <v>0.9924859110832811</v>
      </c>
      <c r="VO52" s="158">
        <f t="shared" si="91"/>
        <v>0</v>
      </c>
      <c r="VQ52" s="157" t="s">
        <v>68</v>
      </c>
      <c r="VR52" s="157">
        <v>1597</v>
      </c>
      <c r="VS52" s="159">
        <v>1585</v>
      </c>
      <c r="VT52" s="157">
        <v>12</v>
      </c>
      <c r="VU52" s="159">
        <v>0</v>
      </c>
      <c r="VV52" s="158">
        <f t="shared" si="92"/>
        <v>0.9924859110832811</v>
      </c>
      <c r="VW52" s="158">
        <f t="shared" si="93"/>
        <v>0</v>
      </c>
      <c r="VX52" s="17" t="s">
        <v>119</v>
      </c>
      <c r="VY52" s="157" t="s">
        <v>68</v>
      </c>
      <c r="VZ52" s="157">
        <v>1597</v>
      </c>
      <c r="WA52" s="159">
        <v>1585</v>
      </c>
      <c r="WB52" s="157">
        <v>12</v>
      </c>
      <c r="WC52" s="159">
        <v>0</v>
      </c>
      <c r="WD52" s="158">
        <f t="shared" si="94"/>
        <v>0.9924859110832811</v>
      </c>
      <c r="WE52" s="158">
        <f t="shared" si="95"/>
        <v>0</v>
      </c>
      <c r="WG52" s="157" t="s">
        <v>68</v>
      </c>
      <c r="WH52" s="157">
        <v>1597</v>
      </c>
      <c r="WI52" s="159">
        <v>1585</v>
      </c>
      <c r="WJ52" s="157">
        <v>12</v>
      </c>
      <c r="WK52" s="159">
        <v>0</v>
      </c>
      <c r="WL52" s="158">
        <f t="shared" si="96"/>
        <v>0.9924859110832811</v>
      </c>
      <c r="WM52" s="158">
        <f t="shared" si="97"/>
        <v>0</v>
      </c>
      <c r="WO52" s="157" t="s">
        <v>68</v>
      </c>
      <c r="WP52" s="157">
        <v>1597</v>
      </c>
      <c r="WQ52" s="157">
        <v>1585</v>
      </c>
      <c r="WR52" s="157">
        <v>12</v>
      </c>
      <c r="WS52" s="157">
        <v>0</v>
      </c>
      <c r="WT52" s="158">
        <f t="shared" si="98"/>
        <v>0.9924859110832811</v>
      </c>
      <c r="WU52" s="158">
        <f t="shared" si="99"/>
        <v>0</v>
      </c>
      <c r="WW52" s="157" t="s">
        <v>68</v>
      </c>
      <c r="WX52" s="157">
        <v>1597</v>
      </c>
      <c r="WY52" s="157">
        <v>1585</v>
      </c>
      <c r="WZ52" s="157">
        <v>12</v>
      </c>
      <c r="XA52" s="157">
        <v>0</v>
      </c>
      <c r="XB52" s="158">
        <f t="shared" si="100"/>
        <v>0.9924859110832811</v>
      </c>
      <c r="XC52" s="158" t="str">
        <f t="shared" si="101"/>
        <v>OK</v>
      </c>
      <c r="XE52" s="157" t="s">
        <v>68</v>
      </c>
      <c r="XF52" s="157">
        <v>1597</v>
      </c>
      <c r="XG52" s="157">
        <v>1585</v>
      </c>
      <c r="XH52" s="157">
        <v>12</v>
      </c>
      <c r="XI52" s="157">
        <v>0</v>
      </c>
      <c r="XJ52" s="158">
        <f t="shared" si="102"/>
        <v>0.9924859110832811</v>
      </c>
      <c r="XK52" s="158" t="str">
        <f t="shared" si="115"/>
        <v>OK</v>
      </c>
      <c r="XL52" s="157" t="s">
        <v>434</v>
      </c>
      <c r="XM52" s="157" t="s">
        <v>68</v>
      </c>
      <c r="XN52" s="157">
        <v>1597</v>
      </c>
      <c r="XO52" s="157">
        <v>1585</v>
      </c>
      <c r="XP52" s="157">
        <v>12</v>
      </c>
      <c r="XQ52" s="157">
        <v>0</v>
      </c>
      <c r="XR52" s="158">
        <f t="shared" si="103"/>
        <v>0.9924859110832811</v>
      </c>
      <c r="XS52" s="158" t="str">
        <f t="shared" si="116"/>
        <v>OK</v>
      </c>
      <c r="XU52" s="157" t="s">
        <v>68</v>
      </c>
      <c r="XV52" s="157">
        <v>1597</v>
      </c>
      <c r="XW52" s="157">
        <v>1585</v>
      </c>
      <c r="XX52" s="157">
        <v>12</v>
      </c>
      <c r="XY52" s="157">
        <v>0</v>
      </c>
      <c r="XZ52" s="158">
        <f t="shared" si="104"/>
        <v>0.9924859110832811</v>
      </c>
      <c r="YA52" s="158" t="str">
        <f t="shared" si="105"/>
        <v>OK</v>
      </c>
      <c r="YB52" s="195" t="s">
        <v>434</v>
      </c>
      <c r="YC52" s="157" t="s">
        <v>68</v>
      </c>
      <c r="YD52" s="157">
        <v>1597</v>
      </c>
      <c r="YE52" s="157">
        <v>1585</v>
      </c>
      <c r="YF52" s="157">
        <v>12</v>
      </c>
      <c r="YG52" s="157">
        <v>0</v>
      </c>
      <c r="YH52" s="158">
        <f t="shared" si="106"/>
        <v>0.9924859110832811</v>
      </c>
      <c r="YI52" s="158" t="str">
        <f t="shared" si="107"/>
        <v>OK</v>
      </c>
    </row>
    <row r="53" spans="1:659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117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14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08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09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118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10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11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12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O53" s="157" t="s">
        <v>69</v>
      </c>
      <c r="OP53" s="157">
        <v>176</v>
      </c>
      <c r="OQ53" s="157">
        <v>174</v>
      </c>
      <c r="OR53" s="157">
        <v>2</v>
      </c>
      <c r="OS53" s="157">
        <v>0</v>
      </c>
      <c r="OT53" s="158">
        <f t="shared" si="47"/>
        <v>0.98863636363636365</v>
      </c>
      <c r="OU53" s="158">
        <f t="shared" si="48"/>
        <v>-1.3636363636363447E-3</v>
      </c>
      <c r="OW53" s="157" t="s">
        <v>69</v>
      </c>
      <c r="OX53" s="157">
        <v>176</v>
      </c>
      <c r="OY53" s="157">
        <v>174</v>
      </c>
      <c r="OZ53" s="157">
        <v>2</v>
      </c>
      <c r="PA53" s="157">
        <v>0</v>
      </c>
      <c r="PB53" s="158">
        <f t="shared" si="113"/>
        <v>0.98863636363636365</v>
      </c>
      <c r="PC53" s="158">
        <f t="shared" si="49"/>
        <v>0</v>
      </c>
      <c r="PE53" s="157" t="s">
        <v>69</v>
      </c>
      <c r="PF53" s="157">
        <v>176</v>
      </c>
      <c r="PG53" s="157">
        <v>174</v>
      </c>
      <c r="PH53" s="157">
        <v>2</v>
      </c>
      <c r="PI53" s="159">
        <v>0</v>
      </c>
      <c r="PJ53" s="158">
        <f t="shared" si="50"/>
        <v>0.98863636363636365</v>
      </c>
      <c r="PK53" s="158">
        <f t="shared" si="51"/>
        <v>0</v>
      </c>
      <c r="PL53" s="2" t="s">
        <v>119</v>
      </c>
      <c r="PM53" s="157" t="s">
        <v>69</v>
      </c>
      <c r="PN53" s="157">
        <v>176</v>
      </c>
      <c r="PO53" s="157">
        <v>174</v>
      </c>
      <c r="PP53" s="157">
        <v>2</v>
      </c>
      <c r="PQ53" s="157">
        <v>0</v>
      </c>
      <c r="PR53" s="158">
        <f t="shared" si="52"/>
        <v>0.98863636363636365</v>
      </c>
      <c r="PS53" s="158">
        <f t="shared" si="53"/>
        <v>0</v>
      </c>
      <c r="PU53" s="157" t="s">
        <v>69</v>
      </c>
      <c r="PV53" s="157">
        <v>176</v>
      </c>
      <c r="PW53" s="157">
        <v>174</v>
      </c>
      <c r="PX53" s="157">
        <v>2</v>
      </c>
      <c r="PY53" s="157">
        <v>0</v>
      </c>
      <c r="PZ53" s="158">
        <f t="shared" si="54"/>
        <v>0.98863636363636365</v>
      </c>
      <c r="QA53" s="158">
        <f t="shared" si="55"/>
        <v>0</v>
      </c>
      <c r="QC53" s="157" t="s">
        <v>69</v>
      </c>
      <c r="QD53" s="157">
        <v>176</v>
      </c>
      <c r="QE53" s="157">
        <v>174</v>
      </c>
      <c r="QF53" s="157">
        <v>2</v>
      </c>
      <c r="QG53" s="157">
        <v>0</v>
      </c>
      <c r="QH53" s="158">
        <f t="shared" si="56"/>
        <v>0.98863636363636365</v>
      </c>
      <c r="QI53" s="158">
        <f t="shared" si="57"/>
        <v>0</v>
      </c>
      <c r="QK53" s="157" t="s">
        <v>69</v>
      </c>
      <c r="QL53" s="157">
        <v>176</v>
      </c>
      <c r="QM53" s="157">
        <v>174</v>
      </c>
      <c r="QN53" s="157">
        <v>2</v>
      </c>
      <c r="QO53" s="157">
        <v>0</v>
      </c>
      <c r="QP53" s="158">
        <f t="shared" si="58"/>
        <v>0.98863636363636365</v>
      </c>
      <c r="QQ53" s="158">
        <f t="shared" si="59"/>
        <v>0</v>
      </c>
      <c r="QS53" s="157" t="s">
        <v>69</v>
      </c>
      <c r="QT53" s="157">
        <v>176</v>
      </c>
      <c r="QU53" s="157">
        <v>174</v>
      </c>
      <c r="QV53" s="157">
        <v>2</v>
      </c>
      <c r="QW53" s="157">
        <v>0</v>
      </c>
      <c r="QX53" s="158">
        <f t="shared" si="60"/>
        <v>0.98863636363636365</v>
      </c>
      <c r="QY53" s="158">
        <f t="shared" si="61"/>
        <v>0</v>
      </c>
      <c r="RA53" s="157" t="s">
        <v>69</v>
      </c>
      <c r="RB53" s="157">
        <v>176</v>
      </c>
      <c r="RC53" s="157">
        <v>174</v>
      </c>
      <c r="RD53" s="157">
        <v>2</v>
      </c>
      <c r="RE53" s="157">
        <v>0</v>
      </c>
      <c r="RF53" s="158">
        <f t="shared" si="62"/>
        <v>0.98863636363636365</v>
      </c>
      <c r="RG53" s="158">
        <f t="shared" si="63"/>
        <v>0</v>
      </c>
      <c r="RI53" s="157" t="s">
        <v>69</v>
      </c>
      <c r="RJ53" s="157">
        <v>176</v>
      </c>
      <c r="RK53" s="157">
        <v>174</v>
      </c>
      <c r="RL53" s="157">
        <v>2</v>
      </c>
      <c r="RM53" s="157">
        <v>0</v>
      </c>
      <c r="RN53" s="158">
        <f t="shared" si="64"/>
        <v>0.98863636363636365</v>
      </c>
      <c r="RO53" s="158">
        <f t="shared" si="65"/>
        <v>0</v>
      </c>
      <c r="RQ53" s="157" t="s">
        <v>69</v>
      </c>
      <c r="RR53" s="157">
        <v>176</v>
      </c>
      <c r="RS53" s="157">
        <v>174</v>
      </c>
      <c r="RT53" s="157">
        <v>2</v>
      </c>
      <c r="RU53" s="157">
        <v>0</v>
      </c>
      <c r="RV53" s="158">
        <f t="shared" si="66"/>
        <v>0.98863636363636365</v>
      </c>
      <c r="RW53" s="158">
        <f t="shared" si="67"/>
        <v>0</v>
      </c>
      <c r="RY53" s="157" t="s">
        <v>69</v>
      </c>
      <c r="RZ53" s="157">
        <v>176</v>
      </c>
      <c r="SA53" s="157">
        <v>174</v>
      </c>
      <c r="SB53" s="157">
        <v>2</v>
      </c>
      <c r="SC53" s="157">
        <v>0</v>
      </c>
      <c r="SD53" s="158">
        <f t="shared" si="68"/>
        <v>0.98863636363636365</v>
      </c>
      <c r="SE53" s="158">
        <f t="shared" si="69"/>
        <v>0</v>
      </c>
      <c r="SG53" s="157" t="s">
        <v>69</v>
      </c>
      <c r="SH53" s="157">
        <v>176</v>
      </c>
      <c r="SI53" s="157">
        <v>174</v>
      </c>
      <c r="SJ53" s="157">
        <v>2</v>
      </c>
      <c r="SK53" s="157">
        <v>0</v>
      </c>
      <c r="SL53" s="158">
        <f t="shared" si="70"/>
        <v>0.98863636363636365</v>
      </c>
      <c r="SM53" s="158">
        <f t="shared" si="71"/>
        <v>0</v>
      </c>
      <c r="SO53" s="157" t="s">
        <v>69</v>
      </c>
      <c r="SP53" s="157">
        <v>176</v>
      </c>
      <c r="SQ53" s="157">
        <v>174</v>
      </c>
      <c r="SR53" s="157">
        <v>2</v>
      </c>
      <c r="SS53" s="157">
        <v>0</v>
      </c>
      <c r="ST53" s="158">
        <f t="shared" si="72"/>
        <v>0.98863636363636365</v>
      </c>
      <c r="SU53" s="158">
        <f t="shared" si="73"/>
        <v>0</v>
      </c>
      <c r="SW53" s="157" t="s">
        <v>69</v>
      </c>
      <c r="SX53" s="157">
        <v>176</v>
      </c>
      <c r="SY53" s="157">
        <v>174</v>
      </c>
      <c r="SZ53" s="157">
        <v>2</v>
      </c>
      <c r="TA53" s="157">
        <v>0</v>
      </c>
      <c r="TB53" s="158">
        <f t="shared" si="74"/>
        <v>0.98863636363636365</v>
      </c>
      <c r="TC53" s="158">
        <f t="shared" si="75"/>
        <v>0</v>
      </c>
      <c r="TE53" s="157" t="s">
        <v>69</v>
      </c>
      <c r="TF53" s="157">
        <v>176</v>
      </c>
      <c r="TG53" s="157">
        <v>174</v>
      </c>
      <c r="TH53" s="157">
        <v>2</v>
      </c>
      <c r="TI53" s="157">
        <v>0</v>
      </c>
      <c r="TJ53" s="158">
        <f t="shared" si="76"/>
        <v>0.98863636363636365</v>
      </c>
      <c r="TK53" s="158">
        <f t="shared" si="77"/>
        <v>0</v>
      </c>
      <c r="TM53" s="157" t="s">
        <v>69</v>
      </c>
      <c r="TN53" s="157">
        <v>176</v>
      </c>
      <c r="TO53" s="157">
        <v>174</v>
      </c>
      <c r="TP53" s="157">
        <v>2</v>
      </c>
      <c r="TQ53" s="157">
        <v>0</v>
      </c>
      <c r="TR53" s="158">
        <f t="shared" si="78"/>
        <v>0.98863636363636365</v>
      </c>
      <c r="TS53" s="158">
        <f t="shared" si="79"/>
        <v>0</v>
      </c>
      <c r="TU53" s="157" t="s">
        <v>69</v>
      </c>
      <c r="TV53" s="157">
        <v>176</v>
      </c>
      <c r="TW53" s="157">
        <v>174</v>
      </c>
      <c r="TX53" s="157">
        <v>2</v>
      </c>
      <c r="TY53" s="157">
        <v>0</v>
      </c>
      <c r="TZ53" s="158">
        <f t="shared" si="80"/>
        <v>0.98863636363636365</v>
      </c>
      <c r="UA53" s="158">
        <f t="shared" si="81"/>
        <v>0</v>
      </c>
      <c r="UC53" s="157" t="s">
        <v>69</v>
      </c>
      <c r="UD53" s="157">
        <v>176</v>
      </c>
      <c r="UE53" s="157">
        <v>174</v>
      </c>
      <c r="UF53" s="157">
        <v>2</v>
      </c>
      <c r="UG53" s="157">
        <v>0</v>
      </c>
      <c r="UH53" s="158">
        <f t="shared" si="82"/>
        <v>0.98863636363636365</v>
      </c>
      <c r="UI53" s="158">
        <f t="shared" si="83"/>
        <v>0</v>
      </c>
      <c r="UK53" s="157" t="s">
        <v>69</v>
      </c>
      <c r="UL53" s="157">
        <v>176</v>
      </c>
      <c r="UM53" s="157">
        <v>174</v>
      </c>
      <c r="UN53" s="157">
        <v>2</v>
      </c>
      <c r="UO53" s="157">
        <v>0</v>
      </c>
      <c r="UP53" s="158">
        <f t="shared" si="84"/>
        <v>0.98863636363636365</v>
      </c>
      <c r="UQ53" s="158">
        <f t="shared" si="85"/>
        <v>0</v>
      </c>
      <c r="US53" s="157" t="s">
        <v>69</v>
      </c>
      <c r="UT53" s="157">
        <v>176</v>
      </c>
      <c r="UU53" s="159">
        <v>174</v>
      </c>
      <c r="UV53" s="157">
        <v>2</v>
      </c>
      <c r="UW53" s="159">
        <v>0</v>
      </c>
      <c r="UX53" s="158">
        <f t="shared" si="86"/>
        <v>0.98863636363636365</v>
      </c>
      <c r="UY53" s="158">
        <f t="shared" si="87"/>
        <v>0</v>
      </c>
      <c r="UZ53" s="110" t="s">
        <v>119</v>
      </c>
      <c r="VA53" s="157" t="s">
        <v>69</v>
      </c>
      <c r="VB53" s="157">
        <v>176</v>
      </c>
      <c r="VC53" s="159">
        <v>174</v>
      </c>
      <c r="VD53" s="157">
        <v>2</v>
      </c>
      <c r="VE53" s="159">
        <v>0</v>
      </c>
      <c r="VF53" s="158">
        <f t="shared" si="88"/>
        <v>0.98863636363636365</v>
      </c>
      <c r="VG53" s="158">
        <f t="shared" si="89"/>
        <v>0</v>
      </c>
      <c r="VI53" s="157" t="s">
        <v>69</v>
      </c>
      <c r="VJ53" s="157">
        <v>176</v>
      </c>
      <c r="VK53" s="159">
        <v>174</v>
      </c>
      <c r="VL53" s="157">
        <v>2</v>
      </c>
      <c r="VM53" s="159">
        <v>0</v>
      </c>
      <c r="VN53" s="158">
        <f t="shared" si="90"/>
        <v>0.98863636363636365</v>
      </c>
      <c r="VO53" s="158">
        <f t="shared" si="91"/>
        <v>0</v>
      </c>
      <c r="VQ53" s="157" t="s">
        <v>69</v>
      </c>
      <c r="VR53" s="157">
        <v>176</v>
      </c>
      <c r="VS53" s="157">
        <v>174</v>
      </c>
      <c r="VT53" s="157">
        <v>2</v>
      </c>
      <c r="VU53" s="157">
        <v>0</v>
      </c>
      <c r="VV53" s="158">
        <f t="shared" si="92"/>
        <v>0.98863636363636365</v>
      </c>
      <c r="VW53" s="158">
        <f t="shared" si="93"/>
        <v>0</v>
      </c>
      <c r="VY53" s="157" t="s">
        <v>69</v>
      </c>
      <c r="VZ53" s="157">
        <v>176</v>
      </c>
      <c r="WA53" s="157">
        <v>174</v>
      </c>
      <c r="WB53" s="157">
        <v>2</v>
      </c>
      <c r="WC53" s="157">
        <v>0</v>
      </c>
      <c r="WD53" s="158">
        <f t="shared" si="94"/>
        <v>0.98863636363636365</v>
      </c>
      <c r="WE53" s="158">
        <f t="shared" si="95"/>
        <v>0</v>
      </c>
      <c r="WG53" s="157" t="s">
        <v>69</v>
      </c>
      <c r="WH53" s="157">
        <v>176</v>
      </c>
      <c r="WI53" s="157">
        <v>174</v>
      </c>
      <c r="WJ53" s="157">
        <v>2</v>
      </c>
      <c r="WK53" s="157">
        <v>0</v>
      </c>
      <c r="WL53" s="158">
        <f t="shared" si="96"/>
        <v>0.98863636363636365</v>
      </c>
      <c r="WM53" s="158">
        <f t="shared" si="97"/>
        <v>0</v>
      </c>
      <c r="WO53" s="157" t="s">
        <v>69</v>
      </c>
      <c r="WP53" s="157">
        <v>176</v>
      </c>
      <c r="WQ53" s="157">
        <v>174</v>
      </c>
      <c r="WR53" s="157">
        <v>2</v>
      </c>
      <c r="WS53" s="157">
        <v>0</v>
      </c>
      <c r="WT53" s="158">
        <f t="shared" si="98"/>
        <v>0.98863636363636365</v>
      </c>
      <c r="WU53" s="158">
        <f t="shared" si="99"/>
        <v>0</v>
      </c>
      <c r="WW53" s="157" t="s">
        <v>69</v>
      </c>
      <c r="WX53" s="157">
        <v>176</v>
      </c>
      <c r="WY53" s="157">
        <v>174</v>
      </c>
      <c r="WZ53" s="157">
        <v>2</v>
      </c>
      <c r="XA53" s="157">
        <v>0</v>
      </c>
      <c r="XB53" s="158">
        <f t="shared" si="100"/>
        <v>0.98863636363636365</v>
      </c>
      <c r="XC53" s="158" t="str">
        <f t="shared" si="101"/>
        <v>OK</v>
      </c>
      <c r="XD53" s="17" t="s">
        <v>119</v>
      </c>
      <c r="XE53" s="157" t="s">
        <v>69</v>
      </c>
      <c r="XF53" s="157">
        <v>176</v>
      </c>
      <c r="XG53" s="157">
        <v>174</v>
      </c>
      <c r="XH53" s="157">
        <v>2</v>
      </c>
      <c r="XI53" s="157">
        <v>0</v>
      </c>
      <c r="XJ53" s="158">
        <f t="shared" si="102"/>
        <v>0.98863636363636365</v>
      </c>
      <c r="XK53" s="158" t="str">
        <f t="shared" si="115"/>
        <v>OK</v>
      </c>
      <c r="XL53" s="157" t="s">
        <v>434</v>
      </c>
      <c r="XM53" s="157" t="s">
        <v>69</v>
      </c>
      <c r="XN53" s="157">
        <v>176</v>
      </c>
      <c r="XO53" s="157">
        <v>174</v>
      </c>
      <c r="XP53" s="157">
        <v>2</v>
      </c>
      <c r="XQ53" s="157">
        <v>0</v>
      </c>
      <c r="XR53" s="158">
        <f t="shared" si="103"/>
        <v>0.98863636363636365</v>
      </c>
      <c r="XS53" s="158" t="str">
        <f t="shared" si="116"/>
        <v>OK</v>
      </c>
      <c r="XU53" s="157" t="s">
        <v>69</v>
      </c>
      <c r="XV53" s="157">
        <v>176</v>
      </c>
      <c r="XW53" s="157">
        <v>174</v>
      </c>
      <c r="XX53" s="157">
        <v>2</v>
      </c>
      <c r="XY53" s="157">
        <v>0</v>
      </c>
      <c r="XZ53" s="158">
        <f t="shared" si="104"/>
        <v>0.98863636363636365</v>
      </c>
      <c r="YA53" s="158" t="str">
        <f t="shared" si="105"/>
        <v>OK</v>
      </c>
      <c r="YB53" s="195" t="s">
        <v>434</v>
      </c>
      <c r="YC53" s="157" t="s">
        <v>69</v>
      </c>
      <c r="YD53" s="157">
        <v>176</v>
      </c>
      <c r="YE53" s="157">
        <v>174</v>
      </c>
      <c r="YF53" s="157">
        <v>2</v>
      </c>
      <c r="YG53" s="157">
        <v>0</v>
      </c>
      <c r="YH53" s="158">
        <f t="shared" si="106"/>
        <v>0.98863636363636365</v>
      </c>
      <c r="YI53" s="158" t="str">
        <f t="shared" si="107"/>
        <v>OK</v>
      </c>
    </row>
    <row r="54" spans="1:659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117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14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08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09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118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10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11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12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O54" s="157" t="s">
        <v>70</v>
      </c>
      <c r="OP54" s="157">
        <v>231</v>
      </c>
      <c r="OQ54" s="157">
        <v>223</v>
      </c>
      <c r="OR54" s="157">
        <v>7</v>
      </c>
      <c r="OS54" s="157">
        <v>1</v>
      </c>
      <c r="OT54" s="158">
        <f t="shared" si="47"/>
        <v>0.96536796536796532</v>
      </c>
      <c r="OU54" s="158">
        <f t="shared" si="48"/>
        <v>-4.6320346320346539E-3</v>
      </c>
      <c r="OW54" s="157" t="s">
        <v>70</v>
      </c>
      <c r="OX54" s="157">
        <v>231</v>
      </c>
      <c r="OY54" s="157">
        <v>223</v>
      </c>
      <c r="OZ54" s="157">
        <v>7</v>
      </c>
      <c r="PA54" s="157">
        <v>1</v>
      </c>
      <c r="PB54" s="158">
        <f t="shared" si="113"/>
        <v>0.96536796536796532</v>
      </c>
      <c r="PC54" s="158">
        <f t="shared" si="49"/>
        <v>0</v>
      </c>
      <c r="PE54" s="157" t="s">
        <v>70</v>
      </c>
      <c r="PF54" s="157">
        <v>231</v>
      </c>
      <c r="PG54" s="157">
        <v>223</v>
      </c>
      <c r="PH54" s="157">
        <v>7</v>
      </c>
      <c r="PI54" s="157">
        <v>1</v>
      </c>
      <c r="PJ54" s="158">
        <f t="shared" si="50"/>
        <v>0.96536796536796532</v>
      </c>
      <c r="PK54" s="158">
        <f t="shared" si="51"/>
        <v>0</v>
      </c>
      <c r="PM54" s="157" t="s">
        <v>70</v>
      </c>
      <c r="PN54" s="157">
        <v>231</v>
      </c>
      <c r="PO54" s="157">
        <v>223</v>
      </c>
      <c r="PP54" s="157">
        <v>7</v>
      </c>
      <c r="PQ54" s="157">
        <v>1</v>
      </c>
      <c r="PR54" s="158">
        <f t="shared" si="52"/>
        <v>0.96536796536796532</v>
      </c>
      <c r="PS54" s="158">
        <f t="shared" si="53"/>
        <v>0</v>
      </c>
      <c r="PU54" s="157" t="s">
        <v>70</v>
      </c>
      <c r="PV54" s="157">
        <v>231</v>
      </c>
      <c r="PW54" s="157">
        <v>223</v>
      </c>
      <c r="PX54" s="157">
        <v>7</v>
      </c>
      <c r="PY54" s="157">
        <v>1</v>
      </c>
      <c r="PZ54" s="158">
        <f t="shared" si="54"/>
        <v>0.96536796536796532</v>
      </c>
      <c r="QA54" s="158">
        <f t="shared" si="55"/>
        <v>0</v>
      </c>
      <c r="QC54" s="157" t="s">
        <v>70</v>
      </c>
      <c r="QD54" s="157">
        <v>231</v>
      </c>
      <c r="QE54" s="157">
        <v>223</v>
      </c>
      <c r="QF54" s="157">
        <v>7</v>
      </c>
      <c r="QG54" s="157">
        <v>1</v>
      </c>
      <c r="QH54" s="158">
        <f t="shared" si="56"/>
        <v>0.96536796536796532</v>
      </c>
      <c r="QI54" s="158">
        <f t="shared" si="57"/>
        <v>0</v>
      </c>
      <c r="QK54" s="157" t="s">
        <v>70</v>
      </c>
      <c r="QL54" s="157">
        <v>231</v>
      </c>
      <c r="QM54" s="157">
        <v>223</v>
      </c>
      <c r="QN54" s="157">
        <v>7</v>
      </c>
      <c r="QO54" s="157">
        <v>1</v>
      </c>
      <c r="QP54" s="158">
        <f t="shared" si="58"/>
        <v>0.96536796536796532</v>
      </c>
      <c r="QQ54" s="158">
        <f>QP54-QH54</f>
        <v>0</v>
      </c>
      <c r="QS54" s="157" t="s">
        <v>70</v>
      </c>
      <c r="QT54" s="157">
        <v>231</v>
      </c>
      <c r="QU54" s="157">
        <v>223</v>
      </c>
      <c r="QV54" s="157">
        <v>7</v>
      </c>
      <c r="QW54" s="157">
        <v>1</v>
      </c>
      <c r="QX54" s="158">
        <f t="shared" si="60"/>
        <v>0.96536796536796532</v>
      </c>
      <c r="QY54" s="158">
        <f t="shared" si="61"/>
        <v>0</v>
      </c>
      <c r="RA54" s="157" t="s">
        <v>70</v>
      </c>
      <c r="RB54" s="157">
        <v>231</v>
      </c>
      <c r="RC54" s="157">
        <v>223</v>
      </c>
      <c r="RD54" s="157">
        <v>7</v>
      </c>
      <c r="RE54" s="157">
        <v>1</v>
      </c>
      <c r="RF54" s="158">
        <f t="shared" si="62"/>
        <v>0.96536796536796532</v>
      </c>
      <c r="RG54" s="158">
        <f t="shared" si="63"/>
        <v>0</v>
      </c>
      <c r="RI54" s="157" t="s">
        <v>70</v>
      </c>
      <c r="RJ54" s="157">
        <v>231</v>
      </c>
      <c r="RK54" s="157">
        <v>223</v>
      </c>
      <c r="RL54" s="157">
        <v>7</v>
      </c>
      <c r="RM54" s="157">
        <v>1</v>
      </c>
      <c r="RN54" s="158">
        <f t="shared" si="64"/>
        <v>0.96536796536796532</v>
      </c>
      <c r="RO54" s="158">
        <f t="shared" si="65"/>
        <v>0</v>
      </c>
      <c r="RQ54" s="157" t="s">
        <v>70</v>
      </c>
      <c r="RR54" s="157">
        <v>231</v>
      </c>
      <c r="RS54" s="157">
        <v>223</v>
      </c>
      <c r="RT54" s="157">
        <v>7</v>
      </c>
      <c r="RU54" s="157">
        <v>1</v>
      </c>
      <c r="RV54" s="158">
        <f t="shared" si="66"/>
        <v>0.96536796536796532</v>
      </c>
      <c r="RW54" s="158">
        <f t="shared" si="67"/>
        <v>0</v>
      </c>
      <c r="RY54" s="157" t="s">
        <v>70</v>
      </c>
      <c r="RZ54" s="157">
        <v>231</v>
      </c>
      <c r="SA54" s="157">
        <v>223</v>
      </c>
      <c r="SB54" s="157">
        <v>7</v>
      </c>
      <c r="SC54" s="157">
        <v>1</v>
      </c>
      <c r="SD54" s="158">
        <f t="shared" si="68"/>
        <v>0.96536796536796532</v>
      </c>
      <c r="SE54" s="158">
        <f t="shared" si="69"/>
        <v>0</v>
      </c>
      <c r="SG54" s="157" t="s">
        <v>70</v>
      </c>
      <c r="SH54" s="157">
        <v>231</v>
      </c>
      <c r="SI54" s="157">
        <v>223</v>
      </c>
      <c r="SJ54" s="157">
        <v>7</v>
      </c>
      <c r="SK54" s="157">
        <v>1</v>
      </c>
      <c r="SL54" s="158">
        <f t="shared" si="70"/>
        <v>0.96536796536796532</v>
      </c>
      <c r="SM54" s="158">
        <f t="shared" si="71"/>
        <v>0</v>
      </c>
      <c r="SO54" s="157" t="s">
        <v>70</v>
      </c>
      <c r="SP54" s="157">
        <v>231</v>
      </c>
      <c r="SQ54" s="157">
        <v>223</v>
      </c>
      <c r="SR54" s="157">
        <v>7</v>
      </c>
      <c r="SS54" s="157">
        <v>1</v>
      </c>
      <c r="ST54" s="158">
        <f t="shared" si="72"/>
        <v>0.96536796536796532</v>
      </c>
      <c r="SU54" s="158">
        <f t="shared" si="73"/>
        <v>0</v>
      </c>
      <c r="SW54" s="157" t="s">
        <v>70</v>
      </c>
      <c r="SX54" s="157">
        <v>231</v>
      </c>
      <c r="SY54" s="157">
        <v>223</v>
      </c>
      <c r="SZ54" s="157">
        <v>7</v>
      </c>
      <c r="TA54" s="157">
        <v>1</v>
      </c>
      <c r="TB54" s="158">
        <f t="shared" si="74"/>
        <v>0.96536796536796532</v>
      </c>
      <c r="TC54" s="158">
        <f t="shared" si="75"/>
        <v>0</v>
      </c>
      <c r="TE54" s="157" t="s">
        <v>70</v>
      </c>
      <c r="TF54" s="157">
        <v>231</v>
      </c>
      <c r="TG54" s="157">
        <v>223</v>
      </c>
      <c r="TH54" s="157">
        <v>7</v>
      </c>
      <c r="TI54" s="157">
        <v>1</v>
      </c>
      <c r="TJ54" s="158">
        <f t="shared" si="76"/>
        <v>0.96536796536796532</v>
      </c>
      <c r="TK54" s="158">
        <f t="shared" si="77"/>
        <v>0</v>
      </c>
      <c r="TM54" s="157" t="s">
        <v>70</v>
      </c>
      <c r="TN54" s="157">
        <v>231</v>
      </c>
      <c r="TO54" s="157">
        <v>223</v>
      </c>
      <c r="TP54" s="157">
        <v>7</v>
      </c>
      <c r="TQ54" s="157">
        <v>1</v>
      </c>
      <c r="TR54" s="158">
        <f t="shared" si="78"/>
        <v>0.96536796536796532</v>
      </c>
      <c r="TS54" s="158">
        <f t="shared" si="79"/>
        <v>0</v>
      </c>
      <c r="TU54" s="157" t="s">
        <v>70</v>
      </c>
      <c r="TV54" s="157">
        <v>231</v>
      </c>
      <c r="TW54" s="157">
        <v>223</v>
      </c>
      <c r="TX54" s="157">
        <v>7</v>
      </c>
      <c r="TY54" s="157">
        <v>1</v>
      </c>
      <c r="TZ54" s="158">
        <f t="shared" si="80"/>
        <v>0.96536796536796532</v>
      </c>
      <c r="UA54" s="158">
        <f t="shared" si="81"/>
        <v>0</v>
      </c>
      <c r="UC54" s="157" t="s">
        <v>70</v>
      </c>
      <c r="UD54" s="157">
        <v>231</v>
      </c>
      <c r="UE54" s="157">
        <v>223</v>
      </c>
      <c r="UF54" s="157">
        <v>7</v>
      </c>
      <c r="UG54" s="157">
        <v>1</v>
      </c>
      <c r="UH54" s="158">
        <f t="shared" si="82"/>
        <v>0.96536796536796532</v>
      </c>
      <c r="UI54" s="158">
        <f t="shared" si="83"/>
        <v>0</v>
      </c>
      <c r="UK54" s="157" t="s">
        <v>70</v>
      </c>
      <c r="UL54" s="157">
        <v>231</v>
      </c>
      <c r="UM54" s="157">
        <v>223</v>
      </c>
      <c r="UN54" s="157">
        <v>7</v>
      </c>
      <c r="UO54" s="157">
        <v>1</v>
      </c>
      <c r="UP54" s="158">
        <f t="shared" si="84"/>
        <v>0.96536796536796532</v>
      </c>
      <c r="UQ54" s="158">
        <f t="shared" si="85"/>
        <v>0</v>
      </c>
      <c r="US54" s="157" t="s">
        <v>70</v>
      </c>
      <c r="UT54" s="157">
        <v>270</v>
      </c>
      <c r="UU54" s="157">
        <v>260</v>
      </c>
      <c r="UV54" s="157">
        <v>8</v>
      </c>
      <c r="UW54" s="157">
        <v>2</v>
      </c>
      <c r="UX54" s="158">
        <f t="shared" si="86"/>
        <v>0.96296296296296291</v>
      </c>
      <c r="UY54" s="158">
        <f t="shared" si="87"/>
        <v>-2.4050024050024099E-3</v>
      </c>
      <c r="UZ54" s="110" t="s">
        <v>119</v>
      </c>
      <c r="VA54" s="157" t="s">
        <v>70</v>
      </c>
      <c r="VB54" s="157">
        <v>270</v>
      </c>
      <c r="VC54" s="157">
        <v>260</v>
      </c>
      <c r="VD54" s="157">
        <v>8</v>
      </c>
      <c r="VE54" s="157">
        <v>2</v>
      </c>
      <c r="VF54" s="158">
        <f t="shared" si="88"/>
        <v>0.96296296296296291</v>
      </c>
      <c r="VG54" s="158">
        <f t="shared" si="89"/>
        <v>0</v>
      </c>
      <c r="VH54" s="17" t="s">
        <v>119</v>
      </c>
      <c r="VI54" s="157" t="s">
        <v>70</v>
      </c>
      <c r="VJ54" s="157">
        <v>270</v>
      </c>
      <c r="VK54" s="157">
        <v>260</v>
      </c>
      <c r="VL54" s="157">
        <v>8</v>
      </c>
      <c r="VM54" s="157">
        <v>2</v>
      </c>
      <c r="VN54" s="158">
        <f t="shared" si="90"/>
        <v>0.96296296296296291</v>
      </c>
      <c r="VO54" s="158">
        <f t="shared" si="91"/>
        <v>0</v>
      </c>
      <c r="VP54" s="17" t="s">
        <v>119</v>
      </c>
      <c r="VQ54" s="157" t="s">
        <v>70</v>
      </c>
      <c r="VR54" s="157">
        <v>270</v>
      </c>
      <c r="VS54" s="157">
        <v>260</v>
      </c>
      <c r="VT54" s="157">
        <v>8</v>
      </c>
      <c r="VU54" s="157">
        <v>2</v>
      </c>
      <c r="VV54" s="158">
        <f t="shared" si="92"/>
        <v>0.96296296296296291</v>
      </c>
      <c r="VW54" s="158">
        <f t="shared" si="93"/>
        <v>0</v>
      </c>
      <c r="VX54" s="17" t="s">
        <v>119</v>
      </c>
      <c r="VY54" s="157" t="s">
        <v>70</v>
      </c>
      <c r="VZ54" s="157">
        <v>270</v>
      </c>
      <c r="WA54" s="159">
        <v>260</v>
      </c>
      <c r="WB54" s="159">
        <v>8</v>
      </c>
      <c r="WC54" s="159">
        <v>2</v>
      </c>
      <c r="WD54" s="158">
        <f t="shared" si="94"/>
        <v>0.96296296296296291</v>
      </c>
      <c r="WE54" s="158">
        <f t="shared" si="95"/>
        <v>0</v>
      </c>
      <c r="WF54" s="17" t="s">
        <v>119</v>
      </c>
      <c r="WG54" s="157" t="s">
        <v>70</v>
      </c>
      <c r="WH54" s="157">
        <v>270</v>
      </c>
      <c r="WI54" s="159">
        <v>260</v>
      </c>
      <c r="WJ54" s="159">
        <v>8</v>
      </c>
      <c r="WK54" s="159">
        <v>2</v>
      </c>
      <c r="WL54" s="158">
        <f t="shared" si="96"/>
        <v>0.96296296296296291</v>
      </c>
      <c r="WM54" s="158">
        <f t="shared" si="97"/>
        <v>0</v>
      </c>
      <c r="WN54" s="17" t="s">
        <v>119</v>
      </c>
      <c r="WO54" s="157" t="s">
        <v>70</v>
      </c>
      <c r="WP54" s="157">
        <v>270</v>
      </c>
      <c r="WQ54" s="159">
        <v>260</v>
      </c>
      <c r="WR54" s="159">
        <v>8</v>
      </c>
      <c r="WS54" s="159">
        <v>2</v>
      </c>
      <c r="WT54" s="158">
        <f t="shared" si="98"/>
        <v>0.96296296296296291</v>
      </c>
      <c r="WU54" s="158">
        <f t="shared" si="99"/>
        <v>0</v>
      </c>
      <c r="WV54" s="157" t="s">
        <v>119</v>
      </c>
      <c r="WW54" s="157" t="s">
        <v>70</v>
      </c>
      <c r="WX54" s="157">
        <v>270</v>
      </c>
      <c r="WY54" s="157">
        <v>260</v>
      </c>
      <c r="WZ54" s="157">
        <v>8</v>
      </c>
      <c r="XA54" s="157">
        <v>2</v>
      </c>
      <c r="XB54" s="158">
        <f t="shared" si="100"/>
        <v>0.96296296296296291</v>
      </c>
      <c r="XC54" s="158" t="str">
        <f t="shared" si="101"/>
        <v>OK</v>
      </c>
      <c r="XD54" s="159" t="s">
        <v>119</v>
      </c>
      <c r="XE54" s="157" t="s">
        <v>70</v>
      </c>
      <c r="XF54" s="157">
        <v>270</v>
      </c>
      <c r="XG54" s="157">
        <v>260</v>
      </c>
      <c r="XH54" s="157">
        <v>8</v>
      </c>
      <c r="XI54" s="157">
        <v>2</v>
      </c>
      <c r="XJ54" s="158">
        <f t="shared" si="102"/>
        <v>0.96296296296296291</v>
      </c>
      <c r="XK54" s="158" t="str">
        <f t="shared" si="115"/>
        <v>OK</v>
      </c>
      <c r="XL54" s="157" t="s">
        <v>434</v>
      </c>
      <c r="XM54" s="157" t="s">
        <v>70</v>
      </c>
      <c r="XN54" s="157">
        <v>270</v>
      </c>
      <c r="XO54" s="157">
        <v>260</v>
      </c>
      <c r="XP54" s="157">
        <v>8</v>
      </c>
      <c r="XQ54" s="157">
        <v>2</v>
      </c>
      <c r="XR54" s="158">
        <f t="shared" si="103"/>
        <v>0.96296296296296291</v>
      </c>
      <c r="XS54" s="158" t="str">
        <f t="shared" si="116"/>
        <v>OK</v>
      </c>
      <c r="XU54" s="157" t="s">
        <v>70</v>
      </c>
      <c r="XV54" s="157">
        <v>270</v>
      </c>
      <c r="XW54" s="157">
        <v>260</v>
      </c>
      <c r="XX54" s="157">
        <v>8</v>
      </c>
      <c r="XY54" s="157">
        <v>2</v>
      </c>
      <c r="XZ54" s="158">
        <f t="shared" si="104"/>
        <v>0.96296296296296291</v>
      </c>
      <c r="YA54" s="158" t="str">
        <f t="shared" si="105"/>
        <v>OK</v>
      </c>
      <c r="YB54" s="196" t="s">
        <v>442</v>
      </c>
      <c r="YC54" s="157" t="s">
        <v>70</v>
      </c>
      <c r="YD54" s="157">
        <v>270</v>
      </c>
      <c r="YE54" s="157">
        <v>260</v>
      </c>
      <c r="YF54" s="157">
        <v>8</v>
      </c>
      <c r="YG54" s="157">
        <v>2</v>
      </c>
      <c r="YH54" s="158">
        <f t="shared" si="106"/>
        <v>0.96296296296296291</v>
      </c>
      <c r="YI54" s="158" t="str">
        <f t="shared" si="107"/>
        <v>OK</v>
      </c>
    </row>
    <row r="55" spans="1:659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117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14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08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118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12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O55" s="161" t="s">
        <v>71</v>
      </c>
      <c r="OP55" s="157">
        <v>192</v>
      </c>
      <c r="OQ55" s="157">
        <v>185</v>
      </c>
      <c r="OR55" s="159">
        <v>7</v>
      </c>
      <c r="OS55" s="159">
        <v>0</v>
      </c>
      <c r="OT55" s="158">
        <f>OQ55/OP55</f>
        <v>0.96354166666666663</v>
      </c>
      <c r="OU55" s="158">
        <f t="shared" si="48"/>
        <v>1.3541666666666674E-2</v>
      </c>
      <c r="OV55" s="2" t="s">
        <v>119</v>
      </c>
      <c r="OW55" s="161" t="s">
        <v>71</v>
      </c>
      <c r="OX55" s="157">
        <v>192</v>
      </c>
      <c r="OY55" s="157">
        <v>185</v>
      </c>
      <c r="OZ55" s="159">
        <v>7</v>
      </c>
      <c r="PA55" s="159">
        <v>0</v>
      </c>
      <c r="PB55" s="158">
        <f t="shared" si="113"/>
        <v>0.96354166666666663</v>
      </c>
      <c r="PC55" s="158">
        <f t="shared" si="49"/>
        <v>0</v>
      </c>
      <c r="PD55" s="2" t="s">
        <v>119</v>
      </c>
      <c r="PE55" s="161" t="s">
        <v>71</v>
      </c>
      <c r="PF55" s="157">
        <v>192</v>
      </c>
      <c r="PG55" s="157">
        <v>185</v>
      </c>
      <c r="PH55" s="157">
        <v>7</v>
      </c>
      <c r="PI55" s="157">
        <v>0</v>
      </c>
      <c r="PJ55" s="158">
        <f t="shared" si="50"/>
        <v>0.96354166666666663</v>
      </c>
      <c r="PK55" s="158">
        <f t="shared" si="51"/>
        <v>0</v>
      </c>
      <c r="PM55" s="161" t="s">
        <v>71</v>
      </c>
      <c r="PN55" s="157">
        <v>192</v>
      </c>
      <c r="PO55" s="157">
        <v>185</v>
      </c>
      <c r="PP55" s="157">
        <v>7</v>
      </c>
      <c r="PQ55" s="159">
        <v>0</v>
      </c>
      <c r="PR55" s="158">
        <f t="shared" si="52"/>
        <v>0.96354166666666663</v>
      </c>
      <c r="PS55" s="158">
        <f t="shared" si="53"/>
        <v>0</v>
      </c>
      <c r="PT55" s="2" t="s">
        <v>119</v>
      </c>
      <c r="PU55" s="161" t="s">
        <v>71</v>
      </c>
      <c r="PV55" s="157">
        <v>192</v>
      </c>
      <c r="PW55" s="157">
        <v>185</v>
      </c>
      <c r="PX55" s="157">
        <v>7</v>
      </c>
      <c r="PY55" s="159">
        <v>0</v>
      </c>
      <c r="PZ55" s="158">
        <f t="shared" si="54"/>
        <v>0.96354166666666663</v>
      </c>
      <c r="QA55" s="158">
        <f t="shared" si="55"/>
        <v>0</v>
      </c>
      <c r="QC55" s="161" t="s">
        <v>71</v>
      </c>
      <c r="QD55" s="157">
        <v>192</v>
      </c>
      <c r="QE55" s="157">
        <v>185</v>
      </c>
      <c r="QF55" s="157">
        <v>7</v>
      </c>
      <c r="QG55" s="159">
        <v>0</v>
      </c>
      <c r="QH55" s="158">
        <f t="shared" si="56"/>
        <v>0.96354166666666663</v>
      </c>
      <c r="QI55" s="158">
        <f t="shared" si="57"/>
        <v>0</v>
      </c>
      <c r="QJ55" s="2" t="s">
        <v>119</v>
      </c>
      <c r="QK55" s="161" t="s">
        <v>71</v>
      </c>
      <c r="QL55" s="157">
        <v>192</v>
      </c>
      <c r="QM55" s="157">
        <v>185</v>
      </c>
      <c r="QN55" s="157">
        <v>7</v>
      </c>
      <c r="QO55" s="159">
        <v>0</v>
      </c>
      <c r="QP55" s="158">
        <f t="shared" si="58"/>
        <v>0.96354166666666663</v>
      </c>
      <c r="QQ55" s="158">
        <f t="shared" si="59"/>
        <v>0</v>
      </c>
      <c r="QS55" s="161" t="s">
        <v>71</v>
      </c>
      <c r="QT55" s="157">
        <v>192</v>
      </c>
      <c r="QU55" s="157">
        <v>185</v>
      </c>
      <c r="QV55" s="157">
        <v>7</v>
      </c>
      <c r="QW55" s="157">
        <v>0</v>
      </c>
      <c r="QX55" s="158">
        <f t="shared" si="60"/>
        <v>0.96354166666666663</v>
      </c>
      <c r="QY55" s="158">
        <f t="shared" si="61"/>
        <v>0</v>
      </c>
      <c r="RA55" s="161" t="s">
        <v>71</v>
      </c>
      <c r="RB55" s="157">
        <v>192</v>
      </c>
      <c r="RC55" s="159">
        <v>185</v>
      </c>
      <c r="RD55" s="157">
        <v>7</v>
      </c>
      <c r="RE55" s="159">
        <v>0</v>
      </c>
      <c r="RF55" s="158">
        <f t="shared" si="62"/>
        <v>0.96354166666666663</v>
      </c>
      <c r="RG55" s="158">
        <f t="shared" si="63"/>
        <v>0</v>
      </c>
      <c r="RH55" s="157" t="s">
        <v>119</v>
      </c>
      <c r="RI55" s="161" t="s">
        <v>71</v>
      </c>
      <c r="RJ55" s="157">
        <v>192</v>
      </c>
      <c r="RK55" s="159">
        <v>185</v>
      </c>
      <c r="RL55" s="157">
        <v>7</v>
      </c>
      <c r="RM55" s="159">
        <v>0</v>
      </c>
      <c r="RN55" s="158">
        <f t="shared" si="64"/>
        <v>0.96354166666666663</v>
      </c>
      <c r="RO55" s="158">
        <f t="shared" si="65"/>
        <v>0</v>
      </c>
      <c r="RP55" s="17" t="s">
        <v>119</v>
      </c>
      <c r="RQ55" s="161" t="s">
        <v>71</v>
      </c>
      <c r="RR55" s="157">
        <v>192</v>
      </c>
      <c r="RS55" s="157">
        <v>185</v>
      </c>
      <c r="RT55" s="157">
        <v>7</v>
      </c>
      <c r="RU55" s="157">
        <v>0</v>
      </c>
      <c r="RV55" s="158">
        <f t="shared" si="66"/>
        <v>0.96354166666666663</v>
      </c>
      <c r="RW55" s="158">
        <f t="shared" si="67"/>
        <v>0</v>
      </c>
      <c r="RY55" s="161" t="s">
        <v>71</v>
      </c>
      <c r="RZ55" s="157">
        <v>192</v>
      </c>
      <c r="SA55" s="159">
        <v>185</v>
      </c>
      <c r="SB55" s="157">
        <v>7</v>
      </c>
      <c r="SC55" s="159">
        <v>0</v>
      </c>
      <c r="SD55" s="158">
        <f t="shared" si="68"/>
        <v>0.96354166666666663</v>
      </c>
      <c r="SE55" s="158">
        <f t="shared" si="69"/>
        <v>0</v>
      </c>
      <c r="SF55" s="17" t="s">
        <v>119</v>
      </c>
      <c r="SG55" s="161" t="s">
        <v>71</v>
      </c>
      <c r="SH55" s="157">
        <v>192</v>
      </c>
      <c r="SI55" s="157">
        <v>185</v>
      </c>
      <c r="SJ55" s="157">
        <v>7</v>
      </c>
      <c r="SK55" s="157">
        <v>0</v>
      </c>
      <c r="SL55" s="158">
        <f t="shared" si="70"/>
        <v>0.96354166666666663</v>
      </c>
      <c r="SM55" s="158">
        <f t="shared" si="71"/>
        <v>0</v>
      </c>
      <c r="SO55" s="161" t="s">
        <v>71</v>
      </c>
      <c r="SP55" s="157">
        <v>192</v>
      </c>
      <c r="SQ55" s="157">
        <v>185</v>
      </c>
      <c r="SR55" s="157">
        <v>7</v>
      </c>
      <c r="SS55" s="157">
        <v>0</v>
      </c>
      <c r="ST55" s="158">
        <f t="shared" si="72"/>
        <v>0.96354166666666663</v>
      </c>
      <c r="SU55" s="158">
        <f t="shared" si="73"/>
        <v>0</v>
      </c>
      <c r="SW55" s="161" t="s">
        <v>71</v>
      </c>
      <c r="SX55" s="157">
        <v>192</v>
      </c>
      <c r="SY55" s="159">
        <v>185</v>
      </c>
      <c r="SZ55" s="157">
        <v>7</v>
      </c>
      <c r="TA55" s="159">
        <v>0</v>
      </c>
      <c r="TB55" s="158">
        <f t="shared" si="74"/>
        <v>0.96354166666666663</v>
      </c>
      <c r="TC55" s="158">
        <f t="shared" si="75"/>
        <v>0</v>
      </c>
      <c r="TD55" s="17" t="s">
        <v>119</v>
      </c>
      <c r="TE55" s="161" t="s">
        <v>71</v>
      </c>
      <c r="TF55" s="157">
        <v>192</v>
      </c>
      <c r="TG55" s="157">
        <v>185</v>
      </c>
      <c r="TH55" s="159">
        <v>7</v>
      </c>
      <c r="TI55" s="159">
        <v>0</v>
      </c>
      <c r="TJ55" s="158">
        <f t="shared" si="76"/>
        <v>0.96354166666666663</v>
      </c>
      <c r="TK55" s="158">
        <f t="shared" si="77"/>
        <v>0</v>
      </c>
      <c r="TL55" s="17" t="s">
        <v>119</v>
      </c>
      <c r="TM55" s="161" t="s">
        <v>71</v>
      </c>
      <c r="TN55" s="157">
        <v>192</v>
      </c>
      <c r="TO55" s="157">
        <v>185</v>
      </c>
      <c r="TP55" s="157">
        <v>7</v>
      </c>
      <c r="TQ55" s="157">
        <v>0</v>
      </c>
      <c r="TR55" s="158">
        <f t="shared" si="78"/>
        <v>0.96354166666666663</v>
      </c>
      <c r="TS55" s="158">
        <f t="shared" si="79"/>
        <v>0</v>
      </c>
      <c r="TU55" s="161" t="s">
        <v>71</v>
      </c>
      <c r="TV55" s="157">
        <v>192</v>
      </c>
      <c r="TW55" s="159">
        <v>185</v>
      </c>
      <c r="TX55" s="157">
        <v>7</v>
      </c>
      <c r="TY55" s="159">
        <v>0</v>
      </c>
      <c r="TZ55" s="158">
        <f t="shared" si="80"/>
        <v>0.96354166666666663</v>
      </c>
      <c r="UA55" s="158">
        <f t="shared" si="81"/>
        <v>0</v>
      </c>
      <c r="UB55" s="17" t="s">
        <v>119</v>
      </c>
      <c r="UC55" s="161" t="s">
        <v>71</v>
      </c>
      <c r="UD55" s="157">
        <v>192</v>
      </c>
      <c r="UE55" s="159">
        <v>185</v>
      </c>
      <c r="UF55" s="157">
        <v>7</v>
      </c>
      <c r="UG55" s="159">
        <v>0</v>
      </c>
      <c r="UH55" s="158">
        <f t="shared" si="82"/>
        <v>0.96354166666666663</v>
      </c>
      <c r="UI55" s="158">
        <f t="shared" si="83"/>
        <v>0</v>
      </c>
      <c r="UK55" s="161" t="s">
        <v>71</v>
      </c>
      <c r="UL55" s="157">
        <v>192</v>
      </c>
      <c r="UM55" s="159">
        <v>185</v>
      </c>
      <c r="UN55" s="157">
        <v>7</v>
      </c>
      <c r="UO55" s="159">
        <v>0</v>
      </c>
      <c r="UP55" s="158">
        <f t="shared" si="84"/>
        <v>0.96354166666666663</v>
      </c>
      <c r="UQ55" s="158">
        <f t="shared" si="85"/>
        <v>0</v>
      </c>
      <c r="US55" s="161" t="s">
        <v>71</v>
      </c>
      <c r="UT55" s="157">
        <v>194</v>
      </c>
      <c r="UU55" s="159">
        <v>187</v>
      </c>
      <c r="UV55" s="157">
        <v>7</v>
      </c>
      <c r="UW55" s="159">
        <v>0</v>
      </c>
      <c r="UX55" s="158">
        <f t="shared" si="86"/>
        <v>0.96391752577319589</v>
      </c>
      <c r="UY55" s="158">
        <f t="shared" si="87"/>
        <v>3.758591065292638E-4</v>
      </c>
      <c r="UZ55" s="157"/>
      <c r="VA55" s="161" t="s">
        <v>71</v>
      </c>
      <c r="VB55" s="157">
        <v>194</v>
      </c>
      <c r="VC55" s="159">
        <v>187</v>
      </c>
      <c r="VD55" s="157">
        <v>7</v>
      </c>
      <c r="VE55" s="159">
        <v>0</v>
      </c>
      <c r="VF55" s="158">
        <f t="shared" si="88"/>
        <v>0.96391752577319589</v>
      </c>
      <c r="VG55" s="158">
        <f t="shared" si="89"/>
        <v>0</v>
      </c>
      <c r="VH55" s="17" t="s">
        <v>119</v>
      </c>
      <c r="VI55" s="161" t="s">
        <v>71</v>
      </c>
      <c r="VJ55" s="157">
        <v>194</v>
      </c>
      <c r="VK55" s="159">
        <v>187</v>
      </c>
      <c r="VL55" s="157">
        <v>7</v>
      </c>
      <c r="VM55" s="159">
        <v>0</v>
      </c>
      <c r="VN55" s="158">
        <f t="shared" si="90"/>
        <v>0.96391752577319589</v>
      </c>
      <c r="VO55" s="158">
        <f t="shared" si="91"/>
        <v>0</v>
      </c>
      <c r="VP55" s="17" t="s">
        <v>119</v>
      </c>
      <c r="VQ55" s="161" t="s">
        <v>71</v>
      </c>
      <c r="VR55" s="157">
        <v>194</v>
      </c>
      <c r="VS55" s="159">
        <v>187</v>
      </c>
      <c r="VT55" s="157">
        <v>7</v>
      </c>
      <c r="VU55" s="159">
        <v>0</v>
      </c>
      <c r="VV55" s="158">
        <f t="shared" si="92"/>
        <v>0.96391752577319589</v>
      </c>
      <c r="VW55" s="158">
        <f t="shared" si="93"/>
        <v>0</v>
      </c>
      <c r="VX55" s="17" t="s">
        <v>119</v>
      </c>
      <c r="VY55" s="161" t="s">
        <v>71</v>
      </c>
      <c r="VZ55" s="157">
        <v>194</v>
      </c>
      <c r="WA55" s="159">
        <v>187</v>
      </c>
      <c r="WB55" s="157">
        <v>7</v>
      </c>
      <c r="WC55" s="159">
        <v>0</v>
      </c>
      <c r="WD55" s="158">
        <f t="shared" si="94"/>
        <v>0.96391752577319589</v>
      </c>
      <c r="WE55" s="158">
        <f t="shared" si="95"/>
        <v>0</v>
      </c>
      <c r="WG55" s="161" t="s">
        <v>71</v>
      </c>
      <c r="WH55" s="157">
        <v>194</v>
      </c>
      <c r="WI55" s="159">
        <v>187</v>
      </c>
      <c r="WJ55" s="157">
        <v>7</v>
      </c>
      <c r="WK55" s="159">
        <v>0</v>
      </c>
      <c r="WL55" s="158">
        <f t="shared" si="96"/>
        <v>0.96391752577319589</v>
      </c>
      <c r="WM55" s="158">
        <f t="shared" si="97"/>
        <v>0</v>
      </c>
      <c r="WO55" s="161" t="s">
        <v>71</v>
      </c>
      <c r="WP55" s="157">
        <v>194</v>
      </c>
      <c r="WQ55" s="159">
        <v>187</v>
      </c>
      <c r="WR55" s="157">
        <v>7</v>
      </c>
      <c r="WS55" s="159">
        <v>0</v>
      </c>
      <c r="WT55" s="158">
        <f t="shared" si="98"/>
        <v>0.96391752577319589</v>
      </c>
      <c r="WU55" s="158">
        <f t="shared" si="99"/>
        <v>0</v>
      </c>
      <c r="WW55" s="161" t="s">
        <v>71</v>
      </c>
      <c r="WX55" s="157">
        <v>194</v>
      </c>
      <c r="WY55" s="159">
        <v>183</v>
      </c>
      <c r="WZ55" s="157">
        <v>11</v>
      </c>
      <c r="XA55" s="159">
        <v>0</v>
      </c>
      <c r="XB55" s="158">
        <f t="shared" si="100"/>
        <v>0.94329896907216493</v>
      </c>
      <c r="XC55" s="158" t="str">
        <f t="shared" si="101"/>
        <v>Fail:-0.020618556701031</v>
      </c>
      <c r="XD55" s="157" t="s">
        <v>432</v>
      </c>
      <c r="XE55" s="161" t="s">
        <v>71</v>
      </c>
      <c r="XF55" s="157">
        <f>196-2</f>
        <v>194</v>
      </c>
      <c r="XG55" s="159">
        <v>183</v>
      </c>
      <c r="XH55" s="157">
        <v>11</v>
      </c>
      <c r="XI55" s="159">
        <v>0</v>
      </c>
      <c r="XJ55" s="158">
        <f t="shared" si="102"/>
        <v>0.94329896907216493</v>
      </c>
      <c r="XK55" s="158" t="str">
        <f t="shared" si="115"/>
        <v>OK</v>
      </c>
      <c r="XL55" s="157" t="s">
        <v>434</v>
      </c>
      <c r="XM55" s="161" t="s">
        <v>71</v>
      </c>
      <c r="XN55" s="157">
        <f>196</f>
        <v>196</v>
      </c>
      <c r="XO55" s="159">
        <f>183+2</f>
        <v>185</v>
      </c>
      <c r="XP55" s="157">
        <v>11</v>
      </c>
      <c r="XQ55" s="159">
        <v>0</v>
      </c>
      <c r="XR55" s="158">
        <f t="shared" si="103"/>
        <v>0.94387755102040816</v>
      </c>
      <c r="XS55" s="158" t="str">
        <f t="shared" si="116"/>
        <v>Fail:0%</v>
      </c>
      <c r="XU55" s="161" t="s">
        <v>71</v>
      </c>
      <c r="XV55" s="157">
        <v>194</v>
      </c>
      <c r="XW55" s="159">
        <v>184</v>
      </c>
      <c r="XX55" s="157">
        <v>10</v>
      </c>
      <c r="XY55" s="159">
        <v>0</v>
      </c>
      <c r="XZ55" s="158">
        <f t="shared" si="104"/>
        <v>0.94845360824742264</v>
      </c>
      <c r="YA55" s="158" t="str">
        <f t="shared" si="105"/>
        <v>Fail:1%</v>
      </c>
      <c r="YB55" s="196" t="s">
        <v>434</v>
      </c>
      <c r="YC55" s="161" t="s">
        <v>71</v>
      </c>
      <c r="YD55" s="157">
        <v>196</v>
      </c>
      <c r="YE55" s="159">
        <v>186</v>
      </c>
      <c r="YF55" s="157">
        <v>10</v>
      </c>
      <c r="YG55" s="159">
        <v>0</v>
      </c>
      <c r="YH55" s="158">
        <f t="shared" si="106"/>
        <v>0.94897959183673475</v>
      </c>
      <c r="YI55" s="158" t="str">
        <f t="shared" si="107"/>
        <v>Fail:1%</v>
      </c>
    </row>
    <row r="56" spans="1:659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117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14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08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09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118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10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11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12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O56" s="157" t="s">
        <v>72</v>
      </c>
      <c r="OP56" s="157">
        <v>85</v>
      </c>
      <c r="OQ56" s="157">
        <v>54</v>
      </c>
      <c r="OR56" s="157">
        <v>2</v>
      </c>
      <c r="OS56" s="157">
        <v>29</v>
      </c>
      <c r="OT56" s="158">
        <f t="shared" si="47"/>
        <v>0.63529411764705879</v>
      </c>
      <c r="OU56" s="158">
        <f t="shared" si="48"/>
        <v>-4.7058823529412264E-3</v>
      </c>
      <c r="OW56" s="157" t="s">
        <v>72</v>
      </c>
      <c r="OX56" s="157">
        <v>85</v>
      </c>
      <c r="OY56" s="157">
        <v>54</v>
      </c>
      <c r="OZ56" s="157">
        <v>2</v>
      </c>
      <c r="PA56" s="157">
        <v>29</v>
      </c>
      <c r="PB56" s="158">
        <f t="shared" si="113"/>
        <v>0.63529411764705879</v>
      </c>
      <c r="PC56" s="158">
        <f t="shared" si="49"/>
        <v>0</v>
      </c>
      <c r="PE56" s="157" t="s">
        <v>72</v>
      </c>
      <c r="PF56" s="157">
        <v>85</v>
      </c>
      <c r="PG56" s="157">
        <v>54</v>
      </c>
      <c r="PH56" s="157">
        <v>2</v>
      </c>
      <c r="PI56" s="157">
        <v>29</v>
      </c>
      <c r="PJ56" s="158">
        <f t="shared" si="50"/>
        <v>0.63529411764705879</v>
      </c>
      <c r="PK56" s="158">
        <f t="shared" si="51"/>
        <v>0</v>
      </c>
      <c r="PM56" s="157" t="s">
        <v>72</v>
      </c>
      <c r="PN56" s="157">
        <v>85</v>
      </c>
      <c r="PO56" s="157">
        <v>54</v>
      </c>
      <c r="PP56" s="157">
        <v>2</v>
      </c>
      <c r="PQ56" s="157">
        <v>29</v>
      </c>
      <c r="PR56" s="158">
        <f t="shared" si="52"/>
        <v>0.63529411764705879</v>
      </c>
      <c r="PS56" s="158">
        <f t="shared" si="53"/>
        <v>0</v>
      </c>
      <c r="PU56" s="157" t="s">
        <v>72</v>
      </c>
      <c r="PV56" s="157">
        <v>85</v>
      </c>
      <c r="PW56" s="157">
        <v>54</v>
      </c>
      <c r="PX56" s="157">
        <v>2</v>
      </c>
      <c r="PY56" s="157">
        <v>29</v>
      </c>
      <c r="PZ56" s="158">
        <f t="shared" si="54"/>
        <v>0.63529411764705879</v>
      </c>
      <c r="QA56" s="158">
        <f t="shared" si="55"/>
        <v>0</v>
      </c>
      <c r="QC56" s="157" t="s">
        <v>72</v>
      </c>
      <c r="QD56" s="157">
        <v>85</v>
      </c>
      <c r="QE56" s="157">
        <v>54</v>
      </c>
      <c r="QF56" s="157">
        <v>2</v>
      </c>
      <c r="QG56" s="159">
        <v>29</v>
      </c>
      <c r="QH56" s="158">
        <f t="shared" si="56"/>
        <v>0.63529411764705879</v>
      </c>
      <c r="QI56" s="158">
        <f t="shared" si="57"/>
        <v>0</v>
      </c>
      <c r="QJ56" s="2" t="s">
        <v>119</v>
      </c>
      <c r="QK56" s="157" t="s">
        <v>72</v>
      </c>
      <c r="QL56" s="157">
        <v>85</v>
      </c>
      <c r="QM56" s="157">
        <v>54</v>
      </c>
      <c r="QN56" s="157">
        <v>2</v>
      </c>
      <c r="QO56" s="157">
        <v>29</v>
      </c>
      <c r="QP56" s="158">
        <f t="shared" si="58"/>
        <v>0.63529411764705879</v>
      </c>
      <c r="QQ56" s="158">
        <f t="shared" si="59"/>
        <v>0</v>
      </c>
      <c r="QS56" s="157" t="s">
        <v>72</v>
      </c>
      <c r="QT56" s="157">
        <v>85</v>
      </c>
      <c r="QU56" s="157">
        <v>54</v>
      </c>
      <c r="QV56" s="157">
        <v>2</v>
      </c>
      <c r="QW56" s="157">
        <v>29</v>
      </c>
      <c r="QX56" s="158">
        <f t="shared" si="60"/>
        <v>0.63529411764705879</v>
      </c>
      <c r="QY56" s="158">
        <f t="shared" si="61"/>
        <v>0</v>
      </c>
      <c r="RA56" s="157" t="s">
        <v>72</v>
      </c>
      <c r="RB56" s="157">
        <v>85</v>
      </c>
      <c r="RC56" s="157">
        <v>54</v>
      </c>
      <c r="RD56" s="157">
        <v>2</v>
      </c>
      <c r="RE56" s="157">
        <v>29</v>
      </c>
      <c r="RF56" s="158">
        <f t="shared" si="62"/>
        <v>0.63529411764705879</v>
      </c>
      <c r="RG56" s="158">
        <f t="shared" si="63"/>
        <v>0</v>
      </c>
      <c r="RI56" s="157" t="s">
        <v>72</v>
      </c>
      <c r="RJ56" s="157">
        <v>85</v>
      </c>
      <c r="RK56" s="157">
        <v>54</v>
      </c>
      <c r="RL56" s="157">
        <v>2</v>
      </c>
      <c r="RM56" s="157">
        <v>29</v>
      </c>
      <c r="RN56" s="158">
        <f t="shared" si="64"/>
        <v>0.63529411764705879</v>
      </c>
      <c r="RO56" s="158">
        <f t="shared" si="65"/>
        <v>0</v>
      </c>
      <c r="RQ56" s="157" t="s">
        <v>72</v>
      </c>
      <c r="RR56" s="157">
        <v>85</v>
      </c>
      <c r="RS56" s="159">
        <v>54</v>
      </c>
      <c r="RT56" s="157">
        <v>2</v>
      </c>
      <c r="RU56" s="159">
        <v>29</v>
      </c>
      <c r="RV56" s="158">
        <f t="shared" si="66"/>
        <v>0.63529411764705879</v>
      </c>
      <c r="RW56" s="158">
        <f t="shared" si="67"/>
        <v>0</v>
      </c>
      <c r="RX56" s="17" t="s">
        <v>119</v>
      </c>
      <c r="RY56" s="157" t="s">
        <v>72</v>
      </c>
      <c r="RZ56" s="157">
        <v>85</v>
      </c>
      <c r="SA56" s="159">
        <v>54</v>
      </c>
      <c r="SB56" s="157">
        <v>2</v>
      </c>
      <c r="SC56" s="159">
        <v>29</v>
      </c>
      <c r="SD56" s="158">
        <f t="shared" si="68"/>
        <v>0.63529411764705879</v>
      </c>
      <c r="SE56" s="158">
        <f t="shared" si="69"/>
        <v>0</v>
      </c>
      <c r="SF56" s="17" t="s">
        <v>119</v>
      </c>
      <c r="SG56" s="157" t="s">
        <v>72</v>
      </c>
      <c r="SH56" s="157">
        <v>85</v>
      </c>
      <c r="SI56" s="157">
        <v>54</v>
      </c>
      <c r="SJ56" s="157">
        <v>2</v>
      </c>
      <c r="SK56" s="157">
        <v>29</v>
      </c>
      <c r="SL56" s="158">
        <f t="shared" si="70"/>
        <v>0.63529411764705879</v>
      </c>
      <c r="SM56" s="158">
        <f t="shared" si="71"/>
        <v>0</v>
      </c>
      <c r="SO56" s="157" t="s">
        <v>72</v>
      </c>
      <c r="SP56" s="157">
        <v>85</v>
      </c>
      <c r="SQ56" s="157">
        <v>54</v>
      </c>
      <c r="SR56" s="157">
        <v>2</v>
      </c>
      <c r="SS56" s="157">
        <v>29</v>
      </c>
      <c r="ST56" s="158">
        <f t="shared" si="72"/>
        <v>0.63529411764705879</v>
      </c>
      <c r="SU56" s="158">
        <f t="shared" si="73"/>
        <v>0</v>
      </c>
      <c r="SW56" s="157" t="s">
        <v>72</v>
      </c>
      <c r="SX56" s="157">
        <v>85</v>
      </c>
      <c r="SY56" s="157">
        <v>54</v>
      </c>
      <c r="SZ56" s="157">
        <v>2</v>
      </c>
      <c r="TA56" s="157">
        <v>29</v>
      </c>
      <c r="TB56" s="158">
        <f t="shared" si="74"/>
        <v>0.63529411764705879</v>
      </c>
      <c r="TC56" s="158">
        <f t="shared" si="75"/>
        <v>0</v>
      </c>
      <c r="TE56" s="157" t="s">
        <v>72</v>
      </c>
      <c r="TF56" s="157">
        <v>85</v>
      </c>
      <c r="TG56" s="159">
        <v>54</v>
      </c>
      <c r="TH56" s="157">
        <v>2</v>
      </c>
      <c r="TI56" s="159">
        <v>29</v>
      </c>
      <c r="TJ56" s="158">
        <f t="shared" si="76"/>
        <v>0.63529411764705879</v>
      </c>
      <c r="TK56" s="158">
        <f t="shared" si="77"/>
        <v>0</v>
      </c>
      <c r="TL56" s="17" t="s">
        <v>119</v>
      </c>
      <c r="TM56" s="157" t="s">
        <v>72</v>
      </c>
      <c r="TN56" s="157">
        <v>85</v>
      </c>
      <c r="TO56" s="157">
        <v>54</v>
      </c>
      <c r="TP56" s="157">
        <v>2</v>
      </c>
      <c r="TQ56" s="157">
        <v>29</v>
      </c>
      <c r="TR56" s="158">
        <f t="shared" si="78"/>
        <v>0.63529411764705879</v>
      </c>
      <c r="TS56" s="158">
        <f t="shared" si="79"/>
        <v>0</v>
      </c>
      <c r="TU56" s="157" t="s">
        <v>72</v>
      </c>
      <c r="TV56" s="157">
        <v>85</v>
      </c>
      <c r="TW56" s="159">
        <v>54</v>
      </c>
      <c r="TX56" s="157">
        <v>2</v>
      </c>
      <c r="TY56" s="159">
        <v>29</v>
      </c>
      <c r="TZ56" s="158">
        <f t="shared" si="80"/>
        <v>0.63529411764705879</v>
      </c>
      <c r="UA56" s="158">
        <f t="shared" si="81"/>
        <v>0</v>
      </c>
      <c r="UB56" s="17" t="s">
        <v>119</v>
      </c>
      <c r="UC56" s="157" t="s">
        <v>72</v>
      </c>
      <c r="UD56" s="157">
        <v>85</v>
      </c>
      <c r="UE56" s="159">
        <v>54</v>
      </c>
      <c r="UF56" s="157">
        <v>2</v>
      </c>
      <c r="UG56" s="159">
        <v>29</v>
      </c>
      <c r="UH56" s="158">
        <f t="shared" si="82"/>
        <v>0.63529411764705879</v>
      </c>
      <c r="UI56" s="158">
        <f t="shared" si="83"/>
        <v>0</v>
      </c>
      <c r="UK56" s="157" t="s">
        <v>72</v>
      </c>
      <c r="UL56" s="157">
        <v>85</v>
      </c>
      <c r="UM56" s="159">
        <v>54</v>
      </c>
      <c r="UN56" s="157">
        <v>2</v>
      </c>
      <c r="UO56" s="159">
        <v>29</v>
      </c>
      <c r="UP56" s="158">
        <f t="shared" si="84"/>
        <v>0.63529411764705879</v>
      </c>
      <c r="UQ56" s="158">
        <f t="shared" si="85"/>
        <v>0</v>
      </c>
      <c r="US56" s="157" t="s">
        <v>72</v>
      </c>
      <c r="UT56" s="157">
        <v>85</v>
      </c>
      <c r="UU56" s="159">
        <v>54</v>
      </c>
      <c r="UV56" s="157">
        <v>2</v>
      </c>
      <c r="UW56" s="159">
        <v>29</v>
      </c>
      <c r="UX56" s="158">
        <f t="shared" si="86"/>
        <v>0.63529411764705879</v>
      </c>
      <c r="UY56" s="158">
        <f t="shared" si="87"/>
        <v>0</v>
      </c>
      <c r="UZ56" s="157"/>
      <c r="VA56" s="157" t="s">
        <v>72</v>
      </c>
      <c r="VB56" s="157">
        <v>85</v>
      </c>
      <c r="VC56" s="159">
        <v>54</v>
      </c>
      <c r="VD56" s="157">
        <v>2</v>
      </c>
      <c r="VE56" s="159">
        <v>29</v>
      </c>
      <c r="VF56" s="158">
        <f t="shared" si="88"/>
        <v>0.63529411764705879</v>
      </c>
      <c r="VG56" s="158">
        <f t="shared" si="89"/>
        <v>0</v>
      </c>
      <c r="VI56" s="157" t="s">
        <v>72</v>
      </c>
      <c r="VJ56" s="157">
        <v>85</v>
      </c>
      <c r="VK56" s="159">
        <v>54</v>
      </c>
      <c r="VL56" s="157">
        <v>2</v>
      </c>
      <c r="VM56" s="159">
        <v>29</v>
      </c>
      <c r="VN56" s="158">
        <f t="shared" si="90"/>
        <v>0.63529411764705879</v>
      </c>
      <c r="VO56" s="158">
        <f t="shared" si="91"/>
        <v>0</v>
      </c>
      <c r="VP56" s="17" t="s">
        <v>119</v>
      </c>
      <c r="VQ56" s="157" t="s">
        <v>72</v>
      </c>
      <c r="VR56" s="157">
        <v>85</v>
      </c>
      <c r="VS56" s="159">
        <v>54</v>
      </c>
      <c r="VT56" s="157">
        <v>2</v>
      </c>
      <c r="VU56" s="159">
        <v>29</v>
      </c>
      <c r="VV56" s="158">
        <f t="shared" si="92"/>
        <v>0.63529411764705879</v>
      </c>
      <c r="VW56" s="158">
        <f t="shared" si="93"/>
        <v>0</v>
      </c>
      <c r="VY56" s="157" t="s">
        <v>72</v>
      </c>
      <c r="VZ56" s="157">
        <v>85</v>
      </c>
      <c r="WA56" s="159">
        <v>54</v>
      </c>
      <c r="WB56" s="157">
        <v>2</v>
      </c>
      <c r="WC56" s="159">
        <v>29</v>
      </c>
      <c r="WD56" s="158">
        <f t="shared" si="94"/>
        <v>0.63529411764705879</v>
      </c>
      <c r="WE56" s="158">
        <f t="shared" si="95"/>
        <v>0</v>
      </c>
      <c r="WG56" s="157" t="s">
        <v>72</v>
      </c>
      <c r="WH56" s="157">
        <v>85</v>
      </c>
      <c r="WI56" s="159">
        <v>54</v>
      </c>
      <c r="WJ56" s="157">
        <v>2</v>
      </c>
      <c r="WK56" s="159">
        <v>29</v>
      </c>
      <c r="WL56" s="158">
        <f t="shared" si="96"/>
        <v>0.63529411764705879</v>
      </c>
      <c r="WM56" s="158">
        <f t="shared" si="97"/>
        <v>0</v>
      </c>
      <c r="WO56" s="157" t="s">
        <v>72</v>
      </c>
      <c r="WP56" s="157">
        <v>85</v>
      </c>
      <c r="WQ56" s="157">
        <v>53</v>
      </c>
      <c r="WR56" s="157">
        <v>2</v>
      </c>
      <c r="WS56" s="157">
        <v>30</v>
      </c>
      <c r="WT56" s="158">
        <f t="shared" si="98"/>
        <v>0.62352941176470589</v>
      </c>
      <c r="WU56" s="158">
        <f t="shared" si="99"/>
        <v>-1.1764705882352899E-2</v>
      </c>
      <c r="WV56" s="157" t="s">
        <v>119</v>
      </c>
      <c r="WW56" s="157" t="s">
        <v>72</v>
      </c>
      <c r="WX56" s="157">
        <v>85</v>
      </c>
      <c r="WY56" s="157">
        <v>54</v>
      </c>
      <c r="WZ56" s="157">
        <v>2</v>
      </c>
      <c r="XA56" s="157">
        <v>29</v>
      </c>
      <c r="XB56" s="158">
        <f t="shared" si="100"/>
        <v>0.63529411764705879</v>
      </c>
      <c r="XC56" s="158" t="str">
        <f t="shared" si="101"/>
        <v>Fail:0.0117647058823529</v>
      </c>
      <c r="XE56" s="157" t="s">
        <v>72</v>
      </c>
      <c r="XF56" s="157">
        <v>85</v>
      </c>
      <c r="XG56" s="157">
        <v>54</v>
      </c>
      <c r="XH56" s="157">
        <v>2</v>
      </c>
      <c r="XI56" s="157">
        <v>29</v>
      </c>
      <c r="XJ56" s="158">
        <f t="shared" si="102"/>
        <v>0.63529411764705879</v>
      </c>
      <c r="XK56" s="158" t="str">
        <f t="shared" si="115"/>
        <v>OK</v>
      </c>
      <c r="XM56" s="157" t="s">
        <v>72</v>
      </c>
      <c r="XN56" s="157">
        <v>85</v>
      </c>
      <c r="XO56" s="157">
        <v>54</v>
      </c>
      <c r="XP56" s="157">
        <v>2</v>
      </c>
      <c r="XQ56" s="157">
        <v>29</v>
      </c>
      <c r="XR56" s="158">
        <f t="shared" si="103"/>
        <v>0.63529411764705879</v>
      </c>
      <c r="XS56" s="158" t="str">
        <f t="shared" si="116"/>
        <v>OK</v>
      </c>
      <c r="XU56" s="157" t="s">
        <v>72</v>
      </c>
      <c r="XV56" s="157">
        <v>85</v>
      </c>
      <c r="XW56" s="157">
        <v>54</v>
      </c>
      <c r="XX56" s="157">
        <v>2</v>
      </c>
      <c r="XY56" s="157">
        <v>29</v>
      </c>
      <c r="XZ56" s="158">
        <f t="shared" si="104"/>
        <v>0.63529411764705879</v>
      </c>
      <c r="YA56" s="158" t="str">
        <f t="shared" si="105"/>
        <v>OK</v>
      </c>
      <c r="YC56" s="157" t="s">
        <v>72</v>
      </c>
      <c r="YD56" s="157">
        <v>85</v>
      </c>
      <c r="YE56" s="157">
        <v>54</v>
      </c>
      <c r="YF56" s="157">
        <v>2</v>
      </c>
      <c r="YG56" s="157">
        <v>29</v>
      </c>
      <c r="YH56" s="158">
        <f t="shared" si="106"/>
        <v>0.63529411764705879</v>
      </c>
      <c r="YI56" s="158" t="str">
        <f t="shared" si="107"/>
        <v>OK</v>
      </c>
    </row>
    <row r="57" spans="1:659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117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14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08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09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118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119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10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11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12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O57" s="157" t="s">
        <v>73</v>
      </c>
      <c r="OP57" s="157">
        <v>291</v>
      </c>
      <c r="OQ57" s="157">
        <v>262</v>
      </c>
      <c r="OR57" s="157">
        <v>26</v>
      </c>
      <c r="OS57" s="159">
        <v>3</v>
      </c>
      <c r="OT57" s="158">
        <f t="shared" si="47"/>
        <v>0.90034364261168387</v>
      </c>
      <c r="OU57" s="158">
        <f t="shared" si="48"/>
        <v>3.4364261168384758E-4</v>
      </c>
      <c r="OV57" s="2" t="s">
        <v>119</v>
      </c>
      <c r="OW57" s="157" t="s">
        <v>73</v>
      </c>
      <c r="OX57" s="157">
        <v>291</v>
      </c>
      <c r="OY57" s="157">
        <v>263</v>
      </c>
      <c r="OZ57" s="157">
        <v>26</v>
      </c>
      <c r="PA57" s="157">
        <v>2</v>
      </c>
      <c r="PB57" s="158">
        <f t="shared" si="113"/>
        <v>0.90378006872852235</v>
      </c>
      <c r="PC57" s="158">
        <f t="shared" si="49"/>
        <v>3.4364261168384758E-3</v>
      </c>
      <c r="PE57" s="157" t="s">
        <v>73</v>
      </c>
      <c r="PF57" s="157">
        <v>291</v>
      </c>
      <c r="PG57" s="157">
        <v>263</v>
      </c>
      <c r="PH57" s="157">
        <v>26</v>
      </c>
      <c r="PI57" s="157">
        <v>2</v>
      </c>
      <c r="PJ57" s="158">
        <f t="shared" si="50"/>
        <v>0.90378006872852235</v>
      </c>
      <c r="PK57" s="158">
        <f t="shared" si="51"/>
        <v>0</v>
      </c>
      <c r="PM57" s="157" t="s">
        <v>73</v>
      </c>
      <c r="PN57" s="157">
        <v>291</v>
      </c>
      <c r="PO57" s="157">
        <v>263</v>
      </c>
      <c r="PP57" s="157">
        <v>26</v>
      </c>
      <c r="PQ57" s="157">
        <v>2</v>
      </c>
      <c r="PR57" s="158">
        <f t="shared" si="52"/>
        <v>0.90378006872852235</v>
      </c>
      <c r="PS57" s="158">
        <f t="shared" si="53"/>
        <v>0</v>
      </c>
      <c r="PU57" s="157" t="s">
        <v>73</v>
      </c>
      <c r="PV57" s="157">
        <v>291</v>
      </c>
      <c r="PW57" s="157">
        <v>263</v>
      </c>
      <c r="PX57" s="157">
        <v>26</v>
      </c>
      <c r="PY57" s="157">
        <v>2</v>
      </c>
      <c r="PZ57" s="158">
        <f t="shared" si="54"/>
        <v>0.90378006872852235</v>
      </c>
      <c r="QA57" s="158">
        <f t="shared" si="55"/>
        <v>0</v>
      </c>
      <c r="QC57" s="157" t="s">
        <v>73</v>
      </c>
      <c r="QD57" s="157">
        <v>291</v>
      </c>
      <c r="QE57" s="157">
        <v>263</v>
      </c>
      <c r="QF57" s="157">
        <v>26</v>
      </c>
      <c r="QG57" s="157">
        <v>2</v>
      </c>
      <c r="QH57" s="158">
        <f t="shared" si="56"/>
        <v>0.90378006872852235</v>
      </c>
      <c r="QI57" s="158">
        <f t="shared" si="57"/>
        <v>0</v>
      </c>
      <c r="QK57" s="157" t="s">
        <v>73</v>
      </c>
      <c r="QL57" s="157">
        <v>291</v>
      </c>
      <c r="QM57" s="157">
        <v>263</v>
      </c>
      <c r="QN57" s="159">
        <v>26</v>
      </c>
      <c r="QO57" s="157">
        <v>2</v>
      </c>
      <c r="QP57" s="158">
        <f t="shared" si="58"/>
        <v>0.90378006872852235</v>
      </c>
      <c r="QQ57" s="158">
        <f t="shared" si="59"/>
        <v>0</v>
      </c>
      <c r="QS57" s="157" t="s">
        <v>73</v>
      </c>
      <c r="QT57" s="157">
        <v>291</v>
      </c>
      <c r="QU57" s="157">
        <v>263</v>
      </c>
      <c r="QV57" s="157">
        <v>26</v>
      </c>
      <c r="QW57" s="157">
        <v>2</v>
      </c>
      <c r="QX57" s="158">
        <f t="shared" si="60"/>
        <v>0.90378006872852235</v>
      </c>
      <c r="QY57" s="158">
        <f t="shared" si="61"/>
        <v>0</v>
      </c>
      <c r="RA57" s="157" t="s">
        <v>73</v>
      </c>
      <c r="RB57" s="157">
        <v>291</v>
      </c>
      <c r="RC57" s="157">
        <v>263</v>
      </c>
      <c r="RD57" s="157">
        <v>26</v>
      </c>
      <c r="RE57" s="157">
        <v>2</v>
      </c>
      <c r="RF57" s="158">
        <f t="shared" si="62"/>
        <v>0.90378006872852235</v>
      </c>
      <c r="RG57" s="158">
        <f t="shared" si="63"/>
        <v>0</v>
      </c>
      <c r="RI57" s="157" t="s">
        <v>73</v>
      </c>
      <c r="RJ57" s="157">
        <v>291</v>
      </c>
      <c r="RK57" s="157">
        <v>262</v>
      </c>
      <c r="RL57" s="157">
        <v>27</v>
      </c>
      <c r="RM57" s="157">
        <v>2</v>
      </c>
      <c r="RN57" s="158">
        <f t="shared" si="64"/>
        <v>0.90034364261168387</v>
      </c>
      <c r="RO57" s="158">
        <f t="shared" si="65"/>
        <v>-3.4364261168384758E-3</v>
      </c>
      <c r="RQ57" s="157" t="s">
        <v>73</v>
      </c>
      <c r="RR57" s="157">
        <v>291</v>
      </c>
      <c r="RS57" s="157">
        <v>263</v>
      </c>
      <c r="RT57" s="157">
        <v>26</v>
      </c>
      <c r="RU57" s="157">
        <v>2</v>
      </c>
      <c r="RV57" s="158">
        <f t="shared" si="66"/>
        <v>0.90378006872852235</v>
      </c>
      <c r="RW57" s="158">
        <f t="shared" si="67"/>
        <v>3.4364261168384758E-3</v>
      </c>
      <c r="RY57" s="157" t="s">
        <v>73</v>
      </c>
      <c r="RZ57" s="157">
        <v>291</v>
      </c>
      <c r="SA57" s="157">
        <v>263</v>
      </c>
      <c r="SB57" s="157">
        <v>26</v>
      </c>
      <c r="SC57" s="157">
        <v>2</v>
      </c>
      <c r="SD57" s="158">
        <f t="shared" si="68"/>
        <v>0.90378006872852235</v>
      </c>
      <c r="SE57" s="158">
        <f t="shared" si="69"/>
        <v>0</v>
      </c>
      <c r="SG57" s="157" t="s">
        <v>73</v>
      </c>
      <c r="SH57" s="157">
        <v>291</v>
      </c>
      <c r="SI57" s="157">
        <v>263</v>
      </c>
      <c r="SJ57" s="157">
        <v>26</v>
      </c>
      <c r="SK57" s="159">
        <v>2</v>
      </c>
      <c r="SL57" s="158">
        <f t="shared" si="70"/>
        <v>0.90378006872852235</v>
      </c>
      <c r="SM57" s="158">
        <f t="shared" si="71"/>
        <v>0</v>
      </c>
      <c r="SN57" s="17" t="s">
        <v>119</v>
      </c>
      <c r="SO57" s="157" t="s">
        <v>73</v>
      </c>
      <c r="SP57" s="157">
        <v>291</v>
      </c>
      <c r="SQ57" s="157">
        <v>263</v>
      </c>
      <c r="SR57" s="157">
        <v>26</v>
      </c>
      <c r="SS57" s="157">
        <v>2</v>
      </c>
      <c r="ST57" s="158">
        <f t="shared" si="72"/>
        <v>0.90378006872852235</v>
      </c>
      <c r="SU57" s="158">
        <f t="shared" si="73"/>
        <v>0</v>
      </c>
      <c r="SW57" s="157" t="s">
        <v>73</v>
      </c>
      <c r="SX57" s="157">
        <v>291</v>
      </c>
      <c r="SY57" s="157">
        <v>263</v>
      </c>
      <c r="SZ57" s="157">
        <v>26</v>
      </c>
      <c r="TA57" s="157">
        <v>2</v>
      </c>
      <c r="TB57" s="158">
        <f t="shared" si="74"/>
        <v>0.90378006872852235</v>
      </c>
      <c r="TC57" s="158">
        <f t="shared" si="75"/>
        <v>0</v>
      </c>
      <c r="TE57" s="157" t="s">
        <v>73</v>
      </c>
      <c r="TF57" s="157">
        <v>291</v>
      </c>
      <c r="TG57" s="157">
        <v>263</v>
      </c>
      <c r="TH57" s="157">
        <v>26</v>
      </c>
      <c r="TI57" s="157">
        <v>2</v>
      </c>
      <c r="TJ57" s="158">
        <f t="shared" si="76"/>
        <v>0.90378006872852235</v>
      </c>
      <c r="TK57" s="158">
        <f t="shared" si="77"/>
        <v>0</v>
      </c>
      <c r="TM57" s="157" t="s">
        <v>73</v>
      </c>
      <c r="TN57" s="157">
        <v>291</v>
      </c>
      <c r="TO57" s="159">
        <v>263</v>
      </c>
      <c r="TP57" s="159">
        <v>26</v>
      </c>
      <c r="TQ57" s="157">
        <v>2</v>
      </c>
      <c r="TR57" s="158">
        <f t="shared" si="78"/>
        <v>0.90378006872852235</v>
      </c>
      <c r="TS57" s="158">
        <f t="shared" si="79"/>
        <v>0</v>
      </c>
      <c r="TT57" s="17" t="s">
        <v>119</v>
      </c>
      <c r="TU57" s="157" t="s">
        <v>73</v>
      </c>
      <c r="TV57" s="157">
        <v>291</v>
      </c>
      <c r="TW57" s="159">
        <v>263</v>
      </c>
      <c r="TX57" s="159">
        <v>26</v>
      </c>
      <c r="TY57" s="157">
        <v>2</v>
      </c>
      <c r="TZ57" s="158">
        <f t="shared" si="80"/>
        <v>0.90378006872852235</v>
      </c>
      <c r="UA57" s="158">
        <f t="shared" si="81"/>
        <v>0</v>
      </c>
      <c r="UC57" s="157" t="s">
        <v>73</v>
      </c>
      <c r="UD57" s="157">
        <v>291</v>
      </c>
      <c r="UE57" s="159">
        <v>263</v>
      </c>
      <c r="UF57" s="159">
        <v>26</v>
      </c>
      <c r="UG57" s="157">
        <v>2</v>
      </c>
      <c r="UH57" s="158">
        <f t="shared" si="82"/>
        <v>0.90378006872852235</v>
      </c>
      <c r="UI57" s="158">
        <f t="shared" si="83"/>
        <v>0</v>
      </c>
      <c r="UK57" s="157" t="s">
        <v>73</v>
      </c>
      <c r="UL57" s="157">
        <v>291</v>
      </c>
      <c r="UM57" s="159">
        <v>263</v>
      </c>
      <c r="UN57" s="159">
        <v>26</v>
      </c>
      <c r="UO57" s="157">
        <v>2</v>
      </c>
      <c r="UP57" s="158">
        <f t="shared" si="84"/>
        <v>0.90378006872852235</v>
      </c>
      <c r="UQ57" s="158">
        <f t="shared" si="85"/>
        <v>0</v>
      </c>
      <c r="US57" s="157" t="s">
        <v>73</v>
      </c>
      <c r="UT57" s="157">
        <v>291</v>
      </c>
      <c r="UU57" s="159">
        <v>263</v>
      </c>
      <c r="UV57" s="159">
        <v>26</v>
      </c>
      <c r="UW57" s="157">
        <v>2</v>
      </c>
      <c r="UX57" s="158">
        <f t="shared" si="86"/>
        <v>0.90378006872852235</v>
      </c>
      <c r="UY57" s="158">
        <f t="shared" si="87"/>
        <v>0</v>
      </c>
      <c r="UZ57" s="157"/>
      <c r="VA57" s="157" t="s">
        <v>73</v>
      </c>
      <c r="VB57" s="157">
        <v>291</v>
      </c>
      <c r="VC57" s="159">
        <v>263</v>
      </c>
      <c r="VD57" s="159">
        <v>26</v>
      </c>
      <c r="VE57" s="157">
        <v>2</v>
      </c>
      <c r="VF57" s="158">
        <f t="shared" si="88"/>
        <v>0.90378006872852235</v>
      </c>
      <c r="VG57" s="158">
        <f t="shared" si="89"/>
        <v>0</v>
      </c>
      <c r="VI57" s="157" t="s">
        <v>73</v>
      </c>
      <c r="VJ57" s="157">
        <v>291</v>
      </c>
      <c r="VK57" s="159">
        <v>263</v>
      </c>
      <c r="VL57" s="159">
        <v>26</v>
      </c>
      <c r="VM57" s="157">
        <v>2</v>
      </c>
      <c r="VN57" s="158">
        <f t="shared" si="90"/>
        <v>0.90378006872852235</v>
      </c>
      <c r="VO57" s="158">
        <f t="shared" si="91"/>
        <v>0</v>
      </c>
      <c r="VQ57" s="157" t="s">
        <v>73</v>
      </c>
      <c r="VR57" s="157">
        <v>291</v>
      </c>
      <c r="VS57" s="159">
        <v>263</v>
      </c>
      <c r="VT57" s="159">
        <v>26</v>
      </c>
      <c r="VU57" s="157">
        <v>2</v>
      </c>
      <c r="VV57" s="158">
        <f t="shared" si="92"/>
        <v>0.90378006872852235</v>
      </c>
      <c r="VW57" s="158">
        <f t="shared" si="93"/>
        <v>0</v>
      </c>
      <c r="VY57" s="157" t="s">
        <v>73</v>
      </c>
      <c r="VZ57" s="157">
        <v>291</v>
      </c>
      <c r="WA57" s="159">
        <v>263</v>
      </c>
      <c r="WB57" s="159">
        <v>26</v>
      </c>
      <c r="WC57" s="157">
        <v>2</v>
      </c>
      <c r="WD57" s="158">
        <f t="shared" si="94"/>
        <v>0.90378006872852235</v>
      </c>
      <c r="WE57" s="158">
        <f t="shared" si="95"/>
        <v>0</v>
      </c>
      <c r="WG57" s="157" t="s">
        <v>73</v>
      </c>
      <c r="WH57" s="157">
        <v>291</v>
      </c>
      <c r="WI57" s="159">
        <v>263</v>
      </c>
      <c r="WJ57" s="159">
        <v>26</v>
      </c>
      <c r="WK57" s="157">
        <v>2</v>
      </c>
      <c r="WL57" s="158">
        <f t="shared" si="96"/>
        <v>0.90378006872852235</v>
      </c>
      <c r="WM57" s="158">
        <f t="shared" si="97"/>
        <v>0</v>
      </c>
      <c r="WO57" s="157" t="s">
        <v>73</v>
      </c>
      <c r="WP57" s="157">
        <v>291</v>
      </c>
      <c r="WQ57" s="157">
        <v>263</v>
      </c>
      <c r="WR57" s="157">
        <v>26</v>
      </c>
      <c r="WS57" s="157">
        <v>2</v>
      </c>
      <c r="WT57" s="158">
        <f t="shared" si="98"/>
        <v>0.90378006872852235</v>
      </c>
      <c r="WU57" s="158">
        <f t="shared" si="99"/>
        <v>0</v>
      </c>
      <c r="WW57" s="157" t="s">
        <v>73</v>
      </c>
      <c r="WX57" s="157">
        <v>291</v>
      </c>
      <c r="WY57" s="157">
        <v>263</v>
      </c>
      <c r="WZ57" s="157">
        <v>26</v>
      </c>
      <c r="XA57" s="157">
        <v>2</v>
      </c>
      <c r="XB57" s="158">
        <f t="shared" si="100"/>
        <v>0.90378006872852235</v>
      </c>
      <c r="XC57" s="158" t="str">
        <f t="shared" si="101"/>
        <v>OK</v>
      </c>
      <c r="XE57" s="157" t="s">
        <v>73</v>
      </c>
      <c r="XF57" s="157">
        <v>291</v>
      </c>
      <c r="XG57" s="157">
        <v>263</v>
      </c>
      <c r="XH57" s="157">
        <v>26</v>
      </c>
      <c r="XI57" s="157">
        <v>2</v>
      </c>
      <c r="XJ57" s="158">
        <f t="shared" si="102"/>
        <v>0.90378006872852235</v>
      </c>
      <c r="XK57" s="158" t="str">
        <f t="shared" si="115"/>
        <v>OK</v>
      </c>
      <c r="XM57" s="157" t="s">
        <v>73</v>
      </c>
      <c r="XN57" s="157">
        <v>291</v>
      </c>
      <c r="XO57" s="157">
        <v>263</v>
      </c>
      <c r="XP57" s="157">
        <v>26</v>
      </c>
      <c r="XQ57" s="157">
        <v>2</v>
      </c>
      <c r="XR57" s="158">
        <f t="shared" si="103"/>
        <v>0.90378006872852235</v>
      </c>
      <c r="XS57" s="158" t="str">
        <f t="shared" si="116"/>
        <v>OK</v>
      </c>
      <c r="XU57" s="157" t="s">
        <v>73</v>
      </c>
      <c r="XV57" s="157">
        <v>291</v>
      </c>
      <c r="XW57" s="157">
        <v>263</v>
      </c>
      <c r="XX57" s="157">
        <v>26</v>
      </c>
      <c r="XY57" s="157">
        <v>2</v>
      </c>
      <c r="XZ57" s="158">
        <f t="shared" si="104"/>
        <v>0.90378006872852235</v>
      </c>
      <c r="YA57" s="158" t="str">
        <f t="shared" si="105"/>
        <v>OK</v>
      </c>
      <c r="YC57" s="157" t="s">
        <v>73</v>
      </c>
      <c r="YD57" s="157">
        <v>291</v>
      </c>
      <c r="YE57" s="157">
        <v>263</v>
      </c>
      <c r="YF57" s="157">
        <v>26</v>
      </c>
      <c r="YG57" s="157">
        <v>2</v>
      </c>
      <c r="YH57" s="158">
        <f t="shared" si="106"/>
        <v>0.90378006872852235</v>
      </c>
      <c r="YI57" s="158" t="str">
        <f t="shared" si="107"/>
        <v>OK</v>
      </c>
    </row>
    <row r="58" spans="1:659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117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14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08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09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118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119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10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11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12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O58" s="157" t="s">
        <v>264</v>
      </c>
      <c r="OP58" s="157">
        <v>7</v>
      </c>
      <c r="OQ58" s="157">
        <v>6</v>
      </c>
      <c r="OR58" s="157">
        <v>1</v>
      </c>
      <c r="OS58" s="157">
        <v>0</v>
      </c>
      <c r="OT58" s="158">
        <f t="shared" si="47"/>
        <v>0.8571428571428571</v>
      </c>
      <c r="OU58" s="158">
        <f t="shared" si="48"/>
        <v>-2.8571428571428914E-3</v>
      </c>
      <c r="OW58" s="157" t="s">
        <v>264</v>
      </c>
      <c r="OX58" s="157">
        <v>7</v>
      </c>
      <c r="OY58" s="157">
        <v>6</v>
      </c>
      <c r="OZ58" s="157">
        <v>1</v>
      </c>
      <c r="PA58" s="157">
        <v>0</v>
      </c>
      <c r="PB58" s="158">
        <f t="shared" si="113"/>
        <v>0.8571428571428571</v>
      </c>
      <c r="PC58" s="158">
        <f t="shared" si="49"/>
        <v>0</v>
      </c>
      <c r="PE58" s="157" t="s">
        <v>264</v>
      </c>
      <c r="PF58" s="157">
        <v>7</v>
      </c>
      <c r="PG58" s="157">
        <v>6</v>
      </c>
      <c r="PH58" s="157">
        <v>1</v>
      </c>
      <c r="PI58" s="157">
        <v>0</v>
      </c>
      <c r="PJ58" s="158">
        <f t="shared" si="50"/>
        <v>0.8571428571428571</v>
      </c>
      <c r="PK58" s="158">
        <f t="shared" si="51"/>
        <v>0</v>
      </c>
      <c r="PM58" s="157" t="s">
        <v>264</v>
      </c>
      <c r="PN58" s="157">
        <v>7</v>
      </c>
      <c r="PO58" s="157">
        <v>6</v>
      </c>
      <c r="PP58" s="157">
        <v>1</v>
      </c>
      <c r="PQ58" s="157">
        <v>0</v>
      </c>
      <c r="PR58" s="158">
        <f t="shared" si="52"/>
        <v>0.8571428571428571</v>
      </c>
      <c r="PS58" s="158">
        <f t="shared" si="53"/>
        <v>0</v>
      </c>
      <c r="PU58" s="157" t="s">
        <v>264</v>
      </c>
      <c r="PV58" s="157">
        <v>7</v>
      </c>
      <c r="PW58" s="157">
        <v>6</v>
      </c>
      <c r="PX58" s="157">
        <v>1</v>
      </c>
      <c r="PY58" s="157">
        <v>0</v>
      </c>
      <c r="PZ58" s="158">
        <f t="shared" si="54"/>
        <v>0.8571428571428571</v>
      </c>
      <c r="QA58" s="158">
        <f t="shared" si="55"/>
        <v>0</v>
      </c>
      <c r="QC58" s="157" t="s">
        <v>264</v>
      </c>
      <c r="QD58" s="157">
        <v>7</v>
      </c>
      <c r="QE58" s="157">
        <v>6</v>
      </c>
      <c r="QF58" s="157">
        <v>1</v>
      </c>
      <c r="QG58" s="157">
        <v>0</v>
      </c>
      <c r="QH58" s="158">
        <f t="shared" si="56"/>
        <v>0.8571428571428571</v>
      </c>
      <c r="QI58" s="158">
        <f t="shared" si="57"/>
        <v>0</v>
      </c>
      <c r="QK58" s="157" t="s">
        <v>264</v>
      </c>
      <c r="QL58" s="157">
        <v>7</v>
      </c>
      <c r="QM58" s="157">
        <v>6</v>
      </c>
      <c r="QN58" s="157">
        <v>1</v>
      </c>
      <c r="QO58" s="157">
        <v>0</v>
      </c>
      <c r="QP58" s="158">
        <f t="shared" si="58"/>
        <v>0.8571428571428571</v>
      </c>
      <c r="QQ58" s="158">
        <f t="shared" si="59"/>
        <v>0</v>
      </c>
      <c r="QS58" s="157" t="s">
        <v>264</v>
      </c>
      <c r="QT58" s="157">
        <v>7</v>
      </c>
      <c r="QU58" s="157">
        <v>6</v>
      </c>
      <c r="QV58" s="157">
        <v>1</v>
      </c>
      <c r="QW58" s="157">
        <v>0</v>
      </c>
      <c r="QX58" s="158">
        <f t="shared" si="60"/>
        <v>0.8571428571428571</v>
      </c>
      <c r="QY58" s="158">
        <f t="shared" si="61"/>
        <v>0</v>
      </c>
      <c r="RA58" s="157" t="s">
        <v>264</v>
      </c>
      <c r="RB58" s="157">
        <v>7</v>
      </c>
      <c r="RC58" s="157">
        <v>6</v>
      </c>
      <c r="RD58" s="157">
        <v>1</v>
      </c>
      <c r="RE58" s="157">
        <v>0</v>
      </c>
      <c r="RF58" s="158">
        <f t="shared" si="62"/>
        <v>0.8571428571428571</v>
      </c>
      <c r="RG58" s="158">
        <f t="shared" si="63"/>
        <v>0</v>
      </c>
      <c r="RI58" s="157" t="s">
        <v>264</v>
      </c>
      <c r="RJ58" s="157">
        <v>7</v>
      </c>
      <c r="RK58" s="157">
        <v>6</v>
      </c>
      <c r="RL58" s="157">
        <v>1</v>
      </c>
      <c r="RM58" s="157">
        <v>0</v>
      </c>
      <c r="RN58" s="158">
        <f t="shared" si="64"/>
        <v>0.8571428571428571</v>
      </c>
      <c r="RO58" s="158">
        <f t="shared" si="65"/>
        <v>0</v>
      </c>
      <c r="RQ58" s="157" t="s">
        <v>264</v>
      </c>
      <c r="RR58" s="157">
        <v>7</v>
      </c>
      <c r="RS58" s="157">
        <v>6</v>
      </c>
      <c r="RT58" s="157">
        <v>1</v>
      </c>
      <c r="RU58" s="157">
        <v>0</v>
      </c>
      <c r="RV58" s="158">
        <f t="shared" si="66"/>
        <v>0.8571428571428571</v>
      </c>
      <c r="RW58" s="158">
        <f t="shared" si="67"/>
        <v>0</v>
      </c>
      <c r="RY58" s="157" t="s">
        <v>264</v>
      </c>
      <c r="RZ58" s="157">
        <v>7</v>
      </c>
      <c r="SA58" s="157">
        <v>6</v>
      </c>
      <c r="SB58" s="157">
        <v>1</v>
      </c>
      <c r="SC58" s="157">
        <v>0</v>
      </c>
      <c r="SD58" s="158">
        <f t="shared" si="68"/>
        <v>0.8571428571428571</v>
      </c>
      <c r="SE58" s="158">
        <f t="shared" si="69"/>
        <v>0</v>
      </c>
      <c r="SG58" s="157" t="s">
        <v>264</v>
      </c>
      <c r="SH58" s="157">
        <v>7</v>
      </c>
      <c r="SI58" s="157">
        <v>6</v>
      </c>
      <c r="SJ58" s="157">
        <v>1</v>
      </c>
      <c r="SK58" s="157">
        <v>0</v>
      </c>
      <c r="SL58" s="158">
        <f t="shared" si="70"/>
        <v>0.8571428571428571</v>
      </c>
      <c r="SM58" s="158">
        <f t="shared" si="71"/>
        <v>0</v>
      </c>
      <c r="SO58" s="157" t="s">
        <v>264</v>
      </c>
      <c r="SP58" s="157">
        <v>7</v>
      </c>
      <c r="SQ58" s="157">
        <v>6</v>
      </c>
      <c r="SR58" s="157">
        <v>1</v>
      </c>
      <c r="SS58" s="157">
        <v>0</v>
      </c>
      <c r="ST58" s="158">
        <f t="shared" si="72"/>
        <v>0.8571428571428571</v>
      </c>
      <c r="SU58" s="158">
        <f t="shared" si="73"/>
        <v>0</v>
      </c>
      <c r="SW58" s="157" t="s">
        <v>264</v>
      </c>
      <c r="SX58" s="157">
        <v>7</v>
      </c>
      <c r="SY58" s="157">
        <v>6</v>
      </c>
      <c r="SZ58" s="157">
        <v>1</v>
      </c>
      <c r="TA58" s="157">
        <v>0</v>
      </c>
      <c r="TB58" s="158">
        <f t="shared" si="74"/>
        <v>0.8571428571428571</v>
      </c>
      <c r="TC58" s="158">
        <f t="shared" si="75"/>
        <v>0</v>
      </c>
      <c r="TE58" s="157" t="s">
        <v>264</v>
      </c>
      <c r="TF58" s="157">
        <v>7</v>
      </c>
      <c r="TG58" s="157">
        <v>6</v>
      </c>
      <c r="TH58" s="157">
        <v>1</v>
      </c>
      <c r="TI58" s="157">
        <v>0</v>
      </c>
      <c r="TJ58" s="158">
        <f t="shared" si="76"/>
        <v>0.8571428571428571</v>
      </c>
      <c r="TK58" s="158">
        <f t="shared" si="77"/>
        <v>0</v>
      </c>
      <c r="TM58" s="157" t="s">
        <v>264</v>
      </c>
      <c r="TN58" s="157">
        <v>7</v>
      </c>
      <c r="TO58" s="157">
        <v>6</v>
      </c>
      <c r="TP58" s="157">
        <v>1</v>
      </c>
      <c r="TQ58" s="157">
        <v>0</v>
      </c>
      <c r="TR58" s="158">
        <f t="shared" si="78"/>
        <v>0.8571428571428571</v>
      </c>
      <c r="TS58" s="158">
        <f t="shared" si="79"/>
        <v>0</v>
      </c>
      <c r="TU58" s="157" t="s">
        <v>264</v>
      </c>
      <c r="TV58" s="157">
        <v>7</v>
      </c>
      <c r="TW58" s="157">
        <v>6</v>
      </c>
      <c r="TX58" s="157">
        <v>1</v>
      </c>
      <c r="TY58" s="157">
        <v>0</v>
      </c>
      <c r="TZ58" s="158">
        <f t="shared" si="80"/>
        <v>0.8571428571428571</v>
      </c>
      <c r="UA58" s="158">
        <f t="shared" si="81"/>
        <v>0</v>
      </c>
      <c r="UC58" s="157" t="s">
        <v>264</v>
      </c>
      <c r="UD58" s="157">
        <v>7</v>
      </c>
      <c r="UE58" s="157">
        <v>6</v>
      </c>
      <c r="UF58" s="157">
        <v>1</v>
      </c>
      <c r="UG58" s="157">
        <v>0</v>
      </c>
      <c r="UH58" s="158">
        <f t="shared" si="82"/>
        <v>0.8571428571428571</v>
      </c>
      <c r="UI58" s="158">
        <f t="shared" si="83"/>
        <v>0</v>
      </c>
      <c r="UK58" s="157" t="s">
        <v>264</v>
      </c>
      <c r="UL58" s="157">
        <v>7</v>
      </c>
      <c r="UM58" s="157">
        <v>6</v>
      </c>
      <c r="UN58" s="157">
        <v>1</v>
      </c>
      <c r="UO58" s="157">
        <v>0</v>
      </c>
      <c r="UP58" s="158">
        <f t="shared" si="84"/>
        <v>0.8571428571428571</v>
      </c>
      <c r="UQ58" s="158">
        <f t="shared" si="85"/>
        <v>0</v>
      </c>
      <c r="US58" s="157" t="s">
        <v>264</v>
      </c>
      <c r="UT58" s="157">
        <v>7</v>
      </c>
      <c r="UU58" s="157">
        <v>6</v>
      </c>
      <c r="UV58" s="157">
        <v>1</v>
      </c>
      <c r="UW58" s="157">
        <v>0</v>
      </c>
      <c r="UX58" s="158">
        <f t="shared" si="86"/>
        <v>0.8571428571428571</v>
      </c>
      <c r="UY58" s="158">
        <f t="shared" si="87"/>
        <v>0</v>
      </c>
      <c r="UZ58" s="157"/>
      <c r="VA58" s="157" t="s">
        <v>264</v>
      </c>
      <c r="VB58" s="157">
        <v>7</v>
      </c>
      <c r="VC58" s="157">
        <v>6</v>
      </c>
      <c r="VD58" s="157">
        <v>1</v>
      </c>
      <c r="VE58" s="157">
        <v>0</v>
      </c>
      <c r="VF58" s="158">
        <f t="shared" si="88"/>
        <v>0.8571428571428571</v>
      </c>
      <c r="VG58" s="158">
        <f t="shared" si="89"/>
        <v>0</v>
      </c>
      <c r="VI58" s="157" t="s">
        <v>264</v>
      </c>
      <c r="VJ58" s="157">
        <v>7</v>
      </c>
      <c r="VK58" s="157">
        <v>6</v>
      </c>
      <c r="VL58" s="157">
        <v>1</v>
      </c>
      <c r="VM58" s="157">
        <v>0</v>
      </c>
      <c r="VN58" s="158">
        <f t="shared" si="90"/>
        <v>0.8571428571428571</v>
      </c>
      <c r="VO58" s="158">
        <f t="shared" si="91"/>
        <v>0</v>
      </c>
      <c r="VQ58" s="157" t="s">
        <v>264</v>
      </c>
      <c r="VR58" s="157">
        <v>7</v>
      </c>
      <c r="VS58" s="157">
        <v>6</v>
      </c>
      <c r="VT58" s="157">
        <v>1</v>
      </c>
      <c r="VU58" s="157">
        <v>0</v>
      </c>
      <c r="VV58" s="158">
        <f t="shared" si="92"/>
        <v>0.8571428571428571</v>
      </c>
      <c r="VW58" s="158">
        <f t="shared" si="93"/>
        <v>0</v>
      </c>
      <c r="VY58" s="157" t="s">
        <v>264</v>
      </c>
      <c r="VZ58" s="157">
        <v>7</v>
      </c>
      <c r="WA58" s="157">
        <v>6</v>
      </c>
      <c r="WB58" s="157">
        <v>1</v>
      </c>
      <c r="WC58" s="157">
        <v>0</v>
      </c>
      <c r="WD58" s="158">
        <f t="shared" si="94"/>
        <v>0.8571428571428571</v>
      </c>
      <c r="WE58" s="158">
        <f t="shared" si="95"/>
        <v>0</v>
      </c>
      <c r="WG58" s="157" t="s">
        <v>264</v>
      </c>
      <c r="WH58" s="157">
        <v>7</v>
      </c>
      <c r="WI58" s="157">
        <v>6</v>
      </c>
      <c r="WJ58" s="157">
        <v>1</v>
      </c>
      <c r="WK58" s="157">
        <v>0</v>
      </c>
      <c r="WL58" s="158">
        <f t="shared" si="96"/>
        <v>0.8571428571428571</v>
      </c>
      <c r="WM58" s="158">
        <f t="shared" si="97"/>
        <v>0</v>
      </c>
      <c r="WO58" s="157" t="s">
        <v>264</v>
      </c>
      <c r="WP58" s="157">
        <v>7</v>
      </c>
      <c r="WQ58" s="157">
        <v>6</v>
      </c>
      <c r="WR58" s="157">
        <v>1</v>
      </c>
      <c r="WS58" s="157">
        <v>0</v>
      </c>
      <c r="WT58" s="158">
        <f t="shared" si="98"/>
        <v>0.8571428571428571</v>
      </c>
      <c r="WU58" s="158">
        <f t="shared" si="99"/>
        <v>0</v>
      </c>
      <c r="WW58" s="157" t="s">
        <v>264</v>
      </c>
      <c r="WX58" s="157">
        <v>7</v>
      </c>
      <c r="WY58" s="157">
        <v>6</v>
      </c>
      <c r="WZ58" s="157">
        <v>1</v>
      </c>
      <c r="XA58" s="157">
        <v>0</v>
      </c>
      <c r="XB58" s="158">
        <f t="shared" si="100"/>
        <v>0.8571428571428571</v>
      </c>
      <c r="XC58" s="158" t="str">
        <f t="shared" si="101"/>
        <v>OK</v>
      </c>
      <c r="XE58" s="157" t="s">
        <v>264</v>
      </c>
      <c r="XF58" s="157">
        <v>7</v>
      </c>
      <c r="XG58" s="157">
        <v>6</v>
      </c>
      <c r="XH58" s="157">
        <v>1</v>
      </c>
      <c r="XI58" s="157">
        <v>0</v>
      </c>
      <c r="XJ58" s="158">
        <f t="shared" si="102"/>
        <v>0.8571428571428571</v>
      </c>
      <c r="XK58" s="158" t="str">
        <f t="shared" si="115"/>
        <v>OK</v>
      </c>
      <c r="XM58" s="157" t="s">
        <v>264</v>
      </c>
      <c r="XN58" s="157">
        <v>7</v>
      </c>
      <c r="XO58" s="157">
        <v>6</v>
      </c>
      <c r="XP58" s="157">
        <v>1</v>
      </c>
      <c r="XQ58" s="157">
        <v>0</v>
      </c>
      <c r="XR58" s="158">
        <f t="shared" si="103"/>
        <v>0.8571428571428571</v>
      </c>
      <c r="XS58" s="158" t="str">
        <f t="shared" si="116"/>
        <v>OK</v>
      </c>
      <c r="XU58" s="157" t="s">
        <v>264</v>
      </c>
      <c r="XV58" s="157">
        <v>7</v>
      </c>
      <c r="XW58" s="157">
        <v>6</v>
      </c>
      <c r="XX58" s="157">
        <v>1</v>
      </c>
      <c r="XY58" s="157">
        <v>0</v>
      </c>
      <c r="XZ58" s="158">
        <f t="shared" si="104"/>
        <v>0.8571428571428571</v>
      </c>
      <c r="YA58" s="158" t="str">
        <f t="shared" si="105"/>
        <v>OK</v>
      </c>
      <c r="YC58" s="157" t="s">
        <v>264</v>
      </c>
      <c r="YD58" s="157">
        <v>7</v>
      </c>
      <c r="YE58" s="157">
        <v>6</v>
      </c>
      <c r="YF58" s="157">
        <v>1</v>
      </c>
      <c r="YG58" s="157">
        <v>0</v>
      </c>
      <c r="YH58" s="158">
        <f t="shared" si="106"/>
        <v>0.8571428571428571</v>
      </c>
      <c r="YI58" s="158" t="str">
        <f t="shared" si="107"/>
        <v>OK</v>
      </c>
    </row>
    <row r="59" spans="1:659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117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14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08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09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118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119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10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11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12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O59" s="157" t="s">
        <v>270</v>
      </c>
      <c r="OP59" s="157">
        <v>144</v>
      </c>
      <c r="OQ59" s="157">
        <v>134</v>
      </c>
      <c r="OR59" s="159">
        <v>8</v>
      </c>
      <c r="OS59" s="159">
        <v>2</v>
      </c>
      <c r="OT59" s="158">
        <f t="shared" si="47"/>
        <v>0.93055555555555558</v>
      </c>
      <c r="OU59" s="158">
        <f t="shared" si="48"/>
        <v>5.5555555555553138E-4</v>
      </c>
      <c r="OV59" s="2" t="s">
        <v>119</v>
      </c>
      <c r="OW59" s="157" t="s">
        <v>270</v>
      </c>
      <c r="OX59" s="157">
        <v>144</v>
      </c>
      <c r="OY59" s="157">
        <v>134</v>
      </c>
      <c r="OZ59" s="157">
        <v>8</v>
      </c>
      <c r="PA59" s="157">
        <v>2</v>
      </c>
      <c r="PB59" s="158">
        <f t="shared" si="113"/>
        <v>0.93055555555555558</v>
      </c>
      <c r="PC59" s="158">
        <f t="shared" si="49"/>
        <v>0</v>
      </c>
      <c r="PD59" s="2" t="s">
        <v>119</v>
      </c>
      <c r="PE59" s="157" t="s">
        <v>270</v>
      </c>
      <c r="PF59" s="157">
        <v>144</v>
      </c>
      <c r="PG59" s="157">
        <v>134</v>
      </c>
      <c r="PH59" s="157">
        <v>8</v>
      </c>
      <c r="PI59" s="157">
        <v>2</v>
      </c>
      <c r="PJ59" s="158">
        <f t="shared" si="50"/>
        <v>0.93055555555555558</v>
      </c>
      <c r="PK59" s="158">
        <f t="shared" si="51"/>
        <v>0</v>
      </c>
      <c r="PL59" s="2" t="s">
        <v>119</v>
      </c>
      <c r="PM59" s="157" t="s">
        <v>270</v>
      </c>
      <c r="PN59" s="157">
        <v>144</v>
      </c>
      <c r="PO59" s="157">
        <v>134</v>
      </c>
      <c r="PP59" s="157">
        <v>8</v>
      </c>
      <c r="PQ59" s="159">
        <v>2</v>
      </c>
      <c r="PR59" s="158">
        <f t="shared" si="52"/>
        <v>0.93055555555555558</v>
      </c>
      <c r="PS59" s="158">
        <f t="shared" si="53"/>
        <v>0</v>
      </c>
      <c r="PT59" s="2" t="s">
        <v>119</v>
      </c>
      <c r="PU59" s="157" t="s">
        <v>270</v>
      </c>
      <c r="PV59" s="157">
        <v>144</v>
      </c>
      <c r="PW59" s="157">
        <v>134</v>
      </c>
      <c r="PX59" s="157">
        <v>8</v>
      </c>
      <c r="PY59" s="157">
        <v>2</v>
      </c>
      <c r="PZ59" s="158">
        <f t="shared" si="54"/>
        <v>0.93055555555555558</v>
      </c>
      <c r="QA59" s="158">
        <f t="shared" si="55"/>
        <v>0</v>
      </c>
      <c r="QB59" s="2" t="s">
        <v>119</v>
      </c>
      <c r="QC59" s="157" t="s">
        <v>270</v>
      </c>
      <c r="QD59" s="157">
        <v>144</v>
      </c>
      <c r="QE59" s="157">
        <v>134</v>
      </c>
      <c r="QF59" s="159">
        <v>8</v>
      </c>
      <c r="QG59" s="159">
        <v>2</v>
      </c>
      <c r="QH59" s="158">
        <f t="shared" si="56"/>
        <v>0.93055555555555558</v>
      </c>
      <c r="QI59" s="158">
        <f t="shared" si="57"/>
        <v>0</v>
      </c>
      <c r="QJ59" s="2" t="s">
        <v>119</v>
      </c>
      <c r="QK59" s="157" t="s">
        <v>270</v>
      </c>
      <c r="QL59" s="157">
        <v>144</v>
      </c>
      <c r="QM59" s="157">
        <v>134</v>
      </c>
      <c r="QN59" s="159">
        <v>8</v>
      </c>
      <c r="QO59" s="159">
        <v>2</v>
      </c>
      <c r="QP59" s="158">
        <f t="shared" si="58"/>
        <v>0.93055555555555558</v>
      </c>
      <c r="QQ59" s="158">
        <f t="shared" si="59"/>
        <v>0</v>
      </c>
      <c r="QR59" s="2" t="s">
        <v>119</v>
      </c>
      <c r="QS59" s="157" t="s">
        <v>270</v>
      </c>
      <c r="QT59" s="157">
        <v>144</v>
      </c>
      <c r="QU59" s="159">
        <v>134</v>
      </c>
      <c r="QV59" s="159">
        <v>8</v>
      </c>
      <c r="QW59" s="159">
        <v>2</v>
      </c>
      <c r="QX59" s="158">
        <f t="shared" si="60"/>
        <v>0.93055555555555558</v>
      </c>
      <c r="QY59" s="158">
        <f t="shared" si="61"/>
        <v>0</v>
      </c>
      <c r="QZ59" s="157" t="s">
        <v>119</v>
      </c>
      <c r="RA59" s="157" t="s">
        <v>270</v>
      </c>
      <c r="RB59" s="157">
        <v>144</v>
      </c>
      <c r="RC59" s="159">
        <v>134</v>
      </c>
      <c r="RD59" s="159">
        <v>8</v>
      </c>
      <c r="RE59" s="159">
        <v>2</v>
      </c>
      <c r="RF59" s="158">
        <f t="shared" si="62"/>
        <v>0.93055555555555558</v>
      </c>
      <c r="RG59" s="158">
        <f t="shared" si="63"/>
        <v>0</v>
      </c>
      <c r="RH59" s="157" t="s">
        <v>119</v>
      </c>
      <c r="RI59" s="157" t="s">
        <v>270</v>
      </c>
      <c r="RJ59" s="157">
        <v>144</v>
      </c>
      <c r="RK59" s="159">
        <v>134</v>
      </c>
      <c r="RL59" s="159">
        <v>8</v>
      </c>
      <c r="RM59" s="159">
        <v>2</v>
      </c>
      <c r="RN59" s="158">
        <f t="shared" si="64"/>
        <v>0.93055555555555558</v>
      </c>
      <c r="RO59" s="158">
        <f t="shared" si="65"/>
        <v>0</v>
      </c>
      <c r="RP59" s="17" t="s">
        <v>119</v>
      </c>
      <c r="RQ59" s="157" t="s">
        <v>270</v>
      </c>
      <c r="RR59" s="157">
        <v>144</v>
      </c>
      <c r="RS59" s="159">
        <v>134</v>
      </c>
      <c r="RT59" s="159">
        <v>8</v>
      </c>
      <c r="RU59" s="159">
        <v>2</v>
      </c>
      <c r="RV59" s="158">
        <f t="shared" si="66"/>
        <v>0.93055555555555558</v>
      </c>
      <c r="RW59" s="158">
        <f t="shared" si="67"/>
        <v>0</v>
      </c>
      <c r="RX59" s="17" t="s">
        <v>119</v>
      </c>
      <c r="RY59" s="157" t="s">
        <v>270</v>
      </c>
      <c r="RZ59" s="157">
        <v>144</v>
      </c>
      <c r="SA59" s="159">
        <v>134</v>
      </c>
      <c r="SB59" s="159">
        <v>8</v>
      </c>
      <c r="SC59" s="159">
        <v>2</v>
      </c>
      <c r="SD59" s="158">
        <f t="shared" si="68"/>
        <v>0.93055555555555558</v>
      </c>
      <c r="SE59" s="158">
        <f t="shared" si="69"/>
        <v>0</v>
      </c>
      <c r="SF59" s="17" t="s">
        <v>119</v>
      </c>
      <c r="SG59" s="157" t="s">
        <v>270</v>
      </c>
      <c r="SH59" s="157">
        <v>144</v>
      </c>
      <c r="SI59" s="159">
        <v>134</v>
      </c>
      <c r="SJ59" s="159">
        <v>8</v>
      </c>
      <c r="SK59" s="159">
        <v>2</v>
      </c>
      <c r="SL59" s="158">
        <f t="shared" si="70"/>
        <v>0.93055555555555558</v>
      </c>
      <c r="SM59" s="158">
        <f t="shared" si="71"/>
        <v>0</v>
      </c>
      <c r="SN59" s="17" t="s">
        <v>119</v>
      </c>
      <c r="SO59" s="157" t="s">
        <v>270</v>
      </c>
      <c r="SP59" s="157">
        <v>144</v>
      </c>
      <c r="SQ59" s="159">
        <v>134</v>
      </c>
      <c r="SR59" s="159">
        <v>8</v>
      </c>
      <c r="SS59" s="159">
        <v>2</v>
      </c>
      <c r="ST59" s="158">
        <f t="shared" si="72"/>
        <v>0.93055555555555558</v>
      </c>
      <c r="SU59" s="158">
        <f t="shared" si="73"/>
        <v>0</v>
      </c>
      <c r="SV59" s="17" t="s">
        <v>119</v>
      </c>
      <c r="SW59" s="157" t="s">
        <v>270</v>
      </c>
      <c r="SX59" s="157">
        <v>144</v>
      </c>
      <c r="SY59" s="159">
        <v>134</v>
      </c>
      <c r="SZ59" s="159">
        <v>8</v>
      </c>
      <c r="TA59" s="159">
        <v>2</v>
      </c>
      <c r="TB59" s="158">
        <f t="shared" si="74"/>
        <v>0.93055555555555558</v>
      </c>
      <c r="TC59" s="158">
        <f t="shared" si="75"/>
        <v>0</v>
      </c>
      <c r="TD59" s="17" t="s">
        <v>119</v>
      </c>
      <c r="TE59" s="157" t="s">
        <v>270</v>
      </c>
      <c r="TF59" s="157">
        <v>144</v>
      </c>
      <c r="TG59" s="159">
        <v>134</v>
      </c>
      <c r="TH59" s="159">
        <v>8</v>
      </c>
      <c r="TI59" s="159">
        <v>2</v>
      </c>
      <c r="TJ59" s="158">
        <f t="shared" si="76"/>
        <v>0.93055555555555558</v>
      </c>
      <c r="TK59" s="158">
        <f t="shared" si="77"/>
        <v>0</v>
      </c>
      <c r="TL59" s="17" t="s">
        <v>119</v>
      </c>
      <c r="TM59" s="157" t="s">
        <v>270</v>
      </c>
      <c r="TN59" s="157">
        <v>144</v>
      </c>
      <c r="TO59" s="159">
        <v>134</v>
      </c>
      <c r="TP59" s="159">
        <v>8</v>
      </c>
      <c r="TQ59" s="159">
        <v>2</v>
      </c>
      <c r="TR59" s="158">
        <f t="shared" si="78"/>
        <v>0.93055555555555558</v>
      </c>
      <c r="TS59" s="158">
        <f t="shared" si="79"/>
        <v>0</v>
      </c>
      <c r="TT59" s="17" t="s">
        <v>119</v>
      </c>
      <c r="TU59" s="157" t="s">
        <v>270</v>
      </c>
      <c r="TV59" s="157">
        <v>144</v>
      </c>
      <c r="TW59" s="159">
        <v>134</v>
      </c>
      <c r="TX59" s="159">
        <v>8</v>
      </c>
      <c r="TY59" s="159">
        <v>2</v>
      </c>
      <c r="TZ59" s="158">
        <f t="shared" si="80"/>
        <v>0.93055555555555558</v>
      </c>
      <c r="UA59" s="158">
        <f t="shared" si="81"/>
        <v>0</v>
      </c>
      <c r="UB59" s="17" t="s">
        <v>119</v>
      </c>
      <c r="UC59" s="157" t="s">
        <v>270</v>
      </c>
      <c r="UD59" s="157">
        <v>144</v>
      </c>
      <c r="UE59" s="159">
        <v>134</v>
      </c>
      <c r="UF59" s="159">
        <v>8</v>
      </c>
      <c r="UG59" s="159">
        <v>2</v>
      </c>
      <c r="UH59" s="158">
        <f t="shared" si="82"/>
        <v>0.93055555555555558</v>
      </c>
      <c r="UI59" s="158">
        <f t="shared" si="83"/>
        <v>0</v>
      </c>
      <c r="UJ59" s="17" t="s">
        <v>119</v>
      </c>
      <c r="UK59" s="157" t="s">
        <v>270</v>
      </c>
      <c r="UL59" s="157">
        <v>144</v>
      </c>
      <c r="UM59" s="159">
        <v>134</v>
      </c>
      <c r="UN59" s="159">
        <v>8</v>
      </c>
      <c r="UO59" s="159">
        <v>2</v>
      </c>
      <c r="UP59" s="158">
        <f t="shared" si="84"/>
        <v>0.93055555555555558</v>
      </c>
      <c r="UQ59" s="158">
        <f t="shared" si="85"/>
        <v>0</v>
      </c>
      <c r="UR59" s="17" t="s">
        <v>119</v>
      </c>
      <c r="US59" s="157" t="s">
        <v>270</v>
      </c>
      <c r="UT59" s="157">
        <v>144</v>
      </c>
      <c r="UU59" s="159">
        <v>134</v>
      </c>
      <c r="UV59" s="159">
        <v>8</v>
      </c>
      <c r="UW59" s="159">
        <v>2</v>
      </c>
      <c r="UX59" s="158">
        <f t="shared" si="86"/>
        <v>0.93055555555555558</v>
      </c>
      <c r="UY59" s="158">
        <f t="shared" si="87"/>
        <v>0</v>
      </c>
      <c r="UZ59" s="110" t="s">
        <v>119</v>
      </c>
      <c r="VA59" s="157" t="s">
        <v>270</v>
      </c>
      <c r="VB59" s="157">
        <v>144</v>
      </c>
      <c r="VC59" s="159">
        <v>134</v>
      </c>
      <c r="VD59" s="159">
        <v>8</v>
      </c>
      <c r="VE59" s="159">
        <v>2</v>
      </c>
      <c r="VF59" s="158">
        <f t="shared" si="88"/>
        <v>0.93055555555555558</v>
      </c>
      <c r="VG59" s="158">
        <f t="shared" si="89"/>
        <v>0</v>
      </c>
      <c r="VH59" s="17" t="s">
        <v>119</v>
      </c>
      <c r="VI59" s="157" t="s">
        <v>270</v>
      </c>
      <c r="VJ59" s="157">
        <v>144</v>
      </c>
      <c r="VK59" s="159">
        <v>134</v>
      </c>
      <c r="VL59" s="159">
        <v>8</v>
      </c>
      <c r="VM59" s="159">
        <v>2</v>
      </c>
      <c r="VN59" s="158">
        <f t="shared" si="90"/>
        <v>0.93055555555555558</v>
      </c>
      <c r="VO59" s="158">
        <f t="shared" si="91"/>
        <v>0</v>
      </c>
      <c r="VP59" s="17" t="s">
        <v>119</v>
      </c>
      <c r="VQ59" s="157" t="s">
        <v>270</v>
      </c>
      <c r="VR59" s="157">
        <v>144</v>
      </c>
      <c r="VS59" s="159">
        <v>134</v>
      </c>
      <c r="VT59" s="159">
        <v>8</v>
      </c>
      <c r="VU59" s="159">
        <v>2</v>
      </c>
      <c r="VV59" s="158">
        <f t="shared" si="92"/>
        <v>0.93055555555555558</v>
      </c>
      <c r="VW59" s="158">
        <f t="shared" si="93"/>
        <v>0</v>
      </c>
      <c r="VX59" s="17" t="s">
        <v>119</v>
      </c>
      <c r="VY59" s="157" t="s">
        <v>270</v>
      </c>
      <c r="VZ59" s="157">
        <v>144</v>
      </c>
      <c r="WA59" s="159">
        <v>134</v>
      </c>
      <c r="WB59" s="159">
        <v>8</v>
      </c>
      <c r="WC59" s="159">
        <v>2</v>
      </c>
      <c r="WD59" s="158">
        <f t="shared" si="94"/>
        <v>0.93055555555555558</v>
      </c>
      <c r="WE59" s="158">
        <f t="shared" si="95"/>
        <v>0</v>
      </c>
      <c r="WF59" s="17" t="s">
        <v>119</v>
      </c>
      <c r="WG59" s="157" t="s">
        <v>270</v>
      </c>
      <c r="WH59" s="157">
        <v>144</v>
      </c>
      <c r="WI59" s="159">
        <v>134</v>
      </c>
      <c r="WJ59" s="159">
        <v>8</v>
      </c>
      <c r="WK59" s="159">
        <v>2</v>
      </c>
      <c r="WL59" s="158">
        <f t="shared" si="96"/>
        <v>0.93055555555555558</v>
      </c>
      <c r="WM59" s="158">
        <f t="shared" si="97"/>
        <v>0</v>
      </c>
      <c r="WN59" s="17" t="s">
        <v>119</v>
      </c>
      <c r="WO59" s="157" t="s">
        <v>270</v>
      </c>
      <c r="WP59" s="157">
        <v>144</v>
      </c>
      <c r="WQ59" s="159">
        <v>134</v>
      </c>
      <c r="WR59" s="159">
        <v>8</v>
      </c>
      <c r="WS59" s="159">
        <v>2</v>
      </c>
      <c r="WT59" s="158">
        <f t="shared" si="98"/>
        <v>0.93055555555555558</v>
      </c>
      <c r="WU59" s="158">
        <f t="shared" si="99"/>
        <v>0</v>
      </c>
      <c r="WV59" s="157" t="s">
        <v>119</v>
      </c>
      <c r="WW59" s="157" t="s">
        <v>270</v>
      </c>
      <c r="WX59" s="157">
        <v>144</v>
      </c>
      <c r="WY59" s="157">
        <v>134</v>
      </c>
      <c r="WZ59" s="157">
        <v>8</v>
      </c>
      <c r="XA59" s="157">
        <v>2</v>
      </c>
      <c r="XB59" s="158">
        <f t="shared" si="100"/>
        <v>0.93055555555555558</v>
      </c>
      <c r="XC59" s="158" t="str">
        <f t="shared" si="101"/>
        <v>OK</v>
      </c>
      <c r="XD59" s="159" t="s">
        <v>119</v>
      </c>
      <c r="XE59" s="157" t="s">
        <v>270</v>
      </c>
      <c r="XF59" s="157">
        <v>144</v>
      </c>
      <c r="XG59" s="157">
        <v>134</v>
      </c>
      <c r="XH59" s="157">
        <v>8</v>
      </c>
      <c r="XI59" s="157">
        <v>2</v>
      </c>
      <c r="XJ59" s="158">
        <f t="shared" si="102"/>
        <v>0.93055555555555558</v>
      </c>
      <c r="XK59" s="158" t="str">
        <f t="shared" si="115"/>
        <v>OK</v>
      </c>
      <c r="XL59" s="157" t="s">
        <v>435</v>
      </c>
      <c r="XM59" s="157" t="s">
        <v>270</v>
      </c>
      <c r="XN59" s="157">
        <v>144</v>
      </c>
      <c r="XO59" s="157">
        <v>134</v>
      </c>
      <c r="XP59" s="157">
        <v>8</v>
      </c>
      <c r="XQ59" s="157">
        <v>2</v>
      </c>
      <c r="XR59" s="158">
        <f t="shared" si="103"/>
        <v>0.93055555555555558</v>
      </c>
      <c r="XS59" s="158" t="str">
        <f t="shared" si="116"/>
        <v>OK</v>
      </c>
      <c r="XU59" s="157" t="s">
        <v>270</v>
      </c>
      <c r="XV59" s="157">
        <v>144</v>
      </c>
      <c r="XW59" s="157">
        <v>134</v>
      </c>
      <c r="XX59" s="157">
        <v>8</v>
      </c>
      <c r="XY59" s="157">
        <v>2</v>
      </c>
      <c r="XZ59" s="158">
        <f t="shared" si="104"/>
        <v>0.93055555555555558</v>
      </c>
      <c r="YA59" s="158" t="str">
        <f t="shared" si="105"/>
        <v>OK</v>
      </c>
      <c r="YB59" s="196" t="s">
        <v>442</v>
      </c>
      <c r="YC59" s="157" t="s">
        <v>270</v>
      </c>
      <c r="YD59" s="157">
        <v>144</v>
      </c>
      <c r="YE59" s="157">
        <v>134</v>
      </c>
      <c r="YF59" s="157">
        <v>8</v>
      </c>
      <c r="YG59" s="157">
        <v>2</v>
      </c>
      <c r="YH59" s="158">
        <f t="shared" si="106"/>
        <v>0.93055555555555558</v>
      </c>
      <c r="YI59" s="158" t="str">
        <f t="shared" si="107"/>
        <v>OK</v>
      </c>
    </row>
    <row r="60" spans="1:659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117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14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08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09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118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119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10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11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12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O60" s="157" t="s">
        <v>265</v>
      </c>
      <c r="OP60" s="157">
        <v>68</v>
      </c>
      <c r="OQ60" s="157">
        <v>68</v>
      </c>
      <c r="OR60" s="157">
        <v>0</v>
      </c>
      <c r="OS60" s="157">
        <v>0</v>
      </c>
      <c r="OT60" s="158">
        <f t="shared" si="47"/>
        <v>1</v>
      </c>
      <c r="OU60" s="158">
        <f t="shared" si="48"/>
        <v>0</v>
      </c>
      <c r="OW60" s="157" t="s">
        <v>265</v>
      </c>
      <c r="OX60" s="157">
        <v>68</v>
      </c>
      <c r="OY60" s="157">
        <v>68</v>
      </c>
      <c r="OZ60" s="157">
        <v>0</v>
      </c>
      <c r="PA60" s="157">
        <v>0</v>
      </c>
      <c r="PB60" s="158">
        <f t="shared" si="113"/>
        <v>1</v>
      </c>
      <c r="PC60" s="158">
        <f t="shared" si="49"/>
        <v>0</v>
      </c>
      <c r="PE60" s="157" t="s">
        <v>265</v>
      </c>
      <c r="PF60" s="157">
        <v>68</v>
      </c>
      <c r="PG60" s="157">
        <v>68</v>
      </c>
      <c r="PH60" s="157">
        <v>0</v>
      </c>
      <c r="PI60" s="157">
        <v>0</v>
      </c>
      <c r="PJ60" s="158">
        <f t="shared" si="50"/>
        <v>1</v>
      </c>
      <c r="PK60" s="158">
        <f t="shared" si="51"/>
        <v>0</v>
      </c>
      <c r="PM60" s="157" t="s">
        <v>265</v>
      </c>
      <c r="PN60" s="157">
        <v>68</v>
      </c>
      <c r="PO60" s="157">
        <v>68</v>
      </c>
      <c r="PP60" s="157">
        <v>0</v>
      </c>
      <c r="PQ60" s="157">
        <v>0</v>
      </c>
      <c r="PR60" s="158">
        <f t="shared" si="52"/>
        <v>1</v>
      </c>
      <c r="PS60" s="158">
        <f t="shared" si="53"/>
        <v>0</v>
      </c>
      <c r="PU60" s="157" t="s">
        <v>265</v>
      </c>
      <c r="PV60" s="157">
        <v>68</v>
      </c>
      <c r="PW60" s="157">
        <v>68</v>
      </c>
      <c r="PX60" s="157">
        <v>0</v>
      </c>
      <c r="PY60" s="157">
        <v>0</v>
      </c>
      <c r="PZ60" s="158">
        <f t="shared" si="54"/>
        <v>1</v>
      </c>
      <c r="QA60" s="158">
        <f t="shared" si="55"/>
        <v>0</v>
      </c>
      <c r="QC60" s="157" t="s">
        <v>265</v>
      </c>
      <c r="QD60" s="157">
        <v>68</v>
      </c>
      <c r="QE60" s="157">
        <v>68</v>
      </c>
      <c r="QF60" s="157">
        <v>0</v>
      </c>
      <c r="QG60" s="157">
        <v>0</v>
      </c>
      <c r="QH60" s="158">
        <f t="shared" si="56"/>
        <v>1</v>
      </c>
      <c r="QI60" s="158">
        <f t="shared" si="57"/>
        <v>0</v>
      </c>
      <c r="QK60" s="157" t="s">
        <v>265</v>
      </c>
      <c r="QL60" s="157">
        <v>68</v>
      </c>
      <c r="QM60" s="157">
        <v>68</v>
      </c>
      <c r="QN60" s="157">
        <v>0</v>
      </c>
      <c r="QO60" s="157">
        <v>0</v>
      </c>
      <c r="QP60" s="158">
        <f t="shared" si="58"/>
        <v>1</v>
      </c>
      <c r="QQ60" s="158">
        <f t="shared" si="59"/>
        <v>0</v>
      </c>
      <c r="QS60" s="157" t="s">
        <v>265</v>
      </c>
      <c r="QT60" s="157">
        <v>68</v>
      </c>
      <c r="QU60" s="157">
        <v>68</v>
      </c>
      <c r="QV60" s="157">
        <v>0</v>
      </c>
      <c r="QW60" s="157">
        <v>0</v>
      </c>
      <c r="QX60" s="158">
        <f t="shared" si="60"/>
        <v>1</v>
      </c>
      <c r="QY60" s="158">
        <f t="shared" si="61"/>
        <v>0</v>
      </c>
      <c r="RA60" s="157" t="s">
        <v>265</v>
      </c>
      <c r="RB60" s="157">
        <v>68</v>
      </c>
      <c r="RC60" s="157">
        <v>68</v>
      </c>
      <c r="RD60" s="157">
        <v>0</v>
      </c>
      <c r="RE60" s="157">
        <v>0</v>
      </c>
      <c r="RF60" s="158">
        <f t="shared" si="62"/>
        <v>1</v>
      </c>
      <c r="RG60" s="158">
        <f t="shared" si="63"/>
        <v>0</v>
      </c>
      <c r="RI60" s="157" t="s">
        <v>265</v>
      </c>
      <c r="RJ60" s="157">
        <v>68</v>
      </c>
      <c r="RK60" s="157">
        <v>68</v>
      </c>
      <c r="RL60" s="157">
        <v>0</v>
      </c>
      <c r="RM60" s="157">
        <v>0</v>
      </c>
      <c r="RN60" s="158">
        <f t="shared" si="64"/>
        <v>1</v>
      </c>
      <c r="RO60" s="158">
        <f t="shared" si="65"/>
        <v>0</v>
      </c>
      <c r="RQ60" s="157" t="s">
        <v>265</v>
      </c>
      <c r="RR60" s="157">
        <v>68</v>
      </c>
      <c r="RS60" s="157">
        <v>68</v>
      </c>
      <c r="RT60" s="157">
        <v>0</v>
      </c>
      <c r="RU60" s="157">
        <v>0</v>
      </c>
      <c r="RV60" s="158">
        <f t="shared" si="66"/>
        <v>1</v>
      </c>
      <c r="RW60" s="158">
        <f t="shared" si="67"/>
        <v>0</v>
      </c>
      <c r="RY60" s="157" t="s">
        <v>265</v>
      </c>
      <c r="RZ60" s="157">
        <v>68</v>
      </c>
      <c r="SA60" s="157">
        <v>68</v>
      </c>
      <c r="SB60" s="157">
        <v>0</v>
      </c>
      <c r="SC60" s="157">
        <v>0</v>
      </c>
      <c r="SD60" s="158">
        <f t="shared" si="68"/>
        <v>1</v>
      </c>
      <c r="SE60" s="158">
        <f t="shared" si="69"/>
        <v>0</v>
      </c>
      <c r="SG60" s="157" t="s">
        <v>265</v>
      </c>
      <c r="SH60" s="157">
        <v>68</v>
      </c>
      <c r="SI60" s="157">
        <v>68</v>
      </c>
      <c r="SJ60" s="157">
        <v>0</v>
      </c>
      <c r="SK60" s="157">
        <v>0</v>
      </c>
      <c r="SL60" s="158">
        <f t="shared" si="70"/>
        <v>1</v>
      </c>
      <c r="SM60" s="158">
        <f t="shared" si="71"/>
        <v>0</v>
      </c>
      <c r="SO60" s="157" t="s">
        <v>265</v>
      </c>
      <c r="SP60" s="157">
        <v>68</v>
      </c>
      <c r="SQ60" s="157">
        <v>68</v>
      </c>
      <c r="SR60" s="157">
        <v>0</v>
      </c>
      <c r="SS60" s="157">
        <v>0</v>
      </c>
      <c r="ST60" s="158">
        <f t="shared" si="72"/>
        <v>1</v>
      </c>
      <c r="SU60" s="158">
        <f t="shared" si="73"/>
        <v>0</v>
      </c>
      <c r="SW60" s="157" t="s">
        <v>265</v>
      </c>
      <c r="SX60" s="157">
        <v>68</v>
      </c>
      <c r="SY60" s="157">
        <v>68</v>
      </c>
      <c r="SZ60" s="157">
        <v>0</v>
      </c>
      <c r="TA60" s="157">
        <v>0</v>
      </c>
      <c r="TB60" s="158">
        <f t="shared" si="74"/>
        <v>1</v>
      </c>
      <c r="TC60" s="158">
        <f t="shared" si="75"/>
        <v>0</v>
      </c>
      <c r="TE60" s="157" t="s">
        <v>265</v>
      </c>
      <c r="TF60" s="157">
        <v>68</v>
      </c>
      <c r="TG60" s="157">
        <v>68</v>
      </c>
      <c r="TH60" s="157">
        <v>0</v>
      </c>
      <c r="TI60" s="157">
        <v>0</v>
      </c>
      <c r="TJ60" s="158">
        <f t="shared" si="76"/>
        <v>1</v>
      </c>
      <c r="TK60" s="158">
        <f t="shared" si="77"/>
        <v>0</v>
      </c>
      <c r="TM60" s="157" t="s">
        <v>265</v>
      </c>
      <c r="TN60" s="157">
        <v>68</v>
      </c>
      <c r="TO60" s="157">
        <v>68</v>
      </c>
      <c r="TP60" s="157">
        <v>0</v>
      </c>
      <c r="TQ60" s="157">
        <v>0</v>
      </c>
      <c r="TR60" s="158">
        <f t="shared" si="78"/>
        <v>1</v>
      </c>
      <c r="TS60" s="158">
        <f t="shared" si="79"/>
        <v>0</v>
      </c>
      <c r="TU60" s="157" t="s">
        <v>265</v>
      </c>
      <c r="TV60" s="157">
        <v>68</v>
      </c>
      <c r="TW60" s="157">
        <v>68</v>
      </c>
      <c r="TX60" s="157">
        <v>0</v>
      </c>
      <c r="TY60" s="157">
        <v>0</v>
      </c>
      <c r="TZ60" s="158">
        <f t="shared" si="80"/>
        <v>1</v>
      </c>
      <c r="UA60" s="158">
        <f t="shared" si="81"/>
        <v>0</v>
      </c>
      <c r="UC60" s="157" t="s">
        <v>265</v>
      </c>
      <c r="UD60" s="157">
        <v>68</v>
      </c>
      <c r="UE60" s="157">
        <v>68</v>
      </c>
      <c r="UF60" s="157">
        <v>0</v>
      </c>
      <c r="UG60" s="157">
        <v>0</v>
      </c>
      <c r="UH60" s="158">
        <f t="shared" si="82"/>
        <v>1</v>
      </c>
      <c r="UI60" s="158">
        <f t="shared" si="83"/>
        <v>0</v>
      </c>
      <c r="UK60" s="157" t="s">
        <v>265</v>
      </c>
      <c r="UL60" s="157">
        <v>68</v>
      </c>
      <c r="UM60" s="157">
        <v>68</v>
      </c>
      <c r="UN60" s="157">
        <v>0</v>
      </c>
      <c r="UO60" s="157">
        <v>0</v>
      </c>
      <c r="UP60" s="158">
        <f t="shared" si="84"/>
        <v>1</v>
      </c>
      <c r="UQ60" s="158">
        <f t="shared" si="85"/>
        <v>0</v>
      </c>
      <c r="US60" s="157" t="s">
        <v>265</v>
      </c>
      <c r="UT60" s="157">
        <v>68</v>
      </c>
      <c r="UU60" s="157">
        <v>68</v>
      </c>
      <c r="UV60" s="157">
        <v>0</v>
      </c>
      <c r="UW60" s="157">
        <v>0</v>
      </c>
      <c r="UX60" s="158">
        <f t="shared" si="86"/>
        <v>1</v>
      </c>
      <c r="UY60" s="158">
        <f t="shared" si="87"/>
        <v>0</v>
      </c>
      <c r="UZ60" s="157"/>
      <c r="VA60" s="157" t="s">
        <v>265</v>
      </c>
      <c r="VB60" s="157">
        <v>68</v>
      </c>
      <c r="VC60" s="157">
        <v>68</v>
      </c>
      <c r="VD60" s="157">
        <v>0</v>
      </c>
      <c r="VE60" s="157">
        <v>0</v>
      </c>
      <c r="VF60" s="158">
        <f t="shared" si="88"/>
        <v>1</v>
      </c>
      <c r="VG60" s="158">
        <f t="shared" si="89"/>
        <v>0</v>
      </c>
      <c r="VI60" s="157" t="s">
        <v>265</v>
      </c>
      <c r="VJ60" s="157">
        <v>68</v>
      </c>
      <c r="VK60" s="157">
        <v>68</v>
      </c>
      <c r="VL60" s="157">
        <v>0</v>
      </c>
      <c r="VM60" s="157">
        <v>0</v>
      </c>
      <c r="VN60" s="158">
        <f t="shared" si="90"/>
        <v>1</v>
      </c>
      <c r="VO60" s="158">
        <f t="shared" si="91"/>
        <v>0</v>
      </c>
      <c r="VQ60" s="157" t="s">
        <v>265</v>
      </c>
      <c r="VR60" s="157">
        <v>68</v>
      </c>
      <c r="VS60" s="157">
        <v>68</v>
      </c>
      <c r="VT60" s="157">
        <v>0</v>
      </c>
      <c r="VU60" s="157">
        <v>0</v>
      </c>
      <c r="VV60" s="158">
        <f t="shared" si="92"/>
        <v>1</v>
      </c>
      <c r="VW60" s="158">
        <f t="shared" si="93"/>
        <v>0</v>
      </c>
      <c r="VY60" s="157" t="s">
        <v>265</v>
      </c>
      <c r="VZ60" s="157">
        <v>68</v>
      </c>
      <c r="WA60" s="157">
        <v>68</v>
      </c>
      <c r="WB60" s="157">
        <v>0</v>
      </c>
      <c r="WC60" s="157">
        <v>0</v>
      </c>
      <c r="WD60" s="158">
        <f t="shared" si="94"/>
        <v>1</v>
      </c>
      <c r="WE60" s="158">
        <f t="shared" si="95"/>
        <v>0</v>
      </c>
      <c r="WG60" s="157" t="s">
        <v>265</v>
      </c>
      <c r="WH60" s="157">
        <v>68</v>
      </c>
      <c r="WI60" s="157">
        <v>68</v>
      </c>
      <c r="WJ60" s="157">
        <v>0</v>
      </c>
      <c r="WK60" s="157">
        <v>0</v>
      </c>
      <c r="WL60" s="158">
        <f t="shared" si="96"/>
        <v>1</v>
      </c>
      <c r="WM60" s="158">
        <f t="shared" si="97"/>
        <v>0</v>
      </c>
      <c r="WO60" s="157" t="s">
        <v>265</v>
      </c>
      <c r="WP60" s="157">
        <v>68</v>
      </c>
      <c r="WQ60" s="157">
        <v>68</v>
      </c>
      <c r="WR60" s="157">
        <v>0</v>
      </c>
      <c r="WS60" s="157">
        <v>0</v>
      </c>
      <c r="WT60" s="158">
        <f t="shared" si="98"/>
        <v>1</v>
      </c>
      <c r="WU60" s="158">
        <f t="shared" si="99"/>
        <v>0</v>
      </c>
      <c r="WW60" s="157" t="s">
        <v>265</v>
      </c>
      <c r="WX60" s="157">
        <v>68</v>
      </c>
      <c r="WY60" s="157">
        <v>68</v>
      </c>
      <c r="WZ60" s="157">
        <v>0</v>
      </c>
      <c r="XA60" s="157">
        <v>0</v>
      </c>
      <c r="XB60" s="158">
        <f t="shared" si="100"/>
        <v>1</v>
      </c>
      <c r="XC60" s="158" t="str">
        <f t="shared" si="101"/>
        <v>OK</v>
      </c>
      <c r="XE60" s="157" t="s">
        <v>265</v>
      </c>
      <c r="XF60" s="157">
        <v>68</v>
      </c>
      <c r="XG60" s="157">
        <v>68</v>
      </c>
      <c r="XH60" s="157">
        <v>0</v>
      </c>
      <c r="XI60" s="157">
        <v>0</v>
      </c>
      <c r="XJ60" s="158">
        <f t="shared" si="102"/>
        <v>1</v>
      </c>
      <c r="XK60" s="158" t="str">
        <f t="shared" si="115"/>
        <v>OK</v>
      </c>
      <c r="XM60" s="157" t="s">
        <v>265</v>
      </c>
      <c r="XN60" s="157">
        <v>68</v>
      </c>
      <c r="XO60" s="157">
        <v>68</v>
      </c>
      <c r="XP60" s="157">
        <v>0</v>
      </c>
      <c r="XQ60" s="157">
        <v>0</v>
      </c>
      <c r="XR60" s="158">
        <f t="shared" si="103"/>
        <v>1</v>
      </c>
      <c r="XS60" s="158" t="str">
        <f t="shared" si="116"/>
        <v>OK</v>
      </c>
      <c r="XU60" s="157" t="s">
        <v>265</v>
      </c>
      <c r="XV60" s="157">
        <v>68</v>
      </c>
      <c r="XW60" s="157">
        <v>68</v>
      </c>
      <c r="XX60" s="157">
        <v>0</v>
      </c>
      <c r="XY60" s="157">
        <v>0</v>
      </c>
      <c r="XZ60" s="158">
        <f t="shared" si="104"/>
        <v>1</v>
      </c>
      <c r="YA60" s="158" t="str">
        <f t="shared" si="105"/>
        <v>OK</v>
      </c>
      <c r="YC60" s="157" t="s">
        <v>265</v>
      </c>
      <c r="YD60" s="157">
        <v>68</v>
      </c>
      <c r="YE60" s="157">
        <v>68</v>
      </c>
      <c r="YF60" s="157">
        <v>0</v>
      </c>
      <c r="YG60" s="157">
        <v>0</v>
      </c>
      <c r="YH60" s="158">
        <f t="shared" si="106"/>
        <v>1</v>
      </c>
      <c r="YI60" s="158" t="str">
        <f t="shared" si="107"/>
        <v>OK</v>
      </c>
    </row>
    <row r="61" spans="1:659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117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14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08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09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118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119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10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11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12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O61" s="157" t="s">
        <v>180</v>
      </c>
      <c r="OP61" s="157">
        <v>3</v>
      </c>
      <c r="OQ61" s="157">
        <v>3</v>
      </c>
      <c r="OR61" s="157">
        <v>0</v>
      </c>
      <c r="OS61" s="157">
        <v>0</v>
      </c>
      <c r="OT61" s="158">
        <f t="shared" si="47"/>
        <v>1</v>
      </c>
      <c r="OU61" s="158">
        <f t="shared" si="48"/>
        <v>0</v>
      </c>
      <c r="OW61" s="157" t="s">
        <v>180</v>
      </c>
      <c r="OX61" s="157">
        <v>3</v>
      </c>
      <c r="OY61" s="157">
        <v>3</v>
      </c>
      <c r="OZ61" s="157">
        <v>0</v>
      </c>
      <c r="PA61" s="157">
        <v>0</v>
      </c>
      <c r="PB61" s="158">
        <f t="shared" si="113"/>
        <v>1</v>
      </c>
      <c r="PC61" s="158">
        <f t="shared" si="49"/>
        <v>0</v>
      </c>
      <c r="PE61" s="157" t="s">
        <v>180</v>
      </c>
      <c r="PF61" s="157">
        <v>3</v>
      </c>
      <c r="PG61" s="157">
        <v>3</v>
      </c>
      <c r="PH61" s="157">
        <v>0</v>
      </c>
      <c r="PI61" s="157">
        <v>0</v>
      </c>
      <c r="PJ61" s="158">
        <f t="shared" si="50"/>
        <v>1</v>
      </c>
      <c r="PK61" s="158">
        <f t="shared" si="51"/>
        <v>0</v>
      </c>
      <c r="PM61" s="157" t="s">
        <v>180</v>
      </c>
      <c r="PN61" s="157">
        <v>3</v>
      </c>
      <c r="PO61" s="157">
        <v>3</v>
      </c>
      <c r="PP61" s="157">
        <v>0</v>
      </c>
      <c r="PQ61" s="157">
        <v>0</v>
      </c>
      <c r="PR61" s="158">
        <f t="shared" si="52"/>
        <v>1</v>
      </c>
      <c r="PS61" s="158">
        <f t="shared" si="53"/>
        <v>0</v>
      </c>
      <c r="PU61" s="157" t="s">
        <v>180</v>
      </c>
      <c r="PV61" s="157">
        <v>3</v>
      </c>
      <c r="PW61" s="157">
        <v>3</v>
      </c>
      <c r="PX61" s="157">
        <v>0</v>
      </c>
      <c r="PY61" s="157">
        <v>0</v>
      </c>
      <c r="PZ61" s="158">
        <f t="shared" si="54"/>
        <v>1</v>
      </c>
      <c r="QA61" s="158">
        <f t="shared" si="55"/>
        <v>0</v>
      </c>
      <c r="QC61" s="157" t="s">
        <v>180</v>
      </c>
      <c r="QD61" s="157">
        <v>3</v>
      </c>
      <c r="QE61" s="157">
        <v>3</v>
      </c>
      <c r="QF61" s="157">
        <v>0</v>
      </c>
      <c r="QG61" s="157">
        <v>0</v>
      </c>
      <c r="QH61" s="158">
        <f t="shared" si="56"/>
        <v>1</v>
      </c>
      <c r="QI61" s="158">
        <f t="shared" si="57"/>
        <v>0</v>
      </c>
      <c r="QK61" s="157" t="s">
        <v>180</v>
      </c>
      <c r="QL61" s="157">
        <v>3</v>
      </c>
      <c r="QM61" s="157">
        <v>3</v>
      </c>
      <c r="QN61" s="157">
        <v>0</v>
      </c>
      <c r="QO61" s="157">
        <v>0</v>
      </c>
      <c r="QP61" s="158">
        <f t="shared" si="58"/>
        <v>1</v>
      </c>
      <c r="QQ61" s="158">
        <f t="shared" si="59"/>
        <v>0</v>
      </c>
      <c r="QS61" s="157" t="s">
        <v>180</v>
      </c>
      <c r="QT61" s="157">
        <v>3</v>
      </c>
      <c r="QU61" s="157">
        <v>3</v>
      </c>
      <c r="QV61" s="157">
        <v>0</v>
      </c>
      <c r="QW61" s="157">
        <v>0</v>
      </c>
      <c r="QX61" s="158">
        <f t="shared" si="60"/>
        <v>1</v>
      </c>
      <c r="QY61" s="158">
        <f t="shared" si="61"/>
        <v>0</v>
      </c>
      <c r="RA61" s="157" t="s">
        <v>180</v>
      </c>
      <c r="RB61" s="157">
        <v>3</v>
      </c>
      <c r="RC61" s="157">
        <v>3</v>
      </c>
      <c r="RD61" s="157">
        <v>0</v>
      </c>
      <c r="RE61" s="157">
        <v>0</v>
      </c>
      <c r="RF61" s="158">
        <f t="shared" si="62"/>
        <v>1</v>
      </c>
      <c r="RG61" s="158">
        <f t="shared" si="63"/>
        <v>0</v>
      </c>
      <c r="RI61" s="157" t="s">
        <v>180</v>
      </c>
      <c r="RJ61" s="157">
        <v>3</v>
      </c>
      <c r="RK61" s="157">
        <v>3</v>
      </c>
      <c r="RL61" s="157">
        <v>0</v>
      </c>
      <c r="RM61" s="157">
        <v>0</v>
      </c>
      <c r="RN61" s="158">
        <f t="shared" si="64"/>
        <v>1</v>
      </c>
      <c r="RO61" s="158">
        <f t="shared" si="65"/>
        <v>0</v>
      </c>
      <c r="RQ61" s="157" t="s">
        <v>180</v>
      </c>
      <c r="RR61" s="157">
        <v>3</v>
      </c>
      <c r="RS61" s="157">
        <v>3</v>
      </c>
      <c r="RT61" s="157">
        <v>0</v>
      </c>
      <c r="RU61" s="157">
        <v>0</v>
      </c>
      <c r="RV61" s="158">
        <f t="shared" si="66"/>
        <v>1</v>
      </c>
      <c r="RW61" s="158">
        <f t="shared" si="67"/>
        <v>0</v>
      </c>
      <c r="RY61" s="157" t="s">
        <v>180</v>
      </c>
      <c r="RZ61" s="157">
        <v>3</v>
      </c>
      <c r="SA61" s="157">
        <v>3</v>
      </c>
      <c r="SB61" s="157">
        <v>0</v>
      </c>
      <c r="SC61" s="157">
        <v>0</v>
      </c>
      <c r="SD61" s="158">
        <f t="shared" si="68"/>
        <v>1</v>
      </c>
      <c r="SE61" s="158">
        <f t="shared" si="69"/>
        <v>0</v>
      </c>
      <c r="SG61" s="157" t="s">
        <v>180</v>
      </c>
      <c r="SH61" s="157">
        <v>3</v>
      </c>
      <c r="SI61" s="157">
        <v>3</v>
      </c>
      <c r="SJ61" s="157">
        <v>0</v>
      </c>
      <c r="SK61" s="157">
        <v>0</v>
      </c>
      <c r="SL61" s="158">
        <f t="shared" si="70"/>
        <v>1</v>
      </c>
      <c r="SM61" s="158">
        <f t="shared" si="71"/>
        <v>0</v>
      </c>
      <c r="SO61" s="157" t="s">
        <v>180</v>
      </c>
      <c r="SP61" s="157">
        <v>3</v>
      </c>
      <c r="SQ61" s="157">
        <v>3</v>
      </c>
      <c r="SR61" s="157">
        <v>0</v>
      </c>
      <c r="SS61" s="157">
        <v>0</v>
      </c>
      <c r="ST61" s="158">
        <f t="shared" si="72"/>
        <v>1</v>
      </c>
      <c r="SU61" s="158">
        <f t="shared" si="73"/>
        <v>0</v>
      </c>
      <c r="SW61" s="157" t="s">
        <v>180</v>
      </c>
      <c r="SX61" s="157">
        <v>3</v>
      </c>
      <c r="SY61" s="157">
        <v>3</v>
      </c>
      <c r="SZ61" s="157">
        <v>0</v>
      </c>
      <c r="TA61" s="157">
        <v>0</v>
      </c>
      <c r="TB61" s="158">
        <f t="shared" si="74"/>
        <v>1</v>
      </c>
      <c r="TC61" s="158">
        <f t="shared" si="75"/>
        <v>0</v>
      </c>
      <c r="TE61" s="157" t="s">
        <v>180</v>
      </c>
      <c r="TF61" s="157">
        <v>3</v>
      </c>
      <c r="TG61" s="157">
        <v>3</v>
      </c>
      <c r="TH61" s="157">
        <v>0</v>
      </c>
      <c r="TI61" s="157">
        <v>0</v>
      </c>
      <c r="TJ61" s="158">
        <f t="shared" si="76"/>
        <v>1</v>
      </c>
      <c r="TK61" s="158">
        <f t="shared" si="77"/>
        <v>0</v>
      </c>
      <c r="TM61" s="157" t="s">
        <v>180</v>
      </c>
      <c r="TN61" s="157">
        <v>3</v>
      </c>
      <c r="TO61" s="157">
        <v>3</v>
      </c>
      <c r="TP61" s="157">
        <v>0</v>
      </c>
      <c r="TQ61" s="157">
        <v>0</v>
      </c>
      <c r="TR61" s="158">
        <f t="shared" si="78"/>
        <v>1</v>
      </c>
      <c r="TS61" s="158">
        <f t="shared" si="79"/>
        <v>0</v>
      </c>
      <c r="TU61" s="157" t="s">
        <v>180</v>
      </c>
      <c r="TV61" s="157">
        <v>3</v>
      </c>
      <c r="TW61" s="157">
        <v>3</v>
      </c>
      <c r="TX61" s="157">
        <v>0</v>
      </c>
      <c r="TY61" s="157">
        <v>0</v>
      </c>
      <c r="TZ61" s="158">
        <f t="shared" si="80"/>
        <v>1</v>
      </c>
      <c r="UA61" s="158">
        <f t="shared" si="81"/>
        <v>0</v>
      </c>
      <c r="UC61" s="157" t="s">
        <v>180</v>
      </c>
      <c r="UD61" s="157">
        <v>3</v>
      </c>
      <c r="UE61" s="157">
        <v>3</v>
      </c>
      <c r="UF61" s="157">
        <v>0</v>
      </c>
      <c r="UG61" s="157">
        <v>0</v>
      </c>
      <c r="UH61" s="158">
        <f t="shared" si="82"/>
        <v>1</v>
      </c>
      <c r="UI61" s="158">
        <f t="shared" si="83"/>
        <v>0</v>
      </c>
      <c r="UK61" s="157" t="s">
        <v>180</v>
      </c>
      <c r="UL61" s="157">
        <v>3</v>
      </c>
      <c r="UM61" s="157">
        <v>3</v>
      </c>
      <c r="UN61" s="157">
        <v>0</v>
      </c>
      <c r="UO61" s="157">
        <v>0</v>
      </c>
      <c r="UP61" s="158">
        <f t="shared" si="84"/>
        <v>1</v>
      </c>
      <c r="UQ61" s="158">
        <f t="shared" si="85"/>
        <v>0</v>
      </c>
      <c r="US61" s="157" t="s">
        <v>180</v>
      </c>
      <c r="UT61" s="157">
        <v>3</v>
      </c>
      <c r="UU61" s="157">
        <v>3</v>
      </c>
      <c r="UV61" s="157">
        <v>0</v>
      </c>
      <c r="UW61" s="157">
        <v>0</v>
      </c>
      <c r="UX61" s="158">
        <f t="shared" si="86"/>
        <v>1</v>
      </c>
      <c r="UY61" s="158">
        <f t="shared" si="87"/>
        <v>0</v>
      </c>
      <c r="UZ61" s="157"/>
      <c r="VA61" s="157" t="s">
        <v>180</v>
      </c>
      <c r="VB61" s="157">
        <v>3</v>
      </c>
      <c r="VC61" s="157">
        <v>3</v>
      </c>
      <c r="VD61" s="157">
        <v>0</v>
      </c>
      <c r="VE61" s="157">
        <v>0</v>
      </c>
      <c r="VF61" s="158">
        <f t="shared" si="88"/>
        <v>1</v>
      </c>
      <c r="VG61" s="158">
        <f t="shared" si="89"/>
        <v>0</v>
      </c>
      <c r="VI61" s="157" t="s">
        <v>180</v>
      </c>
      <c r="VJ61" s="157">
        <v>3</v>
      </c>
      <c r="VK61" s="157">
        <v>3</v>
      </c>
      <c r="VL61" s="157">
        <v>0</v>
      </c>
      <c r="VM61" s="157">
        <v>0</v>
      </c>
      <c r="VN61" s="158">
        <f t="shared" si="90"/>
        <v>1</v>
      </c>
      <c r="VO61" s="158">
        <f t="shared" si="91"/>
        <v>0</v>
      </c>
      <c r="VQ61" s="157" t="s">
        <v>180</v>
      </c>
      <c r="VR61" s="157">
        <v>3</v>
      </c>
      <c r="VS61" s="157">
        <v>3</v>
      </c>
      <c r="VT61" s="157">
        <v>0</v>
      </c>
      <c r="VU61" s="157">
        <v>0</v>
      </c>
      <c r="VV61" s="158">
        <f t="shared" si="92"/>
        <v>1</v>
      </c>
      <c r="VW61" s="158">
        <f t="shared" si="93"/>
        <v>0</v>
      </c>
      <c r="VY61" s="157" t="s">
        <v>180</v>
      </c>
      <c r="VZ61" s="157">
        <v>3</v>
      </c>
      <c r="WA61" s="157">
        <v>3</v>
      </c>
      <c r="WB61" s="157">
        <v>0</v>
      </c>
      <c r="WC61" s="157">
        <v>0</v>
      </c>
      <c r="WD61" s="158">
        <f t="shared" si="94"/>
        <v>1</v>
      </c>
      <c r="WE61" s="158">
        <f t="shared" si="95"/>
        <v>0</v>
      </c>
      <c r="WG61" s="157" t="s">
        <v>180</v>
      </c>
      <c r="WH61" s="157">
        <v>3</v>
      </c>
      <c r="WI61" s="157">
        <v>3</v>
      </c>
      <c r="WJ61" s="157">
        <v>0</v>
      </c>
      <c r="WK61" s="157">
        <v>0</v>
      </c>
      <c r="WL61" s="158">
        <f t="shared" si="96"/>
        <v>1</v>
      </c>
      <c r="WM61" s="158">
        <f t="shared" si="97"/>
        <v>0</v>
      </c>
      <c r="WO61" s="157" t="s">
        <v>180</v>
      </c>
      <c r="WP61" s="157">
        <v>3</v>
      </c>
      <c r="WQ61" s="157">
        <v>3</v>
      </c>
      <c r="WR61" s="157">
        <v>0</v>
      </c>
      <c r="WS61" s="157">
        <v>0</v>
      </c>
      <c r="WT61" s="158">
        <f t="shared" si="98"/>
        <v>1</v>
      </c>
      <c r="WU61" s="158">
        <f t="shared" si="99"/>
        <v>0</v>
      </c>
      <c r="WW61" s="157" t="s">
        <v>180</v>
      </c>
      <c r="WX61" s="157">
        <v>3</v>
      </c>
      <c r="WY61" s="157">
        <v>3</v>
      </c>
      <c r="WZ61" s="157">
        <v>0</v>
      </c>
      <c r="XA61" s="157">
        <v>0</v>
      </c>
      <c r="XB61" s="158">
        <f t="shared" si="100"/>
        <v>1</v>
      </c>
      <c r="XC61" s="158" t="str">
        <f t="shared" si="101"/>
        <v>OK</v>
      </c>
      <c r="XE61" s="157" t="s">
        <v>180</v>
      </c>
      <c r="XF61" s="157">
        <v>3</v>
      </c>
      <c r="XG61" s="157">
        <v>3</v>
      </c>
      <c r="XH61" s="157">
        <v>0</v>
      </c>
      <c r="XI61" s="157">
        <v>0</v>
      </c>
      <c r="XJ61" s="158">
        <f t="shared" si="102"/>
        <v>1</v>
      </c>
      <c r="XK61" s="158" t="str">
        <f t="shared" si="115"/>
        <v>OK</v>
      </c>
      <c r="XM61" s="157" t="s">
        <v>180</v>
      </c>
      <c r="XN61" s="157">
        <v>3</v>
      </c>
      <c r="XO61" s="157">
        <v>3</v>
      </c>
      <c r="XP61" s="157">
        <v>0</v>
      </c>
      <c r="XQ61" s="157">
        <v>0</v>
      </c>
      <c r="XR61" s="158">
        <f t="shared" si="103"/>
        <v>1</v>
      </c>
      <c r="XS61" s="158" t="str">
        <f t="shared" si="116"/>
        <v>OK</v>
      </c>
      <c r="XU61" s="157" t="s">
        <v>180</v>
      </c>
      <c r="XV61" s="157">
        <v>3</v>
      </c>
      <c r="XW61" s="157">
        <v>3</v>
      </c>
      <c r="XX61" s="157">
        <v>0</v>
      </c>
      <c r="XY61" s="157">
        <v>0</v>
      </c>
      <c r="XZ61" s="158">
        <f t="shared" si="104"/>
        <v>1</v>
      </c>
      <c r="YA61" s="158" t="str">
        <f t="shared" si="105"/>
        <v>OK</v>
      </c>
      <c r="YC61" s="157" t="s">
        <v>180</v>
      </c>
      <c r="YD61" s="157">
        <v>3</v>
      </c>
      <c r="YE61" s="157">
        <v>3</v>
      </c>
      <c r="YF61" s="157">
        <v>0</v>
      </c>
      <c r="YG61" s="157">
        <v>0</v>
      </c>
      <c r="YH61" s="158">
        <f t="shared" si="106"/>
        <v>1</v>
      </c>
      <c r="YI61" s="158" t="str">
        <f t="shared" si="107"/>
        <v>OK</v>
      </c>
    </row>
    <row r="62" spans="1:659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117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14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08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09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118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119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10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11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12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O62" s="157" t="s">
        <v>77</v>
      </c>
      <c r="OP62" s="157">
        <v>7</v>
      </c>
      <c r="OQ62" s="157">
        <v>6</v>
      </c>
      <c r="OR62" s="157">
        <v>1</v>
      </c>
      <c r="OS62" s="157">
        <v>0</v>
      </c>
      <c r="OT62" s="158">
        <f t="shared" si="47"/>
        <v>0.8571428571428571</v>
      </c>
      <c r="OU62" s="158">
        <f t="shared" si="48"/>
        <v>-2.8571428571428914E-3</v>
      </c>
      <c r="OW62" s="157" t="s">
        <v>77</v>
      </c>
      <c r="OX62" s="157">
        <v>7</v>
      </c>
      <c r="OY62" s="157">
        <v>6</v>
      </c>
      <c r="OZ62" s="157">
        <v>1</v>
      </c>
      <c r="PA62" s="157">
        <v>0</v>
      </c>
      <c r="PB62" s="158">
        <f t="shared" si="113"/>
        <v>0.8571428571428571</v>
      </c>
      <c r="PC62" s="158">
        <f t="shared" si="49"/>
        <v>0</v>
      </c>
      <c r="PE62" s="157" t="s">
        <v>77</v>
      </c>
      <c r="PF62" s="157">
        <v>7</v>
      </c>
      <c r="PG62" s="157">
        <v>6</v>
      </c>
      <c r="PH62" s="157">
        <v>1</v>
      </c>
      <c r="PI62" s="157">
        <v>0</v>
      </c>
      <c r="PJ62" s="158">
        <f t="shared" si="50"/>
        <v>0.8571428571428571</v>
      </c>
      <c r="PK62" s="158">
        <f t="shared" si="51"/>
        <v>0</v>
      </c>
      <c r="PM62" s="157" t="s">
        <v>77</v>
      </c>
      <c r="PN62" s="157">
        <v>7</v>
      </c>
      <c r="PO62" s="157">
        <v>6</v>
      </c>
      <c r="PP62" s="157">
        <v>1</v>
      </c>
      <c r="PQ62" s="157">
        <v>0</v>
      </c>
      <c r="PR62" s="158">
        <f t="shared" si="52"/>
        <v>0.8571428571428571</v>
      </c>
      <c r="PS62" s="158">
        <f t="shared" si="53"/>
        <v>0</v>
      </c>
      <c r="PU62" s="157" t="s">
        <v>77</v>
      </c>
      <c r="PV62" s="157">
        <v>7</v>
      </c>
      <c r="PW62" s="157">
        <v>6</v>
      </c>
      <c r="PX62" s="157">
        <v>1</v>
      </c>
      <c r="PY62" s="157">
        <v>0</v>
      </c>
      <c r="PZ62" s="158">
        <f t="shared" si="54"/>
        <v>0.8571428571428571</v>
      </c>
      <c r="QA62" s="158">
        <f t="shared" si="55"/>
        <v>0</v>
      </c>
      <c r="QC62" s="157" t="s">
        <v>77</v>
      </c>
      <c r="QD62" s="157">
        <v>7</v>
      </c>
      <c r="QE62" s="157">
        <v>6</v>
      </c>
      <c r="QF62" s="157">
        <v>1</v>
      </c>
      <c r="QG62" s="157">
        <v>0</v>
      </c>
      <c r="QH62" s="158">
        <f t="shared" si="56"/>
        <v>0.8571428571428571</v>
      </c>
      <c r="QI62" s="158">
        <f t="shared" si="57"/>
        <v>0</v>
      </c>
      <c r="QK62" s="157" t="s">
        <v>77</v>
      </c>
      <c r="QL62" s="157">
        <v>7</v>
      </c>
      <c r="QM62" s="157">
        <v>6</v>
      </c>
      <c r="QN62" s="157">
        <v>1</v>
      </c>
      <c r="QO62" s="157">
        <v>0</v>
      </c>
      <c r="QP62" s="158">
        <f t="shared" si="58"/>
        <v>0.8571428571428571</v>
      </c>
      <c r="QQ62" s="158">
        <f t="shared" si="59"/>
        <v>0</v>
      </c>
      <c r="QS62" s="157" t="s">
        <v>77</v>
      </c>
      <c r="QT62" s="157">
        <v>7</v>
      </c>
      <c r="QU62" s="157">
        <v>6</v>
      </c>
      <c r="QV62" s="157">
        <v>1</v>
      </c>
      <c r="QW62" s="157">
        <v>0</v>
      </c>
      <c r="QX62" s="158">
        <f t="shared" si="60"/>
        <v>0.8571428571428571</v>
      </c>
      <c r="QY62" s="158">
        <f t="shared" si="61"/>
        <v>0</v>
      </c>
      <c r="RA62" s="157" t="s">
        <v>77</v>
      </c>
      <c r="RB62" s="157">
        <v>7</v>
      </c>
      <c r="RC62" s="157">
        <v>6</v>
      </c>
      <c r="RD62" s="157">
        <v>1</v>
      </c>
      <c r="RE62" s="157">
        <v>0</v>
      </c>
      <c r="RF62" s="158">
        <f t="shared" si="62"/>
        <v>0.8571428571428571</v>
      </c>
      <c r="RG62" s="158">
        <f t="shared" si="63"/>
        <v>0</v>
      </c>
      <c r="RI62" s="157" t="s">
        <v>77</v>
      </c>
      <c r="RJ62" s="157">
        <v>7</v>
      </c>
      <c r="RK62" s="157">
        <v>6</v>
      </c>
      <c r="RL62" s="157">
        <v>1</v>
      </c>
      <c r="RM62" s="157">
        <v>0</v>
      </c>
      <c r="RN62" s="158">
        <f t="shared" si="64"/>
        <v>0.8571428571428571</v>
      </c>
      <c r="RO62" s="158">
        <f t="shared" si="65"/>
        <v>0</v>
      </c>
      <c r="RQ62" s="157" t="s">
        <v>77</v>
      </c>
      <c r="RR62" s="157">
        <v>7</v>
      </c>
      <c r="RS62" s="157">
        <v>6</v>
      </c>
      <c r="RT62" s="157">
        <v>1</v>
      </c>
      <c r="RU62" s="157">
        <v>0</v>
      </c>
      <c r="RV62" s="158">
        <f t="shared" si="66"/>
        <v>0.8571428571428571</v>
      </c>
      <c r="RW62" s="158">
        <f t="shared" si="67"/>
        <v>0</v>
      </c>
      <c r="RY62" s="157" t="s">
        <v>77</v>
      </c>
      <c r="RZ62" s="157">
        <v>7</v>
      </c>
      <c r="SA62" s="157">
        <v>6</v>
      </c>
      <c r="SB62" s="157">
        <v>1</v>
      </c>
      <c r="SC62" s="157">
        <v>0</v>
      </c>
      <c r="SD62" s="158">
        <f t="shared" si="68"/>
        <v>0.8571428571428571</v>
      </c>
      <c r="SE62" s="158">
        <f t="shared" si="69"/>
        <v>0</v>
      </c>
      <c r="SG62" s="157" t="s">
        <v>77</v>
      </c>
      <c r="SH62" s="157">
        <v>7</v>
      </c>
      <c r="SI62" s="157">
        <v>6</v>
      </c>
      <c r="SJ62" s="157">
        <v>1</v>
      </c>
      <c r="SK62" s="157">
        <v>0</v>
      </c>
      <c r="SL62" s="158">
        <f t="shared" si="70"/>
        <v>0.8571428571428571</v>
      </c>
      <c r="SM62" s="158">
        <f t="shared" si="71"/>
        <v>0</v>
      </c>
      <c r="SO62" s="157" t="s">
        <v>77</v>
      </c>
      <c r="SP62" s="157">
        <v>7</v>
      </c>
      <c r="SQ62" s="157">
        <v>6</v>
      </c>
      <c r="SR62" s="157">
        <v>1</v>
      </c>
      <c r="SS62" s="157">
        <v>0</v>
      </c>
      <c r="ST62" s="158">
        <f t="shared" si="72"/>
        <v>0.8571428571428571</v>
      </c>
      <c r="SU62" s="158">
        <f t="shared" si="73"/>
        <v>0</v>
      </c>
      <c r="SW62" s="157" t="s">
        <v>77</v>
      </c>
      <c r="SX62" s="157">
        <v>7</v>
      </c>
      <c r="SY62" s="157">
        <v>6</v>
      </c>
      <c r="SZ62" s="157">
        <v>1</v>
      </c>
      <c r="TA62" s="157">
        <v>0</v>
      </c>
      <c r="TB62" s="158">
        <f t="shared" si="74"/>
        <v>0.8571428571428571</v>
      </c>
      <c r="TC62" s="158">
        <f t="shared" si="75"/>
        <v>0</v>
      </c>
      <c r="TE62" s="157" t="s">
        <v>77</v>
      </c>
      <c r="TF62" s="157">
        <v>7</v>
      </c>
      <c r="TG62" s="157">
        <v>6</v>
      </c>
      <c r="TH62" s="157">
        <v>1</v>
      </c>
      <c r="TI62" s="157">
        <v>0</v>
      </c>
      <c r="TJ62" s="158">
        <f t="shared" si="76"/>
        <v>0.8571428571428571</v>
      </c>
      <c r="TK62" s="158">
        <f t="shared" si="77"/>
        <v>0</v>
      </c>
      <c r="TM62" s="157" t="s">
        <v>77</v>
      </c>
      <c r="TN62" s="157">
        <v>7</v>
      </c>
      <c r="TO62" s="157">
        <v>6</v>
      </c>
      <c r="TP62" s="157">
        <v>1</v>
      </c>
      <c r="TQ62" s="157">
        <v>0</v>
      </c>
      <c r="TR62" s="158">
        <f t="shared" si="78"/>
        <v>0.8571428571428571</v>
      </c>
      <c r="TS62" s="158">
        <f t="shared" si="79"/>
        <v>0</v>
      </c>
      <c r="TU62" s="157" t="s">
        <v>77</v>
      </c>
      <c r="TV62" s="157">
        <v>7</v>
      </c>
      <c r="TW62" s="157">
        <v>6</v>
      </c>
      <c r="TX62" s="157">
        <v>1</v>
      </c>
      <c r="TY62" s="157">
        <v>0</v>
      </c>
      <c r="TZ62" s="158">
        <f t="shared" si="80"/>
        <v>0.8571428571428571</v>
      </c>
      <c r="UA62" s="158">
        <f t="shared" si="81"/>
        <v>0</v>
      </c>
      <c r="UC62" s="157" t="s">
        <v>77</v>
      </c>
      <c r="UD62" s="157">
        <v>7</v>
      </c>
      <c r="UE62" s="157">
        <v>6</v>
      </c>
      <c r="UF62" s="157">
        <v>1</v>
      </c>
      <c r="UG62" s="157">
        <v>0</v>
      </c>
      <c r="UH62" s="158">
        <f t="shared" si="82"/>
        <v>0.8571428571428571</v>
      </c>
      <c r="UI62" s="158">
        <f t="shared" si="83"/>
        <v>0</v>
      </c>
      <c r="UK62" s="157" t="s">
        <v>77</v>
      </c>
      <c r="UL62" s="157">
        <v>7</v>
      </c>
      <c r="UM62" s="157">
        <v>6</v>
      </c>
      <c r="UN62" s="157">
        <v>1</v>
      </c>
      <c r="UO62" s="157">
        <v>0</v>
      </c>
      <c r="UP62" s="158">
        <f t="shared" si="84"/>
        <v>0.8571428571428571</v>
      </c>
      <c r="UQ62" s="158">
        <f t="shared" si="85"/>
        <v>0</v>
      </c>
      <c r="US62" s="157" t="s">
        <v>77</v>
      </c>
      <c r="UT62" s="157">
        <v>7</v>
      </c>
      <c r="UU62" s="157">
        <v>6</v>
      </c>
      <c r="UV62" s="157">
        <v>1</v>
      </c>
      <c r="UW62" s="157">
        <v>0</v>
      </c>
      <c r="UX62" s="158">
        <f t="shared" si="86"/>
        <v>0.8571428571428571</v>
      </c>
      <c r="UY62" s="158">
        <f t="shared" si="87"/>
        <v>0</v>
      </c>
      <c r="UZ62" s="157"/>
      <c r="VA62" s="157" t="s">
        <v>77</v>
      </c>
      <c r="VB62" s="157">
        <v>7</v>
      </c>
      <c r="VC62" s="157">
        <v>6</v>
      </c>
      <c r="VD62" s="157">
        <v>1</v>
      </c>
      <c r="VE62" s="157">
        <v>0</v>
      </c>
      <c r="VF62" s="158">
        <f t="shared" si="88"/>
        <v>0.8571428571428571</v>
      </c>
      <c r="VG62" s="158">
        <f t="shared" si="89"/>
        <v>0</v>
      </c>
      <c r="VI62" s="157" t="s">
        <v>77</v>
      </c>
      <c r="VJ62" s="157">
        <v>7</v>
      </c>
      <c r="VK62" s="157">
        <v>6</v>
      </c>
      <c r="VL62" s="157">
        <v>1</v>
      </c>
      <c r="VM62" s="157">
        <v>0</v>
      </c>
      <c r="VN62" s="158">
        <f t="shared" si="90"/>
        <v>0.8571428571428571</v>
      </c>
      <c r="VO62" s="158">
        <f t="shared" si="91"/>
        <v>0</v>
      </c>
      <c r="VQ62" s="157" t="s">
        <v>77</v>
      </c>
      <c r="VR62" s="157">
        <v>7</v>
      </c>
      <c r="VS62" s="157">
        <v>6</v>
      </c>
      <c r="VT62" s="157">
        <v>1</v>
      </c>
      <c r="VU62" s="157">
        <v>0</v>
      </c>
      <c r="VV62" s="158">
        <f t="shared" si="92"/>
        <v>0.8571428571428571</v>
      </c>
      <c r="VW62" s="158">
        <f t="shared" si="93"/>
        <v>0</v>
      </c>
      <c r="VY62" s="157" t="s">
        <v>77</v>
      </c>
      <c r="VZ62" s="157">
        <v>7</v>
      </c>
      <c r="WA62" s="157">
        <v>6</v>
      </c>
      <c r="WB62" s="157">
        <v>1</v>
      </c>
      <c r="WC62" s="157">
        <v>0</v>
      </c>
      <c r="WD62" s="158">
        <f t="shared" si="94"/>
        <v>0.8571428571428571</v>
      </c>
      <c r="WE62" s="158">
        <f t="shared" si="95"/>
        <v>0</v>
      </c>
      <c r="WG62" s="157" t="s">
        <v>77</v>
      </c>
      <c r="WH62" s="157">
        <v>7</v>
      </c>
      <c r="WI62" s="157">
        <v>6</v>
      </c>
      <c r="WJ62" s="157">
        <v>1</v>
      </c>
      <c r="WK62" s="157">
        <v>0</v>
      </c>
      <c r="WL62" s="158">
        <f t="shared" si="96"/>
        <v>0.8571428571428571</v>
      </c>
      <c r="WM62" s="158">
        <f t="shared" si="97"/>
        <v>0</v>
      </c>
      <c r="WO62" s="157" t="s">
        <v>77</v>
      </c>
      <c r="WP62" s="157">
        <v>7</v>
      </c>
      <c r="WQ62" s="157">
        <v>6</v>
      </c>
      <c r="WR62" s="157">
        <v>1</v>
      </c>
      <c r="WS62" s="157">
        <v>0</v>
      </c>
      <c r="WT62" s="158">
        <f t="shared" si="98"/>
        <v>0.8571428571428571</v>
      </c>
      <c r="WU62" s="158">
        <f t="shared" si="99"/>
        <v>0</v>
      </c>
      <c r="WW62" s="157" t="s">
        <v>77</v>
      </c>
      <c r="WX62" s="157">
        <v>7</v>
      </c>
      <c r="WY62" s="157">
        <v>6</v>
      </c>
      <c r="WZ62" s="157">
        <v>1</v>
      </c>
      <c r="XA62" s="157">
        <v>0</v>
      </c>
      <c r="XB62" s="158">
        <f t="shared" si="100"/>
        <v>0.8571428571428571</v>
      </c>
      <c r="XC62" s="158" t="str">
        <f t="shared" si="101"/>
        <v>OK</v>
      </c>
      <c r="XE62" s="157" t="s">
        <v>77</v>
      </c>
      <c r="XF62" s="157">
        <v>7</v>
      </c>
      <c r="XG62" s="157">
        <v>6</v>
      </c>
      <c r="XH62" s="157">
        <v>1</v>
      </c>
      <c r="XI62" s="157">
        <v>0</v>
      </c>
      <c r="XJ62" s="158">
        <f t="shared" si="102"/>
        <v>0.8571428571428571</v>
      </c>
      <c r="XK62" s="158" t="str">
        <f t="shared" si="115"/>
        <v>OK</v>
      </c>
      <c r="XM62" s="157" t="s">
        <v>77</v>
      </c>
      <c r="XN62" s="157">
        <v>7</v>
      </c>
      <c r="XO62" s="157">
        <v>6</v>
      </c>
      <c r="XP62" s="157">
        <v>1</v>
      </c>
      <c r="XQ62" s="157">
        <v>0</v>
      </c>
      <c r="XR62" s="158">
        <f t="shared" si="103"/>
        <v>0.8571428571428571</v>
      </c>
      <c r="XS62" s="158" t="str">
        <f t="shared" si="116"/>
        <v>OK</v>
      </c>
      <c r="XU62" s="157" t="s">
        <v>77</v>
      </c>
      <c r="XV62" s="157">
        <v>7</v>
      </c>
      <c r="XW62" s="157">
        <v>6</v>
      </c>
      <c r="XX62" s="157">
        <v>1</v>
      </c>
      <c r="XY62" s="157">
        <v>0</v>
      </c>
      <c r="XZ62" s="158">
        <f t="shared" si="104"/>
        <v>0.8571428571428571</v>
      </c>
      <c r="YA62" s="158" t="str">
        <f t="shared" si="105"/>
        <v>OK</v>
      </c>
      <c r="YC62" s="157" t="s">
        <v>77</v>
      </c>
      <c r="YD62" s="157">
        <v>7</v>
      </c>
      <c r="YE62" s="157">
        <v>6</v>
      </c>
      <c r="YF62" s="157">
        <v>1</v>
      </c>
      <c r="YG62" s="157">
        <v>0</v>
      </c>
      <c r="YH62" s="158">
        <f t="shared" si="106"/>
        <v>0.8571428571428571</v>
      </c>
      <c r="YI62" s="158" t="str">
        <f t="shared" si="107"/>
        <v>OK</v>
      </c>
    </row>
    <row r="63" spans="1:659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117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14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08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09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118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119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10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11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12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O63" s="157" t="s">
        <v>78</v>
      </c>
      <c r="OP63" s="157">
        <v>32</v>
      </c>
      <c r="OQ63" s="157">
        <v>31</v>
      </c>
      <c r="OR63" s="157">
        <v>1</v>
      </c>
      <c r="OS63" s="157">
        <v>0</v>
      </c>
      <c r="OT63" s="158">
        <f t="shared" si="47"/>
        <v>0.96875</v>
      </c>
      <c r="OU63" s="158">
        <f t="shared" si="48"/>
        <v>-1.2499999999999734E-3</v>
      </c>
      <c r="OW63" s="157" t="s">
        <v>78</v>
      </c>
      <c r="OX63" s="157">
        <v>32</v>
      </c>
      <c r="OY63" s="157">
        <v>31</v>
      </c>
      <c r="OZ63" s="157">
        <v>1</v>
      </c>
      <c r="PA63" s="157">
        <v>0</v>
      </c>
      <c r="PB63" s="158">
        <f t="shared" si="113"/>
        <v>0.96875</v>
      </c>
      <c r="PC63" s="158">
        <f t="shared" si="49"/>
        <v>0</v>
      </c>
      <c r="PE63" s="157" t="s">
        <v>78</v>
      </c>
      <c r="PF63" s="157">
        <v>32</v>
      </c>
      <c r="PG63" s="157">
        <v>31</v>
      </c>
      <c r="PH63" s="157">
        <v>1</v>
      </c>
      <c r="PI63" s="157">
        <v>0</v>
      </c>
      <c r="PJ63" s="158">
        <f t="shared" si="50"/>
        <v>0.96875</v>
      </c>
      <c r="PK63" s="158">
        <f t="shared" si="51"/>
        <v>0</v>
      </c>
      <c r="PM63" s="157" t="s">
        <v>78</v>
      </c>
      <c r="PN63" s="157">
        <v>32</v>
      </c>
      <c r="PO63" s="157">
        <v>31</v>
      </c>
      <c r="PP63" s="157">
        <v>1</v>
      </c>
      <c r="PQ63" s="157">
        <v>0</v>
      </c>
      <c r="PR63" s="158">
        <f t="shared" si="52"/>
        <v>0.96875</v>
      </c>
      <c r="PS63" s="158">
        <f t="shared" si="53"/>
        <v>0</v>
      </c>
      <c r="PU63" s="157" t="s">
        <v>78</v>
      </c>
      <c r="PV63" s="157">
        <v>32</v>
      </c>
      <c r="PW63" s="157">
        <v>31</v>
      </c>
      <c r="PX63" s="157">
        <v>1</v>
      </c>
      <c r="PY63" s="157">
        <v>0</v>
      </c>
      <c r="PZ63" s="158">
        <f t="shared" si="54"/>
        <v>0.96875</v>
      </c>
      <c r="QA63" s="158">
        <f t="shared" si="55"/>
        <v>0</v>
      </c>
      <c r="QC63" s="157" t="s">
        <v>78</v>
      </c>
      <c r="QD63" s="157">
        <v>32</v>
      </c>
      <c r="QE63" s="157">
        <v>31</v>
      </c>
      <c r="QF63" s="157">
        <v>1</v>
      </c>
      <c r="QG63" s="157">
        <v>0</v>
      </c>
      <c r="QH63" s="158">
        <f t="shared" si="56"/>
        <v>0.96875</v>
      </c>
      <c r="QI63" s="158">
        <f t="shared" si="57"/>
        <v>0</v>
      </c>
      <c r="QK63" s="157" t="s">
        <v>78</v>
      </c>
      <c r="QL63" s="157">
        <v>32</v>
      </c>
      <c r="QM63" s="157">
        <v>31</v>
      </c>
      <c r="QN63" s="157">
        <v>1</v>
      </c>
      <c r="QO63" s="157">
        <v>0</v>
      </c>
      <c r="QP63" s="158">
        <f t="shared" si="58"/>
        <v>0.96875</v>
      </c>
      <c r="QQ63" s="158">
        <f t="shared" si="59"/>
        <v>0</v>
      </c>
      <c r="QS63" s="157" t="s">
        <v>78</v>
      </c>
      <c r="QT63" s="157">
        <v>32</v>
      </c>
      <c r="QU63" s="157">
        <v>31</v>
      </c>
      <c r="QV63" s="157">
        <v>1</v>
      </c>
      <c r="QW63" s="157">
        <v>0</v>
      </c>
      <c r="QX63" s="158">
        <f t="shared" si="60"/>
        <v>0.96875</v>
      </c>
      <c r="QY63" s="158">
        <f t="shared" si="61"/>
        <v>0</v>
      </c>
      <c r="RA63" s="157" t="s">
        <v>78</v>
      </c>
      <c r="RB63" s="157">
        <v>32</v>
      </c>
      <c r="RC63" s="157">
        <v>31</v>
      </c>
      <c r="RD63" s="157">
        <v>1</v>
      </c>
      <c r="RE63" s="157">
        <v>0</v>
      </c>
      <c r="RF63" s="158">
        <f t="shared" si="62"/>
        <v>0.96875</v>
      </c>
      <c r="RG63" s="158">
        <f t="shared" si="63"/>
        <v>0</v>
      </c>
      <c r="RI63" s="157" t="s">
        <v>78</v>
      </c>
      <c r="RJ63" s="157">
        <v>32</v>
      </c>
      <c r="RK63" s="157">
        <v>31</v>
      </c>
      <c r="RL63" s="157">
        <v>1</v>
      </c>
      <c r="RM63" s="157">
        <v>0</v>
      </c>
      <c r="RN63" s="158">
        <f t="shared" si="64"/>
        <v>0.96875</v>
      </c>
      <c r="RO63" s="158">
        <f t="shared" si="65"/>
        <v>0</v>
      </c>
      <c r="RQ63" s="157" t="s">
        <v>78</v>
      </c>
      <c r="RR63" s="157">
        <v>32</v>
      </c>
      <c r="RS63" s="157">
        <v>31</v>
      </c>
      <c r="RT63" s="157">
        <v>1</v>
      </c>
      <c r="RU63" s="157">
        <v>0</v>
      </c>
      <c r="RV63" s="158">
        <f t="shared" si="66"/>
        <v>0.96875</v>
      </c>
      <c r="RW63" s="158">
        <f t="shared" si="67"/>
        <v>0</v>
      </c>
      <c r="RY63" s="157" t="s">
        <v>78</v>
      </c>
      <c r="RZ63" s="157">
        <v>32</v>
      </c>
      <c r="SA63" s="157">
        <v>31</v>
      </c>
      <c r="SB63" s="157">
        <v>1</v>
      </c>
      <c r="SC63" s="157">
        <v>0</v>
      </c>
      <c r="SD63" s="158">
        <f t="shared" si="68"/>
        <v>0.96875</v>
      </c>
      <c r="SE63" s="158">
        <f t="shared" si="69"/>
        <v>0</v>
      </c>
      <c r="SG63" s="157" t="s">
        <v>78</v>
      </c>
      <c r="SH63" s="157">
        <v>32</v>
      </c>
      <c r="SI63" s="157">
        <v>31</v>
      </c>
      <c r="SJ63" s="157">
        <v>1</v>
      </c>
      <c r="SK63" s="157">
        <v>0</v>
      </c>
      <c r="SL63" s="158">
        <f t="shared" si="70"/>
        <v>0.96875</v>
      </c>
      <c r="SM63" s="158">
        <f t="shared" si="71"/>
        <v>0</v>
      </c>
      <c r="SO63" s="157" t="s">
        <v>78</v>
      </c>
      <c r="SP63" s="157">
        <v>32</v>
      </c>
      <c r="SQ63" s="157">
        <v>31</v>
      </c>
      <c r="SR63" s="157">
        <v>1</v>
      </c>
      <c r="SS63" s="157">
        <v>0</v>
      </c>
      <c r="ST63" s="158">
        <f t="shared" si="72"/>
        <v>0.96875</v>
      </c>
      <c r="SU63" s="158">
        <f t="shared" si="73"/>
        <v>0</v>
      </c>
      <c r="SW63" s="157" t="s">
        <v>78</v>
      </c>
      <c r="SX63" s="157">
        <v>32</v>
      </c>
      <c r="SY63" s="157">
        <v>31</v>
      </c>
      <c r="SZ63" s="157">
        <v>1</v>
      </c>
      <c r="TA63" s="157">
        <v>0</v>
      </c>
      <c r="TB63" s="158">
        <f t="shared" si="74"/>
        <v>0.96875</v>
      </c>
      <c r="TC63" s="158">
        <f t="shared" si="75"/>
        <v>0</v>
      </c>
      <c r="TE63" s="157" t="s">
        <v>78</v>
      </c>
      <c r="TF63" s="157">
        <v>32</v>
      </c>
      <c r="TG63" s="157">
        <v>31</v>
      </c>
      <c r="TH63" s="157">
        <v>1</v>
      </c>
      <c r="TI63" s="157">
        <v>0</v>
      </c>
      <c r="TJ63" s="158">
        <f t="shared" si="76"/>
        <v>0.96875</v>
      </c>
      <c r="TK63" s="158">
        <f t="shared" si="77"/>
        <v>0</v>
      </c>
      <c r="TM63" s="157" t="s">
        <v>78</v>
      </c>
      <c r="TN63" s="157">
        <v>32</v>
      </c>
      <c r="TO63" s="157">
        <v>31</v>
      </c>
      <c r="TP63" s="157">
        <v>1</v>
      </c>
      <c r="TQ63" s="157">
        <v>0</v>
      </c>
      <c r="TR63" s="158">
        <f t="shared" si="78"/>
        <v>0.96875</v>
      </c>
      <c r="TS63" s="158">
        <f t="shared" si="79"/>
        <v>0</v>
      </c>
      <c r="TU63" s="157" t="s">
        <v>78</v>
      </c>
      <c r="TV63" s="157">
        <v>32</v>
      </c>
      <c r="TW63" s="157">
        <v>31</v>
      </c>
      <c r="TX63" s="157">
        <v>1</v>
      </c>
      <c r="TY63" s="157">
        <v>0</v>
      </c>
      <c r="TZ63" s="158">
        <f t="shared" si="80"/>
        <v>0.96875</v>
      </c>
      <c r="UA63" s="158">
        <f t="shared" si="81"/>
        <v>0</v>
      </c>
      <c r="UC63" s="157" t="s">
        <v>78</v>
      </c>
      <c r="UD63" s="157">
        <v>32</v>
      </c>
      <c r="UE63" s="157">
        <v>31</v>
      </c>
      <c r="UF63" s="157">
        <v>1</v>
      </c>
      <c r="UG63" s="157">
        <v>0</v>
      </c>
      <c r="UH63" s="158">
        <f t="shared" si="82"/>
        <v>0.96875</v>
      </c>
      <c r="UI63" s="158">
        <f t="shared" si="83"/>
        <v>0</v>
      </c>
      <c r="UK63" s="157" t="s">
        <v>78</v>
      </c>
      <c r="UL63" s="157">
        <v>32</v>
      </c>
      <c r="UM63" s="157">
        <v>31</v>
      </c>
      <c r="UN63" s="157">
        <v>1</v>
      </c>
      <c r="UO63" s="157">
        <v>0</v>
      </c>
      <c r="UP63" s="158">
        <f t="shared" si="84"/>
        <v>0.96875</v>
      </c>
      <c r="UQ63" s="158">
        <f t="shared" si="85"/>
        <v>0</v>
      </c>
      <c r="US63" s="157" t="s">
        <v>78</v>
      </c>
      <c r="UT63" s="157">
        <v>32</v>
      </c>
      <c r="UU63" s="157">
        <v>31</v>
      </c>
      <c r="UV63" s="157">
        <v>1</v>
      </c>
      <c r="UW63" s="157">
        <v>0</v>
      </c>
      <c r="UX63" s="158">
        <f t="shared" si="86"/>
        <v>0.96875</v>
      </c>
      <c r="UY63" s="158">
        <f t="shared" si="87"/>
        <v>0</v>
      </c>
      <c r="UZ63" s="157"/>
      <c r="VA63" s="157" t="s">
        <v>78</v>
      </c>
      <c r="VB63" s="157">
        <v>32</v>
      </c>
      <c r="VC63" s="157">
        <v>31</v>
      </c>
      <c r="VD63" s="157">
        <v>1</v>
      </c>
      <c r="VE63" s="157">
        <v>0</v>
      </c>
      <c r="VF63" s="158">
        <f t="shared" si="88"/>
        <v>0.96875</v>
      </c>
      <c r="VG63" s="158">
        <f t="shared" si="89"/>
        <v>0</v>
      </c>
      <c r="VI63" s="157" t="s">
        <v>78</v>
      </c>
      <c r="VJ63" s="157">
        <v>32</v>
      </c>
      <c r="VK63" s="157">
        <v>31</v>
      </c>
      <c r="VL63" s="157">
        <v>1</v>
      </c>
      <c r="VM63" s="157">
        <v>0</v>
      </c>
      <c r="VN63" s="158">
        <f t="shared" si="90"/>
        <v>0.96875</v>
      </c>
      <c r="VO63" s="158">
        <f t="shared" si="91"/>
        <v>0</v>
      </c>
      <c r="VQ63" s="157" t="s">
        <v>78</v>
      </c>
      <c r="VR63" s="157">
        <v>32</v>
      </c>
      <c r="VS63" s="157">
        <v>31</v>
      </c>
      <c r="VT63" s="157">
        <v>1</v>
      </c>
      <c r="VU63" s="157">
        <v>0</v>
      </c>
      <c r="VV63" s="158">
        <f t="shared" si="92"/>
        <v>0.96875</v>
      </c>
      <c r="VW63" s="158">
        <f t="shared" si="93"/>
        <v>0</v>
      </c>
      <c r="VY63" s="157" t="s">
        <v>78</v>
      </c>
      <c r="VZ63" s="157">
        <v>32</v>
      </c>
      <c r="WA63" s="157">
        <v>31</v>
      </c>
      <c r="WB63" s="157">
        <v>1</v>
      </c>
      <c r="WC63" s="157">
        <v>0</v>
      </c>
      <c r="WD63" s="158">
        <f t="shared" si="94"/>
        <v>0.96875</v>
      </c>
      <c r="WE63" s="158">
        <f t="shared" si="95"/>
        <v>0</v>
      </c>
      <c r="WG63" s="157" t="s">
        <v>78</v>
      </c>
      <c r="WH63" s="157">
        <v>32</v>
      </c>
      <c r="WI63" s="157">
        <v>31</v>
      </c>
      <c r="WJ63" s="157">
        <v>1</v>
      </c>
      <c r="WK63" s="157">
        <v>0</v>
      </c>
      <c r="WL63" s="158">
        <f t="shared" si="96"/>
        <v>0.96875</v>
      </c>
      <c r="WM63" s="158">
        <f t="shared" si="97"/>
        <v>0</v>
      </c>
      <c r="WO63" s="157" t="s">
        <v>78</v>
      </c>
      <c r="WP63" s="157">
        <v>32</v>
      </c>
      <c r="WQ63" s="157">
        <v>32</v>
      </c>
      <c r="WR63" s="157">
        <v>0</v>
      </c>
      <c r="WS63" s="157">
        <v>0</v>
      </c>
      <c r="WT63" s="158">
        <f t="shared" si="98"/>
        <v>1</v>
      </c>
      <c r="WU63" s="158">
        <f t="shared" si="99"/>
        <v>3.125E-2</v>
      </c>
      <c r="WW63" s="157" t="s">
        <v>78</v>
      </c>
      <c r="WX63" s="157">
        <v>32</v>
      </c>
      <c r="WY63" s="157">
        <v>32</v>
      </c>
      <c r="WZ63" s="157">
        <v>0</v>
      </c>
      <c r="XA63" s="157">
        <v>0</v>
      </c>
      <c r="XB63" s="158">
        <f t="shared" si="100"/>
        <v>1</v>
      </c>
      <c r="XC63" s="158" t="str">
        <f t="shared" si="101"/>
        <v>OK</v>
      </c>
      <c r="XE63" s="157" t="s">
        <v>78</v>
      </c>
      <c r="XF63" s="157">
        <v>32</v>
      </c>
      <c r="XG63" s="157">
        <v>32</v>
      </c>
      <c r="XH63" s="157">
        <v>0</v>
      </c>
      <c r="XI63" s="157">
        <v>0</v>
      </c>
      <c r="XJ63" s="158">
        <f t="shared" si="102"/>
        <v>1</v>
      </c>
      <c r="XK63" s="158" t="str">
        <f t="shared" si="115"/>
        <v>OK</v>
      </c>
      <c r="XM63" s="157" t="s">
        <v>78</v>
      </c>
      <c r="XN63" s="157">
        <v>32</v>
      </c>
      <c r="XO63" s="157">
        <v>32</v>
      </c>
      <c r="XP63" s="157">
        <v>0</v>
      </c>
      <c r="XQ63" s="157">
        <v>0</v>
      </c>
      <c r="XR63" s="158">
        <f t="shared" si="103"/>
        <v>1</v>
      </c>
      <c r="XS63" s="158" t="str">
        <f t="shared" si="116"/>
        <v>OK</v>
      </c>
      <c r="XU63" s="157" t="s">
        <v>78</v>
      </c>
      <c r="XV63" s="157">
        <v>32</v>
      </c>
      <c r="XW63" s="157">
        <v>32</v>
      </c>
      <c r="XX63" s="157">
        <v>0</v>
      </c>
      <c r="XY63" s="157">
        <v>0</v>
      </c>
      <c r="XZ63" s="158">
        <f t="shared" si="104"/>
        <v>1</v>
      </c>
      <c r="YA63" s="158" t="str">
        <f t="shared" si="105"/>
        <v>OK</v>
      </c>
      <c r="YC63" s="157" t="s">
        <v>78</v>
      </c>
      <c r="YD63" s="157">
        <v>32</v>
      </c>
      <c r="YE63" s="157">
        <v>32</v>
      </c>
      <c r="YF63" s="157">
        <v>0</v>
      </c>
      <c r="YG63" s="157">
        <v>0</v>
      </c>
      <c r="YH63" s="158">
        <f t="shared" si="106"/>
        <v>1</v>
      </c>
      <c r="YI63" s="158" t="str">
        <f t="shared" si="107"/>
        <v>OK</v>
      </c>
    </row>
    <row r="64" spans="1:659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117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14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08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09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118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119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10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11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12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O64" s="157" t="s">
        <v>266</v>
      </c>
      <c r="OP64" s="157">
        <v>160</v>
      </c>
      <c r="OQ64" s="157">
        <v>32</v>
      </c>
      <c r="OR64" s="157">
        <v>49</v>
      </c>
      <c r="OS64" s="157">
        <v>79</v>
      </c>
      <c r="OT64" s="158">
        <f t="shared" si="47"/>
        <v>0.2</v>
      </c>
      <c r="OU64" s="158">
        <f t="shared" si="48"/>
        <v>0</v>
      </c>
      <c r="OW64" s="157" t="s">
        <v>266</v>
      </c>
      <c r="OX64" s="157">
        <v>160</v>
      </c>
      <c r="OY64" s="157">
        <v>32</v>
      </c>
      <c r="OZ64" s="157">
        <v>49</v>
      </c>
      <c r="PA64" s="157">
        <v>79</v>
      </c>
      <c r="PB64" s="158">
        <f t="shared" si="113"/>
        <v>0.2</v>
      </c>
      <c r="PC64" s="158">
        <f t="shared" si="49"/>
        <v>0</v>
      </c>
      <c r="PE64" s="157" t="s">
        <v>266</v>
      </c>
      <c r="PF64" s="157">
        <v>160</v>
      </c>
      <c r="PG64" s="157">
        <v>32</v>
      </c>
      <c r="PH64" s="157">
        <v>49</v>
      </c>
      <c r="PI64" s="157">
        <v>79</v>
      </c>
      <c r="PJ64" s="158">
        <f t="shared" si="50"/>
        <v>0.2</v>
      </c>
      <c r="PK64" s="158">
        <f t="shared" si="51"/>
        <v>0</v>
      </c>
      <c r="PM64" s="157" t="s">
        <v>266</v>
      </c>
      <c r="PN64" s="157">
        <v>160</v>
      </c>
      <c r="PO64" s="157">
        <v>32</v>
      </c>
      <c r="PP64" s="157">
        <v>49</v>
      </c>
      <c r="PQ64" s="157">
        <v>79</v>
      </c>
      <c r="PR64" s="158">
        <f t="shared" si="52"/>
        <v>0.2</v>
      </c>
      <c r="PS64" s="158">
        <f t="shared" si="53"/>
        <v>0</v>
      </c>
      <c r="PU64" s="157" t="s">
        <v>266</v>
      </c>
      <c r="PV64" s="157">
        <v>160</v>
      </c>
      <c r="PW64" s="157">
        <v>32</v>
      </c>
      <c r="PX64" s="157">
        <v>47</v>
      </c>
      <c r="PY64" s="157">
        <v>81</v>
      </c>
      <c r="PZ64" s="158">
        <f t="shared" si="54"/>
        <v>0.2</v>
      </c>
      <c r="QA64" s="158">
        <f t="shared" si="55"/>
        <v>0</v>
      </c>
      <c r="QC64" s="157" t="s">
        <v>266</v>
      </c>
      <c r="QD64" s="157">
        <v>160</v>
      </c>
      <c r="QE64" s="157">
        <v>32</v>
      </c>
      <c r="QF64" s="157">
        <v>47</v>
      </c>
      <c r="QG64" s="157">
        <v>81</v>
      </c>
      <c r="QH64" s="158">
        <f t="shared" si="56"/>
        <v>0.2</v>
      </c>
      <c r="QI64" s="158">
        <f t="shared" si="57"/>
        <v>0</v>
      </c>
      <c r="QK64" s="157" t="s">
        <v>266</v>
      </c>
      <c r="QL64" s="157">
        <v>160</v>
      </c>
      <c r="QM64" s="157">
        <v>32</v>
      </c>
      <c r="QN64" s="157">
        <v>47</v>
      </c>
      <c r="QO64" s="157">
        <v>81</v>
      </c>
      <c r="QP64" s="158">
        <f t="shared" si="58"/>
        <v>0.2</v>
      </c>
      <c r="QQ64" s="158">
        <f t="shared" si="59"/>
        <v>0</v>
      </c>
      <c r="QS64" s="157" t="s">
        <v>266</v>
      </c>
      <c r="QT64" s="157">
        <v>160</v>
      </c>
      <c r="QU64" s="157">
        <v>32</v>
      </c>
      <c r="QV64" s="159">
        <v>49</v>
      </c>
      <c r="QW64" s="159">
        <v>79</v>
      </c>
      <c r="QX64" s="158">
        <f t="shared" si="60"/>
        <v>0.2</v>
      </c>
      <c r="QY64" s="158">
        <f t="shared" si="61"/>
        <v>0</v>
      </c>
      <c r="QZ64" s="157" t="s">
        <v>119</v>
      </c>
      <c r="RA64" s="157" t="s">
        <v>266</v>
      </c>
      <c r="RB64" s="157">
        <v>160</v>
      </c>
      <c r="RC64" s="157">
        <v>32</v>
      </c>
      <c r="RD64" s="159">
        <v>49</v>
      </c>
      <c r="RE64" s="159">
        <v>79</v>
      </c>
      <c r="RF64" s="158">
        <f t="shared" si="62"/>
        <v>0.2</v>
      </c>
      <c r="RG64" s="158">
        <f t="shared" si="63"/>
        <v>0</v>
      </c>
      <c r="RH64" s="157" t="s">
        <v>119</v>
      </c>
      <c r="RI64" s="157" t="s">
        <v>266</v>
      </c>
      <c r="RJ64" s="157">
        <v>160</v>
      </c>
      <c r="RK64" s="157">
        <v>32</v>
      </c>
      <c r="RL64" s="159">
        <v>49</v>
      </c>
      <c r="RM64" s="159">
        <v>79</v>
      </c>
      <c r="RN64" s="158">
        <f t="shared" si="64"/>
        <v>0.2</v>
      </c>
      <c r="RO64" s="158">
        <f t="shared" si="65"/>
        <v>0</v>
      </c>
      <c r="RP64" s="17" t="s">
        <v>119</v>
      </c>
      <c r="RQ64" s="157" t="s">
        <v>266</v>
      </c>
      <c r="RR64" s="157">
        <v>160</v>
      </c>
      <c r="RS64" s="157">
        <v>32</v>
      </c>
      <c r="RT64" s="159">
        <v>49</v>
      </c>
      <c r="RU64" s="159">
        <v>79</v>
      </c>
      <c r="RV64" s="158">
        <f t="shared" si="66"/>
        <v>0.2</v>
      </c>
      <c r="RW64" s="158">
        <f t="shared" si="67"/>
        <v>0</v>
      </c>
      <c r="RX64" s="17" t="s">
        <v>119</v>
      </c>
      <c r="RY64" s="157" t="s">
        <v>266</v>
      </c>
      <c r="RZ64" s="157">
        <v>160</v>
      </c>
      <c r="SA64" s="157">
        <v>32</v>
      </c>
      <c r="SB64" s="159">
        <v>47</v>
      </c>
      <c r="SC64" s="159">
        <v>81</v>
      </c>
      <c r="SD64" s="158">
        <f t="shared" si="68"/>
        <v>0.2</v>
      </c>
      <c r="SE64" s="158">
        <f t="shared" si="69"/>
        <v>0</v>
      </c>
      <c r="SF64" s="17" t="s">
        <v>119</v>
      </c>
      <c r="SG64" s="157" t="s">
        <v>266</v>
      </c>
      <c r="SH64" s="157">
        <v>160</v>
      </c>
      <c r="SI64" s="157">
        <v>32</v>
      </c>
      <c r="SJ64" s="159">
        <v>49</v>
      </c>
      <c r="SK64" s="159">
        <v>79</v>
      </c>
      <c r="SL64" s="158">
        <f t="shared" si="70"/>
        <v>0.2</v>
      </c>
      <c r="SM64" s="158">
        <f t="shared" si="71"/>
        <v>0</v>
      </c>
      <c r="SN64" s="17" t="s">
        <v>119</v>
      </c>
      <c r="SO64" s="157" t="s">
        <v>266</v>
      </c>
      <c r="SP64" s="157">
        <v>160</v>
      </c>
      <c r="SQ64" s="157">
        <v>32</v>
      </c>
      <c r="SR64" s="159">
        <v>49</v>
      </c>
      <c r="SS64" s="159">
        <v>79</v>
      </c>
      <c r="ST64" s="158">
        <f t="shared" si="72"/>
        <v>0.2</v>
      </c>
      <c r="SU64" s="158">
        <f t="shared" si="73"/>
        <v>0</v>
      </c>
      <c r="SV64" s="17" t="s">
        <v>119</v>
      </c>
      <c r="SW64" s="157" t="s">
        <v>266</v>
      </c>
      <c r="SX64" s="157">
        <v>160</v>
      </c>
      <c r="SY64" s="157">
        <v>32</v>
      </c>
      <c r="SZ64" s="159">
        <v>49</v>
      </c>
      <c r="TA64" s="159">
        <v>79</v>
      </c>
      <c r="TB64" s="158">
        <f t="shared" si="74"/>
        <v>0.2</v>
      </c>
      <c r="TC64" s="158">
        <f t="shared" si="75"/>
        <v>0</v>
      </c>
      <c r="TD64" s="17" t="s">
        <v>119</v>
      </c>
      <c r="TE64" s="157" t="s">
        <v>266</v>
      </c>
      <c r="TF64" s="157">
        <v>160</v>
      </c>
      <c r="TG64" s="157">
        <v>32</v>
      </c>
      <c r="TH64" s="159">
        <v>49</v>
      </c>
      <c r="TI64" s="159">
        <v>79</v>
      </c>
      <c r="TJ64" s="158">
        <f t="shared" si="76"/>
        <v>0.2</v>
      </c>
      <c r="TK64" s="158">
        <f t="shared" si="77"/>
        <v>0</v>
      </c>
      <c r="TL64" s="17" t="s">
        <v>119</v>
      </c>
      <c r="TM64" s="157" t="s">
        <v>266</v>
      </c>
      <c r="TN64" s="157">
        <v>160</v>
      </c>
      <c r="TO64" s="157">
        <v>32</v>
      </c>
      <c r="TP64" s="159">
        <v>49</v>
      </c>
      <c r="TQ64" s="159">
        <v>79</v>
      </c>
      <c r="TR64" s="158">
        <f t="shared" si="78"/>
        <v>0.2</v>
      </c>
      <c r="TS64" s="158">
        <f t="shared" si="79"/>
        <v>0</v>
      </c>
      <c r="TT64" s="17" t="s">
        <v>119</v>
      </c>
      <c r="TU64" s="157" t="s">
        <v>266</v>
      </c>
      <c r="TV64" s="157">
        <v>160</v>
      </c>
      <c r="TW64" s="157">
        <v>32</v>
      </c>
      <c r="TX64" s="159">
        <v>49</v>
      </c>
      <c r="TY64" s="159">
        <v>79</v>
      </c>
      <c r="TZ64" s="158">
        <f t="shared" si="80"/>
        <v>0.2</v>
      </c>
      <c r="UA64" s="158">
        <f t="shared" si="81"/>
        <v>0</v>
      </c>
      <c r="UB64" s="17" t="s">
        <v>119</v>
      </c>
      <c r="UC64" s="157" t="s">
        <v>266</v>
      </c>
      <c r="UD64" s="157">
        <v>160</v>
      </c>
      <c r="UE64" s="157">
        <v>32</v>
      </c>
      <c r="UF64" s="159">
        <v>49</v>
      </c>
      <c r="UG64" s="159">
        <v>79</v>
      </c>
      <c r="UH64" s="158">
        <f t="shared" si="82"/>
        <v>0.2</v>
      </c>
      <c r="UI64" s="158">
        <f t="shared" si="83"/>
        <v>0</v>
      </c>
      <c r="UJ64" s="17" t="s">
        <v>119</v>
      </c>
      <c r="UK64" s="157" t="s">
        <v>266</v>
      </c>
      <c r="UL64" s="157">
        <v>160</v>
      </c>
      <c r="UM64" s="157">
        <v>32</v>
      </c>
      <c r="UN64" s="159">
        <v>49</v>
      </c>
      <c r="UO64" s="159">
        <v>79</v>
      </c>
      <c r="UP64" s="158">
        <f t="shared" si="84"/>
        <v>0.2</v>
      </c>
      <c r="UQ64" s="158">
        <f t="shared" si="85"/>
        <v>0</v>
      </c>
      <c r="UR64" s="17" t="s">
        <v>119</v>
      </c>
      <c r="US64" s="157" t="s">
        <v>266</v>
      </c>
      <c r="UT64" s="157">
        <v>160</v>
      </c>
      <c r="UU64" s="157">
        <v>32</v>
      </c>
      <c r="UV64" s="159">
        <v>49</v>
      </c>
      <c r="UW64" s="159">
        <v>79</v>
      </c>
      <c r="UX64" s="158">
        <f t="shared" si="86"/>
        <v>0.2</v>
      </c>
      <c r="UY64" s="158">
        <f t="shared" si="87"/>
        <v>0</v>
      </c>
      <c r="UZ64" s="157"/>
      <c r="VA64" s="157" t="s">
        <v>266</v>
      </c>
      <c r="VB64" s="157">
        <v>160</v>
      </c>
      <c r="VC64" s="157">
        <v>32</v>
      </c>
      <c r="VD64" s="159">
        <v>49</v>
      </c>
      <c r="VE64" s="159">
        <v>79</v>
      </c>
      <c r="VF64" s="158">
        <f t="shared" si="88"/>
        <v>0.2</v>
      </c>
      <c r="VG64" s="158">
        <f t="shared" si="89"/>
        <v>0</v>
      </c>
      <c r="VI64" s="157" t="s">
        <v>266</v>
      </c>
      <c r="VJ64" s="157">
        <v>160</v>
      </c>
      <c r="VK64" s="157">
        <v>32</v>
      </c>
      <c r="VL64" s="159">
        <v>49</v>
      </c>
      <c r="VM64" s="159">
        <v>79</v>
      </c>
      <c r="VN64" s="158">
        <f t="shared" si="90"/>
        <v>0.2</v>
      </c>
      <c r="VO64" s="158">
        <f t="shared" si="91"/>
        <v>0</v>
      </c>
      <c r="VQ64" s="157" t="s">
        <v>266</v>
      </c>
      <c r="VR64" s="157">
        <v>160</v>
      </c>
      <c r="VS64" s="157">
        <v>32</v>
      </c>
      <c r="VT64" s="159">
        <v>49</v>
      </c>
      <c r="VU64" s="159">
        <v>79</v>
      </c>
      <c r="VV64" s="158">
        <f t="shared" si="92"/>
        <v>0.2</v>
      </c>
      <c r="VW64" s="158">
        <f t="shared" si="93"/>
        <v>0</v>
      </c>
      <c r="VY64" s="157" t="s">
        <v>266</v>
      </c>
      <c r="VZ64" s="157">
        <v>160</v>
      </c>
      <c r="WA64" s="157">
        <v>32</v>
      </c>
      <c r="WB64" s="159">
        <v>49</v>
      </c>
      <c r="WC64" s="159">
        <v>79</v>
      </c>
      <c r="WD64" s="158">
        <f t="shared" si="94"/>
        <v>0.2</v>
      </c>
      <c r="WE64" s="158">
        <f t="shared" si="95"/>
        <v>0</v>
      </c>
      <c r="WG64" s="157" t="s">
        <v>266</v>
      </c>
      <c r="WH64" s="157">
        <v>160</v>
      </c>
      <c r="WI64" s="157">
        <v>32</v>
      </c>
      <c r="WJ64" s="159">
        <v>49</v>
      </c>
      <c r="WK64" s="159">
        <v>79</v>
      </c>
      <c r="WL64" s="158">
        <f t="shared" si="96"/>
        <v>0.2</v>
      </c>
      <c r="WM64" s="158">
        <f t="shared" si="97"/>
        <v>0</v>
      </c>
      <c r="WO64" s="157" t="s">
        <v>266</v>
      </c>
      <c r="WP64" s="157">
        <v>160</v>
      </c>
      <c r="WQ64" s="157">
        <v>32</v>
      </c>
      <c r="WR64" s="157">
        <v>49</v>
      </c>
      <c r="WS64" s="157">
        <v>79</v>
      </c>
      <c r="WT64" s="158">
        <f t="shared" si="98"/>
        <v>0.2</v>
      </c>
      <c r="WU64" s="158">
        <f t="shared" si="99"/>
        <v>0</v>
      </c>
      <c r="WW64" s="157" t="s">
        <v>266</v>
      </c>
      <c r="WX64" s="157">
        <v>160</v>
      </c>
      <c r="WY64" s="157">
        <v>32</v>
      </c>
      <c r="WZ64" s="157">
        <v>49</v>
      </c>
      <c r="XA64" s="157">
        <v>79</v>
      </c>
      <c r="XB64" s="158">
        <f t="shared" si="100"/>
        <v>0.2</v>
      </c>
      <c r="XC64" s="158" t="str">
        <f t="shared" si="101"/>
        <v>OK</v>
      </c>
      <c r="XE64" s="157" t="s">
        <v>266</v>
      </c>
      <c r="XF64" s="157">
        <v>160</v>
      </c>
      <c r="XG64" s="157">
        <v>32</v>
      </c>
      <c r="XH64" s="157">
        <v>49</v>
      </c>
      <c r="XI64" s="157">
        <v>79</v>
      </c>
      <c r="XJ64" s="158">
        <f t="shared" si="102"/>
        <v>0.2</v>
      </c>
      <c r="XK64" s="158" t="str">
        <f t="shared" si="115"/>
        <v>OK</v>
      </c>
      <c r="XL64" s="157" t="s">
        <v>436</v>
      </c>
      <c r="XM64" s="157" t="s">
        <v>266</v>
      </c>
      <c r="XN64" s="157">
        <v>160</v>
      </c>
      <c r="XO64" s="157">
        <v>32</v>
      </c>
      <c r="XP64" s="157">
        <v>49</v>
      </c>
      <c r="XQ64" s="157">
        <v>79</v>
      </c>
      <c r="XR64" s="158">
        <f t="shared" si="103"/>
        <v>0.2</v>
      </c>
      <c r="XS64" s="158" t="str">
        <f t="shared" si="116"/>
        <v>OK</v>
      </c>
      <c r="XU64" s="157" t="s">
        <v>266</v>
      </c>
      <c r="XV64" s="157">
        <v>160</v>
      </c>
      <c r="XW64" s="157">
        <v>32</v>
      </c>
      <c r="XX64" s="157">
        <v>49</v>
      </c>
      <c r="XY64" s="157">
        <v>79</v>
      </c>
      <c r="XZ64" s="158">
        <f t="shared" si="104"/>
        <v>0.2</v>
      </c>
      <c r="YA64" s="158" t="str">
        <f t="shared" si="105"/>
        <v>OK</v>
      </c>
      <c r="YB64" s="196" t="s">
        <v>443</v>
      </c>
      <c r="YC64" s="157" t="s">
        <v>266</v>
      </c>
      <c r="YD64" s="157">
        <v>160</v>
      </c>
      <c r="YE64" s="157">
        <v>32</v>
      </c>
      <c r="YF64" s="157">
        <v>49</v>
      </c>
      <c r="YG64" s="157">
        <v>79</v>
      </c>
      <c r="YH64" s="158">
        <f t="shared" si="106"/>
        <v>0.2</v>
      </c>
      <c r="YI64" s="158" t="str">
        <f t="shared" si="107"/>
        <v>OK</v>
      </c>
    </row>
    <row r="65" spans="1:659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117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14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08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09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118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119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10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11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12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O65" s="157" t="s">
        <v>106</v>
      </c>
      <c r="OP65" s="157">
        <v>52</v>
      </c>
      <c r="OQ65" s="157">
        <v>52</v>
      </c>
      <c r="OR65" s="157">
        <v>0</v>
      </c>
      <c r="OS65" s="157">
        <v>0</v>
      </c>
      <c r="OT65" s="158">
        <f t="shared" si="47"/>
        <v>1</v>
      </c>
      <c r="OU65" s="158">
        <f t="shared" si="48"/>
        <v>0</v>
      </c>
      <c r="OW65" s="157" t="s">
        <v>106</v>
      </c>
      <c r="OX65" s="157">
        <v>52</v>
      </c>
      <c r="OY65" s="157">
        <v>52</v>
      </c>
      <c r="OZ65" s="157">
        <v>0</v>
      </c>
      <c r="PA65" s="157">
        <v>0</v>
      </c>
      <c r="PB65" s="158">
        <f t="shared" si="113"/>
        <v>1</v>
      </c>
      <c r="PC65" s="158">
        <f t="shared" si="49"/>
        <v>0</v>
      </c>
      <c r="PE65" s="157" t="s">
        <v>106</v>
      </c>
      <c r="PF65" s="157">
        <v>52</v>
      </c>
      <c r="PG65" s="157">
        <v>52</v>
      </c>
      <c r="PH65" s="157">
        <v>0</v>
      </c>
      <c r="PI65" s="157">
        <v>0</v>
      </c>
      <c r="PJ65" s="158">
        <f t="shared" si="50"/>
        <v>1</v>
      </c>
      <c r="PK65" s="158">
        <f t="shared" si="51"/>
        <v>0</v>
      </c>
      <c r="PM65" s="157" t="s">
        <v>106</v>
      </c>
      <c r="PN65" s="157">
        <v>52</v>
      </c>
      <c r="PO65" s="157">
        <v>52</v>
      </c>
      <c r="PP65" s="157">
        <v>0</v>
      </c>
      <c r="PQ65" s="157">
        <v>0</v>
      </c>
      <c r="PR65" s="158">
        <f t="shared" si="52"/>
        <v>1</v>
      </c>
      <c r="PS65" s="158">
        <f t="shared" si="53"/>
        <v>0</v>
      </c>
      <c r="PU65" s="157" t="s">
        <v>106</v>
      </c>
      <c r="PV65" s="157">
        <v>52</v>
      </c>
      <c r="PW65" s="157">
        <v>52</v>
      </c>
      <c r="PX65" s="157">
        <v>0</v>
      </c>
      <c r="PY65" s="157">
        <v>0</v>
      </c>
      <c r="PZ65" s="158">
        <f t="shared" si="54"/>
        <v>1</v>
      </c>
      <c r="QA65" s="158">
        <f t="shared" si="55"/>
        <v>0</v>
      </c>
      <c r="QC65" s="157" t="s">
        <v>106</v>
      </c>
      <c r="QD65" s="157">
        <v>52</v>
      </c>
      <c r="QE65" s="157">
        <v>52</v>
      </c>
      <c r="QF65" s="157">
        <v>0</v>
      </c>
      <c r="QG65" s="157">
        <v>0</v>
      </c>
      <c r="QH65" s="158">
        <f t="shared" si="56"/>
        <v>1</v>
      </c>
      <c r="QI65" s="158">
        <f t="shared" si="57"/>
        <v>0</v>
      </c>
      <c r="QK65" s="157" t="s">
        <v>106</v>
      </c>
      <c r="QL65" s="157">
        <v>52</v>
      </c>
      <c r="QM65" s="157">
        <v>52</v>
      </c>
      <c r="QN65" s="157">
        <v>0</v>
      </c>
      <c r="QO65" s="157">
        <v>0</v>
      </c>
      <c r="QP65" s="158">
        <f t="shared" si="58"/>
        <v>1</v>
      </c>
      <c r="QQ65" s="158">
        <f t="shared" si="59"/>
        <v>0</v>
      </c>
      <c r="QS65" s="157" t="s">
        <v>106</v>
      </c>
      <c r="QT65" s="157">
        <v>52</v>
      </c>
      <c r="QU65" s="157">
        <v>52</v>
      </c>
      <c r="QV65" s="157">
        <v>0</v>
      </c>
      <c r="QW65" s="157">
        <v>0</v>
      </c>
      <c r="QX65" s="158">
        <f t="shared" si="60"/>
        <v>1</v>
      </c>
      <c r="QY65" s="158">
        <f t="shared" si="61"/>
        <v>0</v>
      </c>
      <c r="RA65" s="157" t="s">
        <v>106</v>
      </c>
      <c r="RB65" s="157">
        <v>52</v>
      </c>
      <c r="RC65" s="157">
        <v>52</v>
      </c>
      <c r="RD65" s="157">
        <v>0</v>
      </c>
      <c r="RE65" s="157">
        <v>0</v>
      </c>
      <c r="RF65" s="158">
        <f t="shared" si="62"/>
        <v>1</v>
      </c>
      <c r="RG65" s="158">
        <f t="shared" si="63"/>
        <v>0</v>
      </c>
      <c r="RI65" s="157" t="s">
        <v>106</v>
      </c>
      <c r="RJ65" s="157">
        <v>52</v>
      </c>
      <c r="RK65" s="157">
        <v>52</v>
      </c>
      <c r="RL65" s="157">
        <v>0</v>
      </c>
      <c r="RM65" s="157">
        <v>0</v>
      </c>
      <c r="RN65" s="158">
        <f t="shared" si="64"/>
        <v>1</v>
      </c>
      <c r="RO65" s="158">
        <f t="shared" si="65"/>
        <v>0</v>
      </c>
      <c r="RQ65" s="157" t="s">
        <v>106</v>
      </c>
      <c r="RR65" s="157">
        <v>52</v>
      </c>
      <c r="RS65" s="157">
        <v>52</v>
      </c>
      <c r="RT65" s="157">
        <v>0</v>
      </c>
      <c r="RU65" s="157">
        <v>0</v>
      </c>
      <c r="RV65" s="158">
        <f t="shared" si="66"/>
        <v>1</v>
      </c>
      <c r="RW65" s="158">
        <f t="shared" si="67"/>
        <v>0</v>
      </c>
      <c r="RY65" s="157" t="s">
        <v>106</v>
      </c>
      <c r="RZ65" s="157">
        <v>52</v>
      </c>
      <c r="SA65" s="157">
        <v>52</v>
      </c>
      <c r="SB65" s="157">
        <v>0</v>
      </c>
      <c r="SC65" s="157">
        <v>0</v>
      </c>
      <c r="SD65" s="158">
        <f t="shared" si="68"/>
        <v>1</v>
      </c>
      <c r="SE65" s="158">
        <f t="shared" si="69"/>
        <v>0</v>
      </c>
      <c r="SG65" s="157" t="s">
        <v>106</v>
      </c>
      <c r="SH65" s="157">
        <v>52</v>
      </c>
      <c r="SI65" s="157">
        <v>52</v>
      </c>
      <c r="SJ65" s="157">
        <v>0</v>
      </c>
      <c r="SK65" s="157">
        <v>0</v>
      </c>
      <c r="SL65" s="158">
        <f t="shared" si="70"/>
        <v>1</v>
      </c>
      <c r="SM65" s="158">
        <f t="shared" si="71"/>
        <v>0</v>
      </c>
      <c r="SO65" s="157" t="s">
        <v>106</v>
      </c>
      <c r="SP65" s="157">
        <v>52</v>
      </c>
      <c r="SQ65" s="157">
        <v>52</v>
      </c>
      <c r="SR65" s="157">
        <v>0</v>
      </c>
      <c r="SS65" s="157">
        <v>0</v>
      </c>
      <c r="ST65" s="158">
        <f t="shared" si="72"/>
        <v>1</v>
      </c>
      <c r="SU65" s="158">
        <f t="shared" si="73"/>
        <v>0</v>
      </c>
      <c r="SW65" s="157" t="s">
        <v>106</v>
      </c>
      <c r="SX65" s="157">
        <v>52</v>
      </c>
      <c r="SY65" s="157">
        <v>52</v>
      </c>
      <c r="SZ65" s="157">
        <v>0</v>
      </c>
      <c r="TA65" s="157">
        <v>0</v>
      </c>
      <c r="TB65" s="158">
        <f t="shared" si="74"/>
        <v>1</v>
      </c>
      <c r="TC65" s="158">
        <f t="shared" si="75"/>
        <v>0</v>
      </c>
      <c r="TE65" s="157" t="s">
        <v>106</v>
      </c>
      <c r="TF65" s="157">
        <v>52</v>
      </c>
      <c r="TG65" s="157">
        <v>52</v>
      </c>
      <c r="TH65" s="157">
        <v>0</v>
      </c>
      <c r="TI65" s="157">
        <v>0</v>
      </c>
      <c r="TJ65" s="158">
        <f t="shared" si="76"/>
        <v>1</v>
      </c>
      <c r="TK65" s="158">
        <f t="shared" si="77"/>
        <v>0</v>
      </c>
      <c r="TM65" s="157" t="s">
        <v>106</v>
      </c>
      <c r="TN65" s="157">
        <v>52</v>
      </c>
      <c r="TO65" s="157">
        <v>52</v>
      </c>
      <c r="TP65" s="157">
        <v>0</v>
      </c>
      <c r="TQ65" s="157">
        <v>0</v>
      </c>
      <c r="TR65" s="158">
        <f t="shared" si="78"/>
        <v>1</v>
      </c>
      <c r="TS65" s="158">
        <f t="shared" si="79"/>
        <v>0</v>
      </c>
      <c r="TU65" s="157" t="s">
        <v>106</v>
      </c>
      <c r="TV65" s="157">
        <v>52</v>
      </c>
      <c r="TW65" s="157">
        <v>52</v>
      </c>
      <c r="TX65" s="157">
        <v>0</v>
      </c>
      <c r="TY65" s="157">
        <v>0</v>
      </c>
      <c r="TZ65" s="158">
        <f t="shared" si="80"/>
        <v>1</v>
      </c>
      <c r="UA65" s="158">
        <f t="shared" si="81"/>
        <v>0</v>
      </c>
      <c r="UC65" s="157" t="s">
        <v>106</v>
      </c>
      <c r="UD65" s="157">
        <v>52</v>
      </c>
      <c r="UE65" s="157">
        <v>52</v>
      </c>
      <c r="UF65" s="157">
        <v>0</v>
      </c>
      <c r="UG65" s="157">
        <v>0</v>
      </c>
      <c r="UH65" s="158">
        <f t="shared" si="82"/>
        <v>1</v>
      </c>
      <c r="UI65" s="158">
        <f t="shared" si="83"/>
        <v>0</v>
      </c>
      <c r="UK65" s="157" t="s">
        <v>106</v>
      </c>
      <c r="UL65" s="157">
        <v>52</v>
      </c>
      <c r="UM65" s="157">
        <v>52</v>
      </c>
      <c r="UN65" s="157">
        <v>0</v>
      </c>
      <c r="UO65" s="157">
        <v>0</v>
      </c>
      <c r="UP65" s="158">
        <f t="shared" si="84"/>
        <v>1</v>
      </c>
      <c r="UQ65" s="158">
        <f t="shared" si="85"/>
        <v>0</v>
      </c>
      <c r="US65" s="157" t="s">
        <v>106</v>
      </c>
      <c r="UT65" s="157">
        <v>52</v>
      </c>
      <c r="UU65" s="157">
        <v>52</v>
      </c>
      <c r="UV65" s="157">
        <v>0</v>
      </c>
      <c r="UW65" s="157">
        <v>0</v>
      </c>
      <c r="UX65" s="158">
        <f t="shared" si="86"/>
        <v>1</v>
      </c>
      <c r="UY65" s="158">
        <f t="shared" si="87"/>
        <v>0</v>
      </c>
      <c r="UZ65" s="157"/>
      <c r="VA65" s="157" t="s">
        <v>106</v>
      </c>
      <c r="VB65" s="157">
        <v>52</v>
      </c>
      <c r="VC65" s="157">
        <v>52</v>
      </c>
      <c r="VD65" s="157">
        <v>0</v>
      </c>
      <c r="VE65" s="157">
        <v>0</v>
      </c>
      <c r="VF65" s="158">
        <f t="shared" si="88"/>
        <v>1</v>
      </c>
      <c r="VG65" s="158">
        <f t="shared" si="89"/>
        <v>0</v>
      </c>
      <c r="VI65" s="157" t="s">
        <v>106</v>
      </c>
      <c r="VJ65" s="157">
        <v>52</v>
      </c>
      <c r="VK65" s="157">
        <v>52</v>
      </c>
      <c r="VL65" s="157">
        <v>0</v>
      </c>
      <c r="VM65" s="157">
        <v>0</v>
      </c>
      <c r="VN65" s="158">
        <f t="shared" si="90"/>
        <v>1</v>
      </c>
      <c r="VO65" s="158">
        <f t="shared" si="91"/>
        <v>0</v>
      </c>
      <c r="VQ65" s="157" t="s">
        <v>106</v>
      </c>
      <c r="VR65" s="157">
        <v>52</v>
      </c>
      <c r="VS65" s="157">
        <v>52</v>
      </c>
      <c r="VT65" s="157">
        <v>0</v>
      </c>
      <c r="VU65" s="157">
        <v>0</v>
      </c>
      <c r="VV65" s="158">
        <f t="shared" si="92"/>
        <v>1</v>
      </c>
      <c r="VW65" s="158">
        <f t="shared" si="93"/>
        <v>0</v>
      </c>
      <c r="VY65" s="157" t="s">
        <v>106</v>
      </c>
      <c r="VZ65" s="157">
        <v>52</v>
      </c>
      <c r="WA65" s="157">
        <v>52</v>
      </c>
      <c r="WB65" s="157">
        <v>0</v>
      </c>
      <c r="WC65" s="157">
        <v>0</v>
      </c>
      <c r="WD65" s="158">
        <f t="shared" si="94"/>
        <v>1</v>
      </c>
      <c r="WE65" s="158">
        <f t="shared" si="95"/>
        <v>0</v>
      </c>
      <c r="WG65" s="157" t="s">
        <v>106</v>
      </c>
      <c r="WH65" s="157">
        <v>52</v>
      </c>
      <c r="WI65" s="157">
        <v>52</v>
      </c>
      <c r="WJ65" s="157">
        <v>0</v>
      </c>
      <c r="WK65" s="157">
        <v>0</v>
      </c>
      <c r="WL65" s="158">
        <f t="shared" si="96"/>
        <v>1</v>
      </c>
      <c r="WM65" s="158">
        <f t="shared" si="97"/>
        <v>0</v>
      </c>
      <c r="WO65" s="157" t="s">
        <v>106</v>
      </c>
      <c r="WP65" s="157">
        <v>52</v>
      </c>
      <c r="WQ65" s="157">
        <v>52</v>
      </c>
      <c r="WR65" s="157">
        <v>0</v>
      </c>
      <c r="WS65" s="157">
        <v>0</v>
      </c>
      <c r="WT65" s="158">
        <f t="shared" si="98"/>
        <v>1</v>
      </c>
      <c r="WU65" s="158">
        <f t="shared" si="99"/>
        <v>0</v>
      </c>
      <c r="WW65" s="157" t="s">
        <v>106</v>
      </c>
      <c r="WX65" s="157">
        <v>52</v>
      </c>
      <c r="WY65" s="157">
        <v>52</v>
      </c>
      <c r="WZ65" s="157">
        <v>0</v>
      </c>
      <c r="XA65" s="157">
        <v>0</v>
      </c>
      <c r="XB65" s="158">
        <f t="shared" si="100"/>
        <v>1</v>
      </c>
      <c r="XC65" s="158" t="str">
        <f t="shared" si="101"/>
        <v>OK</v>
      </c>
      <c r="XE65" s="157" t="s">
        <v>106</v>
      </c>
      <c r="XF65" s="157">
        <v>52</v>
      </c>
      <c r="XG65" s="157">
        <v>52</v>
      </c>
      <c r="XH65" s="157">
        <v>0</v>
      </c>
      <c r="XI65" s="157">
        <v>0</v>
      </c>
      <c r="XJ65" s="158">
        <f t="shared" si="102"/>
        <v>1</v>
      </c>
      <c r="XK65" s="158" t="str">
        <f t="shared" si="115"/>
        <v>OK</v>
      </c>
      <c r="XM65" s="157" t="s">
        <v>106</v>
      </c>
      <c r="XN65" s="157">
        <v>52</v>
      </c>
      <c r="XO65" s="157">
        <v>52</v>
      </c>
      <c r="XP65" s="157">
        <v>0</v>
      </c>
      <c r="XQ65" s="157">
        <v>0</v>
      </c>
      <c r="XR65" s="158">
        <f t="shared" si="103"/>
        <v>1</v>
      </c>
      <c r="XS65" s="158" t="str">
        <f t="shared" si="116"/>
        <v>OK</v>
      </c>
      <c r="XU65" s="157" t="s">
        <v>106</v>
      </c>
      <c r="XV65" s="157">
        <v>52</v>
      </c>
      <c r="XW65" s="157">
        <v>52</v>
      </c>
      <c r="XX65" s="157">
        <v>0</v>
      </c>
      <c r="XY65" s="157">
        <v>0</v>
      </c>
      <c r="XZ65" s="158">
        <f t="shared" si="104"/>
        <v>1</v>
      </c>
      <c r="YA65" s="158" t="str">
        <f t="shared" si="105"/>
        <v>OK</v>
      </c>
      <c r="YC65" s="157" t="s">
        <v>106</v>
      </c>
      <c r="YD65" s="157">
        <v>52</v>
      </c>
      <c r="YE65" s="157">
        <v>52</v>
      </c>
      <c r="YF65" s="157">
        <v>0</v>
      </c>
      <c r="YG65" s="157">
        <v>0</v>
      </c>
      <c r="YH65" s="158">
        <f t="shared" si="106"/>
        <v>1</v>
      </c>
      <c r="YI65" s="158" t="str">
        <f t="shared" si="107"/>
        <v>OK</v>
      </c>
    </row>
    <row r="66" spans="1:659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117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120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14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08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09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118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119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10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11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12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O66" s="157" t="s">
        <v>80</v>
      </c>
      <c r="OP66" s="157">
        <v>20</v>
      </c>
      <c r="OQ66" s="157">
        <v>20</v>
      </c>
      <c r="OR66" s="157">
        <v>0</v>
      </c>
      <c r="OS66" s="157">
        <v>0</v>
      </c>
      <c r="OT66" s="158">
        <f t="shared" si="47"/>
        <v>1</v>
      </c>
      <c r="OU66" s="158">
        <f t="shared" si="48"/>
        <v>0</v>
      </c>
      <c r="OW66" s="157" t="s">
        <v>80</v>
      </c>
      <c r="OX66" s="157">
        <v>20</v>
      </c>
      <c r="OY66" s="157">
        <v>20</v>
      </c>
      <c r="OZ66" s="157">
        <v>0</v>
      </c>
      <c r="PA66" s="157">
        <v>0</v>
      </c>
      <c r="PB66" s="158">
        <f t="shared" si="113"/>
        <v>1</v>
      </c>
      <c r="PC66" s="158">
        <f t="shared" si="49"/>
        <v>0</v>
      </c>
      <c r="PE66" s="157" t="s">
        <v>80</v>
      </c>
      <c r="PF66" s="157">
        <v>20</v>
      </c>
      <c r="PG66" s="157">
        <v>20</v>
      </c>
      <c r="PH66" s="157">
        <v>0</v>
      </c>
      <c r="PI66" s="157">
        <v>0</v>
      </c>
      <c r="PJ66" s="158">
        <f t="shared" si="50"/>
        <v>1</v>
      </c>
      <c r="PK66" s="158">
        <f t="shared" si="51"/>
        <v>0</v>
      </c>
      <c r="PM66" s="157" t="s">
        <v>80</v>
      </c>
      <c r="PN66" s="157">
        <v>20</v>
      </c>
      <c r="PO66" s="157">
        <v>20</v>
      </c>
      <c r="PP66" s="157">
        <v>0</v>
      </c>
      <c r="PQ66" s="157">
        <v>0</v>
      </c>
      <c r="PR66" s="158">
        <f t="shared" si="52"/>
        <v>1</v>
      </c>
      <c r="PS66" s="158">
        <f t="shared" si="53"/>
        <v>0</v>
      </c>
      <c r="PU66" s="157" t="s">
        <v>80</v>
      </c>
      <c r="PV66" s="157">
        <v>20</v>
      </c>
      <c r="PW66" s="157">
        <v>20</v>
      </c>
      <c r="PX66" s="157">
        <v>0</v>
      </c>
      <c r="PY66" s="157">
        <v>0</v>
      </c>
      <c r="PZ66" s="158">
        <f t="shared" si="54"/>
        <v>1</v>
      </c>
      <c r="QA66" s="158">
        <f t="shared" si="55"/>
        <v>0</v>
      </c>
      <c r="QC66" s="157" t="s">
        <v>80</v>
      </c>
      <c r="QD66" s="157">
        <v>20</v>
      </c>
      <c r="QE66" s="157">
        <v>20</v>
      </c>
      <c r="QF66" s="157">
        <v>0</v>
      </c>
      <c r="QG66" s="157">
        <v>0</v>
      </c>
      <c r="QH66" s="158">
        <f t="shared" si="56"/>
        <v>1</v>
      </c>
      <c r="QI66" s="158">
        <f t="shared" si="57"/>
        <v>0</v>
      </c>
      <c r="QK66" s="157" t="s">
        <v>80</v>
      </c>
      <c r="QL66" s="157">
        <v>20</v>
      </c>
      <c r="QM66" s="157">
        <v>20</v>
      </c>
      <c r="QN66" s="157">
        <v>0</v>
      </c>
      <c r="QO66" s="157">
        <v>0</v>
      </c>
      <c r="QP66" s="158">
        <f t="shared" si="58"/>
        <v>1</v>
      </c>
      <c r="QQ66" s="158">
        <f t="shared" si="59"/>
        <v>0</v>
      </c>
      <c r="QS66" s="157" t="s">
        <v>80</v>
      </c>
      <c r="QT66" s="157">
        <v>20</v>
      </c>
      <c r="QU66" s="157">
        <v>20</v>
      </c>
      <c r="QV66" s="157">
        <v>0</v>
      </c>
      <c r="QW66" s="157">
        <v>0</v>
      </c>
      <c r="QX66" s="158">
        <f t="shared" si="60"/>
        <v>1</v>
      </c>
      <c r="QY66" s="158">
        <f t="shared" si="61"/>
        <v>0</v>
      </c>
      <c r="RA66" s="157" t="s">
        <v>80</v>
      </c>
      <c r="RB66" s="157">
        <v>20</v>
      </c>
      <c r="RC66" s="157">
        <v>20</v>
      </c>
      <c r="RD66" s="157">
        <v>0</v>
      </c>
      <c r="RE66" s="157">
        <v>0</v>
      </c>
      <c r="RF66" s="158">
        <f t="shared" si="62"/>
        <v>1</v>
      </c>
      <c r="RG66" s="158">
        <f t="shared" si="63"/>
        <v>0</v>
      </c>
      <c r="RI66" s="157" t="s">
        <v>80</v>
      </c>
      <c r="RJ66" s="157">
        <v>20</v>
      </c>
      <c r="RK66" s="157">
        <v>20</v>
      </c>
      <c r="RL66" s="157">
        <v>0</v>
      </c>
      <c r="RM66" s="157">
        <v>0</v>
      </c>
      <c r="RN66" s="158">
        <f t="shared" si="64"/>
        <v>1</v>
      </c>
      <c r="RO66" s="158">
        <f t="shared" si="65"/>
        <v>0</v>
      </c>
      <c r="RQ66" s="157" t="s">
        <v>80</v>
      </c>
      <c r="RR66" s="157">
        <v>20</v>
      </c>
      <c r="RS66" s="157">
        <v>20</v>
      </c>
      <c r="RT66" s="157">
        <v>0</v>
      </c>
      <c r="RU66" s="157">
        <v>0</v>
      </c>
      <c r="RV66" s="158">
        <f t="shared" si="66"/>
        <v>1</v>
      </c>
      <c r="RW66" s="158">
        <f t="shared" si="67"/>
        <v>0</v>
      </c>
      <c r="RY66" s="157" t="s">
        <v>80</v>
      </c>
      <c r="RZ66" s="157">
        <v>20</v>
      </c>
      <c r="SA66" s="157">
        <v>20</v>
      </c>
      <c r="SB66" s="157">
        <v>0</v>
      </c>
      <c r="SC66" s="157">
        <v>0</v>
      </c>
      <c r="SD66" s="158">
        <f t="shared" si="68"/>
        <v>1</v>
      </c>
      <c r="SE66" s="158">
        <f t="shared" si="69"/>
        <v>0</v>
      </c>
      <c r="SG66" s="157" t="s">
        <v>80</v>
      </c>
      <c r="SH66" s="157">
        <v>20</v>
      </c>
      <c r="SI66" s="157">
        <v>20</v>
      </c>
      <c r="SJ66" s="157">
        <v>0</v>
      </c>
      <c r="SK66" s="157">
        <v>0</v>
      </c>
      <c r="SL66" s="158">
        <f t="shared" si="70"/>
        <v>1</v>
      </c>
      <c r="SM66" s="158">
        <f t="shared" si="71"/>
        <v>0</v>
      </c>
      <c r="SO66" s="157" t="s">
        <v>80</v>
      </c>
      <c r="SP66" s="157">
        <v>20</v>
      </c>
      <c r="SQ66" s="157">
        <v>20</v>
      </c>
      <c r="SR66" s="157">
        <v>0</v>
      </c>
      <c r="SS66" s="157">
        <v>0</v>
      </c>
      <c r="ST66" s="158">
        <f t="shared" si="72"/>
        <v>1</v>
      </c>
      <c r="SU66" s="158">
        <f t="shared" si="73"/>
        <v>0</v>
      </c>
      <c r="SW66" s="157" t="s">
        <v>80</v>
      </c>
      <c r="SX66" s="157">
        <v>20</v>
      </c>
      <c r="SY66" s="157">
        <v>20</v>
      </c>
      <c r="SZ66" s="157">
        <v>0</v>
      </c>
      <c r="TA66" s="157">
        <v>0</v>
      </c>
      <c r="TB66" s="158">
        <f t="shared" si="74"/>
        <v>1</v>
      </c>
      <c r="TC66" s="158">
        <f t="shared" si="75"/>
        <v>0</v>
      </c>
      <c r="TE66" s="157" t="s">
        <v>80</v>
      </c>
      <c r="TF66" s="157">
        <v>20</v>
      </c>
      <c r="TG66" s="157">
        <v>20</v>
      </c>
      <c r="TH66" s="157">
        <v>0</v>
      </c>
      <c r="TI66" s="157">
        <v>0</v>
      </c>
      <c r="TJ66" s="158">
        <f t="shared" si="76"/>
        <v>1</v>
      </c>
      <c r="TK66" s="158">
        <f t="shared" si="77"/>
        <v>0</v>
      </c>
      <c r="TM66" s="157" t="s">
        <v>80</v>
      </c>
      <c r="TN66" s="157">
        <v>20</v>
      </c>
      <c r="TO66" s="157">
        <v>20</v>
      </c>
      <c r="TP66" s="157">
        <v>0</v>
      </c>
      <c r="TQ66" s="157">
        <v>0</v>
      </c>
      <c r="TR66" s="158">
        <f t="shared" si="78"/>
        <v>1</v>
      </c>
      <c r="TS66" s="158">
        <f t="shared" si="79"/>
        <v>0</v>
      </c>
      <c r="TU66" s="157" t="s">
        <v>80</v>
      </c>
      <c r="TV66" s="157">
        <v>20</v>
      </c>
      <c r="TW66" s="157">
        <v>20</v>
      </c>
      <c r="TX66" s="157">
        <v>0</v>
      </c>
      <c r="TY66" s="157">
        <v>0</v>
      </c>
      <c r="TZ66" s="158">
        <f t="shared" si="80"/>
        <v>1</v>
      </c>
      <c r="UA66" s="158">
        <f t="shared" si="81"/>
        <v>0</v>
      </c>
      <c r="UC66" s="157" t="s">
        <v>80</v>
      </c>
      <c r="UD66" s="157">
        <v>20</v>
      </c>
      <c r="UE66" s="157">
        <v>20</v>
      </c>
      <c r="UF66" s="157">
        <v>0</v>
      </c>
      <c r="UG66" s="157">
        <v>0</v>
      </c>
      <c r="UH66" s="158">
        <f t="shared" si="82"/>
        <v>1</v>
      </c>
      <c r="UI66" s="158">
        <f t="shared" si="83"/>
        <v>0</v>
      </c>
      <c r="UK66" s="157" t="s">
        <v>80</v>
      </c>
      <c r="UL66" s="157">
        <v>20</v>
      </c>
      <c r="UM66" s="157">
        <v>20</v>
      </c>
      <c r="UN66" s="157">
        <v>0</v>
      </c>
      <c r="UO66" s="157">
        <v>0</v>
      </c>
      <c r="UP66" s="158">
        <f t="shared" si="84"/>
        <v>1</v>
      </c>
      <c r="UQ66" s="158">
        <f t="shared" si="85"/>
        <v>0</v>
      </c>
      <c r="US66" s="157" t="s">
        <v>80</v>
      </c>
      <c r="UT66" s="157">
        <v>20</v>
      </c>
      <c r="UU66" s="157">
        <v>20</v>
      </c>
      <c r="UV66" s="157">
        <v>0</v>
      </c>
      <c r="UW66" s="157">
        <v>0</v>
      </c>
      <c r="UX66" s="158">
        <f t="shared" si="86"/>
        <v>1</v>
      </c>
      <c r="UY66" s="158">
        <f t="shared" si="87"/>
        <v>0</v>
      </c>
      <c r="UZ66" s="157"/>
      <c r="VA66" s="157" t="s">
        <v>80</v>
      </c>
      <c r="VB66" s="157">
        <v>20</v>
      </c>
      <c r="VC66" s="159">
        <v>20</v>
      </c>
      <c r="VD66" s="159">
        <v>0</v>
      </c>
      <c r="VE66" s="157">
        <v>0</v>
      </c>
      <c r="VF66" s="158">
        <f t="shared" si="88"/>
        <v>1</v>
      </c>
      <c r="VG66" s="158">
        <f t="shared" si="89"/>
        <v>0</v>
      </c>
      <c r="VH66" s="17" t="s">
        <v>119</v>
      </c>
      <c r="VI66" s="157" t="s">
        <v>80</v>
      </c>
      <c r="VJ66" s="157">
        <v>20</v>
      </c>
      <c r="VK66" s="159">
        <v>20</v>
      </c>
      <c r="VL66" s="159">
        <v>0</v>
      </c>
      <c r="VM66" s="157">
        <v>0</v>
      </c>
      <c r="VN66" s="158">
        <f t="shared" si="90"/>
        <v>1</v>
      </c>
      <c r="VO66" s="158">
        <f t="shared" si="91"/>
        <v>0</v>
      </c>
      <c r="VQ66" s="157" t="s">
        <v>80</v>
      </c>
      <c r="VR66" s="157">
        <v>20</v>
      </c>
      <c r="VS66" s="157">
        <v>20</v>
      </c>
      <c r="VT66" s="157">
        <v>0</v>
      </c>
      <c r="VU66" s="157">
        <v>0</v>
      </c>
      <c r="VV66" s="158">
        <f t="shared" si="92"/>
        <v>1</v>
      </c>
      <c r="VW66" s="158">
        <f t="shared" si="93"/>
        <v>0</v>
      </c>
      <c r="VY66" s="157" t="s">
        <v>80</v>
      </c>
      <c r="VZ66" s="157">
        <v>20</v>
      </c>
      <c r="WA66" s="157">
        <v>20</v>
      </c>
      <c r="WB66" s="157">
        <v>0</v>
      </c>
      <c r="WC66" s="157">
        <v>0</v>
      </c>
      <c r="WD66" s="158">
        <f t="shared" si="94"/>
        <v>1</v>
      </c>
      <c r="WE66" s="158">
        <f t="shared" si="95"/>
        <v>0</v>
      </c>
      <c r="WG66" s="157" t="s">
        <v>80</v>
      </c>
      <c r="WH66" s="157">
        <v>20</v>
      </c>
      <c r="WI66" s="157">
        <v>20</v>
      </c>
      <c r="WJ66" s="157">
        <v>0</v>
      </c>
      <c r="WK66" s="157">
        <v>0</v>
      </c>
      <c r="WL66" s="158">
        <f t="shared" si="96"/>
        <v>1</v>
      </c>
      <c r="WM66" s="158">
        <f t="shared" si="97"/>
        <v>0</v>
      </c>
      <c r="WO66" s="157" t="s">
        <v>80</v>
      </c>
      <c r="WP66" s="157">
        <v>20</v>
      </c>
      <c r="WQ66" s="157">
        <v>20</v>
      </c>
      <c r="WR66" s="157">
        <v>0</v>
      </c>
      <c r="WS66" s="157">
        <v>0</v>
      </c>
      <c r="WT66" s="158">
        <f t="shared" si="98"/>
        <v>1</v>
      </c>
      <c r="WU66" s="158">
        <f t="shared" si="99"/>
        <v>0</v>
      </c>
      <c r="WW66" s="157" t="s">
        <v>80</v>
      </c>
      <c r="WX66" s="157">
        <v>20</v>
      </c>
      <c r="WY66" s="157">
        <v>20</v>
      </c>
      <c r="WZ66" s="157">
        <v>0</v>
      </c>
      <c r="XA66" s="157">
        <v>0</v>
      </c>
      <c r="XB66" s="158">
        <f t="shared" si="100"/>
        <v>1</v>
      </c>
      <c r="XC66" s="158" t="str">
        <f t="shared" si="101"/>
        <v>OK</v>
      </c>
      <c r="XE66" s="157" t="s">
        <v>80</v>
      </c>
      <c r="XF66" s="157">
        <v>20</v>
      </c>
      <c r="XG66" s="157">
        <v>20</v>
      </c>
      <c r="XH66" s="157">
        <v>0</v>
      </c>
      <c r="XI66" s="157">
        <v>0</v>
      </c>
      <c r="XJ66" s="158">
        <f t="shared" si="102"/>
        <v>1</v>
      </c>
      <c r="XK66" s="158" t="str">
        <f t="shared" si="115"/>
        <v>OK</v>
      </c>
      <c r="XM66" s="157" t="s">
        <v>80</v>
      </c>
      <c r="XN66" s="157">
        <v>20</v>
      </c>
      <c r="XO66" s="157">
        <v>20</v>
      </c>
      <c r="XP66" s="157">
        <v>0</v>
      </c>
      <c r="XQ66" s="157">
        <v>0</v>
      </c>
      <c r="XR66" s="158">
        <f t="shared" si="103"/>
        <v>1</v>
      </c>
      <c r="XS66" s="158" t="str">
        <f t="shared" si="116"/>
        <v>OK</v>
      </c>
      <c r="XU66" s="157" t="s">
        <v>80</v>
      </c>
      <c r="XV66" s="157">
        <v>20</v>
      </c>
      <c r="XW66" s="157">
        <v>20</v>
      </c>
      <c r="XX66" s="157">
        <v>0</v>
      </c>
      <c r="XY66" s="157">
        <v>0</v>
      </c>
      <c r="XZ66" s="158">
        <f t="shared" si="104"/>
        <v>1</v>
      </c>
      <c r="YA66" s="158" t="str">
        <f t="shared" si="105"/>
        <v>OK</v>
      </c>
      <c r="YC66" s="157" t="s">
        <v>80</v>
      </c>
      <c r="YD66" s="157">
        <v>20</v>
      </c>
      <c r="YE66" s="157">
        <v>20</v>
      </c>
      <c r="YF66" s="157">
        <v>0</v>
      </c>
      <c r="YG66" s="157">
        <v>0</v>
      </c>
      <c r="YH66" s="158">
        <f t="shared" si="106"/>
        <v>1</v>
      </c>
      <c r="YI66" s="158" t="str">
        <f t="shared" si="107"/>
        <v>OK</v>
      </c>
    </row>
    <row r="67" spans="1:659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121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120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14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08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09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118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119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10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11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12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O67" s="157" t="s">
        <v>85</v>
      </c>
      <c r="OP67" s="157">
        <v>3</v>
      </c>
      <c r="OQ67" s="157">
        <v>3</v>
      </c>
      <c r="OR67" s="157">
        <v>0</v>
      </c>
      <c r="OS67" s="157">
        <v>0</v>
      </c>
      <c r="OT67" s="158">
        <f t="shared" si="47"/>
        <v>1</v>
      </c>
      <c r="OU67" s="158">
        <f t="shared" si="48"/>
        <v>0</v>
      </c>
      <c r="OW67" s="157" t="s">
        <v>85</v>
      </c>
      <c r="OX67" s="157">
        <v>3</v>
      </c>
      <c r="OY67" s="157">
        <v>3</v>
      </c>
      <c r="OZ67" s="157">
        <v>0</v>
      </c>
      <c r="PA67" s="157">
        <v>0</v>
      </c>
      <c r="PB67" s="158">
        <f t="shared" si="113"/>
        <v>1</v>
      </c>
      <c r="PC67" s="158">
        <f t="shared" si="49"/>
        <v>0</v>
      </c>
      <c r="PE67" s="157" t="s">
        <v>85</v>
      </c>
      <c r="PF67" s="157">
        <v>3</v>
      </c>
      <c r="PG67" s="157">
        <v>3</v>
      </c>
      <c r="PH67" s="157">
        <v>0</v>
      </c>
      <c r="PI67" s="157">
        <v>0</v>
      </c>
      <c r="PJ67" s="158">
        <f t="shared" si="50"/>
        <v>1</v>
      </c>
      <c r="PK67" s="158">
        <f t="shared" si="51"/>
        <v>0</v>
      </c>
      <c r="PM67" s="157" t="s">
        <v>85</v>
      </c>
      <c r="PN67" s="157">
        <v>3</v>
      </c>
      <c r="PO67" s="157">
        <v>3</v>
      </c>
      <c r="PP67" s="157">
        <v>0</v>
      </c>
      <c r="PQ67" s="157">
        <v>0</v>
      </c>
      <c r="PR67" s="158">
        <f t="shared" si="52"/>
        <v>1</v>
      </c>
      <c r="PS67" s="158">
        <f t="shared" si="53"/>
        <v>0</v>
      </c>
      <c r="PU67" s="157" t="s">
        <v>85</v>
      </c>
      <c r="PV67" s="157">
        <v>3</v>
      </c>
      <c r="PW67" s="157">
        <v>3</v>
      </c>
      <c r="PX67" s="157">
        <v>0</v>
      </c>
      <c r="PY67" s="157">
        <v>0</v>
      </c>
      <c r="PZ67" s="158">
        <f t="shared" si="54"/>
        <v>1</v>
      </c>
      <c r="QA67" s="158">
        <f t="shared" si="55"/>
        <v>0</v>
      </c>
      <c r="QC67" s="157" t="s">
        <v>85</v>
      </c>
      <c r="QD67" s="157">
        <v>3</v>
      </c>
      <c r="QE67" s="157">
        <v>3</v>
      </c>
      <c r="QF67" s="157">
        <v>0</v>
      </c>
      <c r="QG67" s="157">
        <v>0</v>
      </c>
      <c r="QH67" s="158">
        <f t="shared" si="56"/>
        <v>1</v>
      </c>
      <c r="QI67" s="158">
        <f t="shared" si="57"/>
        <v>0</v>
      </c>
      <c r="QK67" s="157" t="s">
        <v>85</v>
      </c>
      <c r="QL67" s="157">
        <v>3</v>
      </c>
      <c r="QM67" s="157">
        <v>3</v>
      </c>
      <c r="QN67" s="157">
        <v>0</v>
      </c>
      <c r="QO67" s="157">
        <v>0</v>
      </c>
      <c r="QP67" s="158">
        <f t="shared" si="58"/>
        <v>1</v>
      </c>
      <c r="QQ67" s="158">
        <f t="shared" si="59"/>
        <v>0</v>
      </c>
      <c r="QS67" s="157" t="s">
        <v>85</v>
      </c>
      <c r="QT67" s="157">
        <v>3</v>
      </c>
      <c r="QU67" s="157">
        <v>3</v>
      </c>
      <c r="QV67" s="157">
        <v>0</v>
      </c>
      <c r="QW67" s="157">
        <v>0</v>
      </c>
      <c r="QX67" s="158">
        <f t="shared" si="60"/>
        <v>1</v>
      </c>
      <c r="QY67" s="158">
        <f t="shared" si="61"/>
        <v>0</v>
      </c>
      <c r="RA67" s="157" t="s">
        <v>85</v>
      </c>
      <c r="RB67" s="157">
        <v>3</v>
      </c>
      <c r="RC67" s="157">
        <v>3</v>
      </c>
      <c r="RD67" s="157">
        <v>0</v>
      </c>
      <c r="RE67" s="157">
        <v>0</v>
      </c>
      <c r="RF67" s="158">
        <f t="shared" si="62"/>
        <v>1</v>
      </c>
      <c r="RG67" s="158">
        <f t="shared" si="63"/>
        <v>0</v>
      </c>
      <c r="RI67" s="157" t="s">
        <v>85</v>
      </c>
      <c r="RJ67" s="157">
        <v>3</v>
      </c>
      <c r="RK67" s="157">
        <v>3</v>
      </c>
      <c r="RL67" s="157">
        <v>0</v>
      </c>
      <c r="RM67" s="157">
        <v>0</v>
      </c>
      <c r="RN67" s="158">
        <f t="shared" si="64"/>
        <v>1</v>
      </c>
      <c r="RO67" s="158">
        <f t="shared" si="65"/>
        <v>0</v>
      </c>
      <c r="RQ67" s="157" t="s">
        <v>85</v>
      </c>
      <c r="RR67" s="157">
        <v>3</v>
      </c>
      <c r="RS67" s="157">
        <v>3</v>
      </c>
      <c r="RT67" s="157">
        <v>0</v>
      </c>
      <c r="RU67" s="157">
        <v>0</v>
      </c>
      <c r="RV67" s="158">
        <f t="shared" si="66"/>
        <v>1</v>
      </c>
      <c r="RW67" s="158">
        <f t="shared" si="67"/>
        <v>0</v>
      </c>
      <c r="RY67" s="157" t="s">
        <v>85</v>
      </c>
      <c r="RZ67" s="157">
        <v>3</v>
      </c>
      <c r="SA67" s="157">
        <v>3</v>
      </c>
      <c r="SB67" s="157">
        <v>0</v>
      </c>
      <c r="SC67" s="157">
        <v>0</v>
      </c>
      <c r="SD67" s="158">
        <f t="shared" si="68"/>
        <v>1</v>
      </c>
      <c r="SE67" s="158">
        <f t="shared" si="69"/>
        <v>0</v>
      </c>
      <c r="SG67" s="157" t="s">
        <v>85</v>
      </c>
      <c r="SH67" s="157">
        <v>3</v>
      </c>
      <c r="SI67" s="157">
        <v>3</v>
      </c>
      <c r="SJ67" s="157">
        <v>0</v>
      </c>
      <c r="SK67" s="157">
        <v>0</v>
      </c>
      <c r="SL67" s="158">
        <f t="shared" si="70"/>
        <v>1</v>
      </c>
      <c r="SM67" s="158">
        <f t="shared" si="71"/>
        <v>0</v>
      </c>
      <c r="SO67" s="157" t="s">
        <v>85</v>
      </c>
      <c r="SP67" s="157">
        <v>3</v>
      </c>
      <c r="SQ67" s="157">
        <v>3</v>
      </c>
      <c r="SR67" s="157">
        <v>0</v>
      </c>
      <c r="SS67" s="157">
        <v>0</v>
      </c>
      <c r="ST67" s="158">
        <f t="shared" si="72"/>
        <v>1</v>
      </c>
      <c r="SU67" s="158">
        <f t="shared" si="73"/>
        <v>0</v>
      </c>
      <c r="SW67" s="157" t="s">
        <v>85</v>
      </c>
      <c r="SX67" s="157">
        <v>3</v>
      </c>
      <c r="SY67" s="157">
        <v>3</v>
      </c>
      <c r="SZ67" s="157">
        <v>0</v>
      </c>
      <c r="TA67" s="157">
        <v>0</v>
      </c>
      <c r="TB67" s="158">
        <f t="shared" si="74"/>
        <v>1</v>
      </c>
      <c r="TC67" s="158">
        <f t="shared" si="75"/>
        <v>0</v>
      </c>
      <c r="TE67" s="157" t="s">
        <v>85</v>
      </c>
      <c r="TF67" s="157">
        <v>3</v>
      </c>
      <c r="TG67" s="157">
        <v>3</v>
      </c>
      <c r="TH67" s="157">
        <v>0</v>
      </c>
      <c r="TI67" s="157">
        <v>0</v>
      </c>
      <c r="TJ67" s="158">
        <f t="shared" si="76"/>
        <v>1</v>
      </c>
      <c r="TK67" s="158">
        <f t="shared" si="77"/>
        <v>0</v>
      </c>
      <c r="TM67" s="157" t="s">
        <v>85</v>
      </c>
      <c r="TN67" s="157">
        <v>3</v>
      </c>
      <c r="TO67" s="157">
        <v>3</v>
      </c>
      <c r="TP67" s="157">
        <v>0</v>
      </c>
      <c r="TQ67" s="157">
        <v>0</v>
      </c>
      <c r="TR67" s="158">
        <f t="shared" si="78"/>
        <v>1</v>
      </c>
      <c r="TS67" s="158">
        <f t="shared" si="79"/>
        <v>0</v>
      </c>
      <c r="TU67" s="157" t="s">
        <v>85</v>
      </c>
      <c r="TV67" s="157">
        <v>3</v>
      </c>
      <c r="TW67" s="157">
        <v>3</v>
      </c>
      <c r="TX67" s="157">
        <v>0</v>
      </c>
      <c r="TY67" s="157">
        <v>0</v>
      </c>
      <c r="TZ67" s="158">
        <f t="shared" si="80"/>
        <v>1</v>
      </c>
      <c r="UA67" s="158">
        <f t="shared" si="81"/>
        <v>0</v>
      </c>
      <c r="UC67" s="157" t="s">
        <v>85</v>
      </c>
      <c r="UD67" s="157">
        <v>3</v>
      </c>
      <c r="UE67" s="157">
        <v>3</v>
      </c>
      <c r="UF67" s="157">
        <v>0</v>
      </c>
      <c r="UG67" s="157">
        <v>0</v>
      </c>
      <c r="UH67" s="158">
        <f t="shared" si="82"/>
        <v>1</v>
      </c>
      <c r="UI67" s="158">
        <f t="shared" si="83"/>
        <v>0</v>
      </c>
      <c r="UK67" s="157" t="s">
        <v>85</v>
      </c>
      <c r="UL67" s="157">
        <v>3</v>
      </c>
      <c r="UM67" s="157">
        <v>3</v>
      </c>
      <c r="UN67" s="157">
        <v>0</v>
      </c>
      <c r="UO67" s="157">
        <v>0</v>
      </c>
      <c r="UP67" s="158">
        <f t="shared" si="84"/>
        <v>1</v>
      </c>
      <c r="UQ67" s="158">
        <f t="shared" si="85"/>
        <v>0</v>
      </c>
      <c r="US67" s="157" t="s">
        <v>85</v>
      </c>
      <c r="UT67" s="157">
        <v>3</v>
      </c>
      <c r="UU67" s="157">
        <v>3</v>
      </c>
      <c r="UV67" s="157">
        <v>0</v>
      </c>
      <c r="UW67" s="157">
        <v>0</v>
      </c>
      <c r="UX67" s="158">
        <f t="shared" si="86"/>
        <v>1</v>
      </c>
      <c r="UY67" s="158">
        <f t="shared" si="87"/>
        <v>0</v>
      </c>
      <c r="UZ67" s="157"/>
      <c r="VA67" s="157" t="s">
        <v>85</v>
      </c>
      <c r="VB67" s="157">
        <v>3</v>
      </c>
      <c r="VC67" s="157">
        <v>3</v>
      </c>
      <c r="VD67" s="157">
        <v>0</v>
      </c>
      <c r="VE67" s="157">
        <v>0</v>
      </c>
      <c r="VF67" s="158">
        <f t="shared" si="88"/>
        <v>1</v>
      </c>
      <c r="VG67" s="158">
        <f t="shared" si="89"/>
        <v>0</v>
      </c>
      <c r="VI67" s="157" t="s">
        <v>85</v>
      </c>
      <c r="VJ67" s="157">
        <v>3</v>
      </c>
      <c r="VK67" s="157">
        <v>3</v>
      </c>
      <c r="VL67" s="157">
        <v>0</v>
      </c>
      <c r="VM67" s="157">
        <v>0</v>
      </c>
      <c r="VN67" s="158">
        <f t="shared" si="90"/>
        <v>1</v>
      </c>
      <c r="VO67" s="158">
        <f t="shared" si="91"/>
        <v>0</v>
      </c>
      <c r="VQ67" s="157" t="s">
        <v>85</v>
      </c>
      <c r="VR67" s="157">
        <v>3</v>
      </c>
      <c r="VS67" s="157">
        <v>3</v>
      </c>
      <c r="VT67" s="157">
        <v>0</v>
      </c>
      <c r="VU67" s="157">
        <v>0</v>
      </c>
      <c r="VV67" s="158">
        <f t="shared" si="92"/>
        <v>1</v>
      </c>
      <c r="VW67" s="158">
        <f t="shared" si="93"/>
        <v>0</v>
      </c>
      <c r="VY67" s="157" t="s">
        <v>85</v>
      </c>
      <c r="VZ67" s="157">
        <v>3</v>
      </c>
      <c r="WA67" s="157">
        <v>3</v>
      </c>
      <c r="WB67" s="157">
        <v>0</v>
      </c>
      <c r="WC67" s="157">
        <v>0</v>
      </c>
      <c r="WD67" s="158">
        <f t="shared" si="94"/>
        <v>1</v>
      </c>
      <c r="WE67" s="158">
        <f t="shared" si="95"/>
        <v>0</v>
      </c>
      <c r="WG67" s="157" t="s">
        <v>85</v>
      </c>
      <c r="WH67" s="157">
        <v>3</v>
      </c>
      <c r="WI67" s="157">
        <v>3</v>
      </c>
      <c r="WJ67" s="157">
        <v>0</v>
      </c>
      <c r="WK67" s="157">
        <v>0</v>
      </c>
      <c r="WL67" s="158">
        <f t="shared" si="96"/>
        <v>1</v>
      </c>
      <c r="WM67" s="158">
        <f t="shared" si="97"/>
        <v>0</v>
      </c>
      <c r="WO67" s="157" t="s">
        <v>85</v>
      </c>
      <c r="WP67" s="157">
        <v>3</v>
      </c>
      <c r="WQ67" s="157">
        <v>3</v>
      </c>
      <c r="WR67" s="157">
        <v>0</v>
      </c>
      <c r="WS67" s="157">
        <v>0</v>
      </c>
      <c r="WT67" s="158">
        <f t="shared" si="98"/>
        <v>1</v>
      </c>
      <c r="WU67" s="158">
        <f t="shared" si="99"/>
        <v>0</v>
      </c>
      <c r="WW67" s="157" t="s">
        <v>85</v>
      </c>
      <c r="WX67" s="157">
        <v>3</v>
      </c>
      <c r="WY67" s="157">
        <v>3</v>
      </c>
      <c r="WZ67" s="157">
        <v>0</v>
      </c>
      <c r="XA67" s="157">
        <v>0</v>
      </c>
      <c r="XB67" s="158">
        <f t="shared" si="100"/>
        <v>1</v>
      </c>
      <c r="XC67" s="158" t="str">
        <f t="shared" si="101"/>
        <v>OK</v>
      </c>
      <c r="XE67" s="157" t="s">
        <v>85</v>
      </c>
      <c r="XF67" s="157">
        <v>3</v>
      </c>
      <c r="XG67" s="157">
        <v>3</v>
      </c>
      <c r="XH67" s="157">
        <v>0</v>
      </c>
      <c r="XI67" s="157">
        <v>0</v>
      </c>
      <c r="XJ67" s="158">
        <f t="shared" si="102"/>
        <v>1</v>
      </c>
      <c r="XK67" s="158" t="str">
        <f t="shared" si="115"/>
        <v>OK</v>
      </c>
      <c r="XM67" s="157" t="s">
        <v>85</v>
      </c>
      <c r="XN67" s="157">
        <v>3</v>
      </c>
      <c r="XO67" s="157">
        <v>3</v>
      </c>
      <c r="XP67" s="157">
        <v>0</v>
      </c>
      <c r="XQ67" s="157">
        <v>0</v>
      </c>
      <c r="XR67" s="158">
        <f t="shared" si="103"/>
        <v>1</v>
      </c>
      <c r="XS67" s="158" t="str">
        <f t="shared" si="116"/>
        <v>OK</v>
      </c>
      <c r="XU67" s="157" t="s">
        <v>85</v>
      </c>
      <c r="XV67" s="157">
        <v>3</v>
      </c>
      <c r="XW67" s="157">
        <v>3</v>
      </c>
      <c r="XX67" s="157">
        <v>0</v>
      </c>
      <c r="XY67" s="157">
        <v>0</v>
      </c>
      <c r="XZ67" s="158">
        <f t="shared" si="104"/>
        <v>1</v>
      </c>
      <c r="YA67" s="158" t="str">
        <f t="shared" si="105"/>
        <v>OK</v>
      </c>
      <c r="YC67" s="157" t="s">
        <v>85</v>
      </c>
      <c r="YD67" s="157">
        <v>3</v>
      </c>
      <c r="YE67" s="157">
        <v>3</v>
      </c>
      <c r="YF67" s="157">
        <v>0</v>
      </c>
      <c r="YG67" s="157">
        <v>0</v>
      </c>
      <c r="YH67" s="158">
        <f t="shared" si="106"/>
        <v>1</v>
      </c>
      <c r="YI67" s="158" t="str">
        <f t="shared" si="107"/>
        <v>OK</v>
      </c>
    </row>
    <row r="68" spans="1:659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121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122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123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124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125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126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5" si="127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5" si="128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5" si="129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120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130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131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132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133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134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135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136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137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138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139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14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140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141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142">HZ68/HY68</f>
        <v>1</v>
      </c>
      <c r="ID68" s="4">
        <f t="shared" ref="ID68:ID73" si="143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4" si="144">IH68/IG68</f>
        <v>1</v>
      </c>
      <c r="IL68" s="4">
        <f t="shared" ref="IL68:IL73" si="145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4" si="146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4" si="147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148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118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149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119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150">KL68/KK68</f>
        <v>1</v>
      </c>
      <c r="KP68" s="4">
        <f t="shared" ref="KP68:KP73" si="151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152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153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4" si="154">LR68/LQ68</f>
        <v>1</v>
      </c>
      <c r="LV68" s="4">
        <f t="shared" ref="LV68:LV73" si="155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156">LZ68/LY68</f>
        <v>1</v>
      </c>
      <c r="MD68" s="158">
        <f t="shared" ref="MD68:MD74" si="157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4" si="158">MH68/MG68</f>
        <v>1</v>
      </c>
      <c r="ML68" s="158">
        <f t="shared" ref="ML68:ML73" si="159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160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161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162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163">NQ68-NI68</f>
        <v>0</v>
      </c>
      <c r="NS68" s="157"/>
      <c r="OO68" s="157" t="s">
        <v>108</v>
      </c>
      <c r="OP68" s="157">
        <v>4</v>
      </c>
      <c r="OQ68" s="157">
        <v>4</v>
      </c>
      <c r="OR68" s="157">
        <v>0</v>
      </c>
      <c r="OS68" s="157">
        <v>0</v>
      </c>
      <c r="OT68" s="158">
        <f t="shared" ref="OT68:OT74" si="164">OQ68/OP68</f>
        <v>1</v>
      </c>
      <c r="OU68" s="158">
        <f t="shared" ref="OU68:OU73" si="165">OT68-NQ68</f>
        <v>0</v>
      </c>
      <c r="OW68" s="157" t="s">
        <v>108</v>
      </c>
      <c r="OX68" s="157">
        <v>4</v>
      </c>
      <c r="OY68" s="157">
        <v>4</v>
      </c>
      <c r="OZ68" s="157">
        <v>0</v>
      </c>
      <c r="PA68" s="157">
        <v>0</v>
      </c>
      <c r="PB68" s="158">
        <f t="shared" ref="PB68:PB74" si="166">OY68/OX68</f>
        <v>1</v>
      </c>
      <c r="PC68" s="158">
        <f t="shared" ref="PC68:PC73" si="167">PB68-OT68</f>
        <v>0</v>
      </c>
      <c r="PE68" s="157" t="s">
        <v>108</v>
      </c>
      <c r="PF68" s="157">
        <v>4</v>
      </c>
      <c r="PG68" s="157">
        <v>4</v>
      </c>
      <c r="PH68" s="157">
        <v>0</v>
      </c>
      <c r="PI68" s="157">
        <v>0</v>
      </c>
      <c r="PJ68" s="158">
        <f t="shared" ref="PJ68:PJ73" si="168">PG68/PF68</f>
        <v>1</v>
      </c>
      <c r="PK68" s="158">
        <f t="shared" ref="PK68:PK74" si="169">PJ68-PB68</f>
        <v>0</v>
      </c>
      <c r="PM68" s="157" t="s">
        <v>108</v>
      </c>
      <c r="PN68" s="157">
        <v>4</v>
      </c>
      <c r="PO68" s="157">
        <v>4</v>
      </c>
      <c r="PP68" s="157">
        <v>0</v>
      </c>
      <c r="PQ68" s="157">
        <v>0</v>
      </c>
      <c r="PR68" s="158">
        <f t="shared" ref="PR68:PR74" si="170">PO68/PN68</f>
        <v>1</v>
      </c>
      <c r="PS68" s="158">
        <f t="shared" ref="PS68:PS74" si="171">PR68-PJ68</f>
        <v>0</v>
      </c>
      <c r="PU68" s="157" t="s">
        <v>108</v>
      </c>
      <c r="PV68" s="157">
        <v>4</v>
      </c>
      <c r="PW68" s="157">
        <v>4</v>
      </c>
      <c r="PX68" s="157">
        <v>0</v>
      </c>
      <c r="PY68" s="157">
        <v>0</v>
      </c>
      <c r="PZ68" s="158">
        <f t="shared" ref="PZ68:PZ74" si="172">PW68/PV68</f>
        <v>1</v>
      </c>
      <c r="QA68" s="158">
        <f t="shared" ref="QA68:QA73" si="173">PZ68-PR68</f>
        <v>0</v>
      </c>
      <c r="QC68" s="157" t="s">
        <v>108</v>
      </c>
      <c r="QD68" s="157">
        <v>4</v>
      </c>
      <c r="QE68" s="157">
        <v>4</v>
      </c>
      <c r="QF68" s="157">
        <v>0</v>
      </c>
      <c r="QG68" s="157">
        <v>0</v>
      </c>
      <c r="QH68" s="158">
        <f t="shared" ref="QH68:QH74" si="174">QE68/QD68</f>
        <v>1</v>
      </c>
      <c r="QI68" s="158">
        <f t="shared" ref="QI68:QI73" si="175">QH68-PZ68</f>
        <v>0</v>
      </c>
      <c r="QK68" s="157" t="s">
        <v>108</v>
      </c>
      <c r="QL68" s="157">
        <v>4</v>
      </c>
      <c r="QM68" s="157">
        <v>4</v>
      </c>
      <c r="QN68" s="157">
        <v>0</v>
      </c>
      <c r="QO68" s="157">
        <v>0</v>
      </c>
      <c r="QP68" s="158">
        <f t="shared" ref="QP68:QP73" si="176">QM68/QL68</f>
        <v>1</v>
      </c>
      <c r="QQ68" s="158">
        <f t="shared" ref="QQ68:QQ74" si="177">QP68-QH68</f>
        <v>0</v>
      </c>
      <c r="QS68" s="157" t="s">
        <v>108</v>
      </c>
      <c r="QT68" s="157">
        <v>4</v>
      </c>
      <c r="QU68" s="157">
        <v>4</v>
      </c>
      <c r="QV68" s="157">
        <v>0</v>
      </c>
      <c r="QW68" s="157">
        <v>0</v>
      </c>
      <c r="QX68" s="158">
        <f t="shared" ref="QX68:QX73" si="178">QU68/QT68</f>
        <v>1</v>
      </c>
      <c r="QY68" s="158">
        <f t="shared" ref="QY68:QY73" si="179">QX68-QP68</f>
        <v>0</v>
      </c>
      <c r="RA68" s="157" t="s">
        <v>108</v>
      </c>
      <c r="RB68" s="157">
        <v>4</v>
      </c>
      <c r="RC68" s="157">
        <v>4</v>
      </c>
      <c r="RD68" s="157">
        <v>0</v>
      </c>
      <c r="RE68" s="157">
        <v>0</v>
      </c>
      <c r="RF68" s="158">
        <f t="shared" ref="RF68:RF73" si="180">RC68/RB68</f>
        <v>1</v>
      </c>
      <c r="RG68" s="158">
        <f t="shared" ref="RG68:RG73" si="181">RF68-QX68</f>
        <v>0</v>
      </c>
      <c r="RI68" s="157" t="s">
        <v>108</v>
      </c>
      <c r="RJ68" s="157">
        <v>4</v>
      </c>
      <c r="RK68" s="157">
        <v>4</v>
      </c>
      <c r="RL68" s="157">
        <v>0</v>
      </c>
      <c r="RM68" s="157">
        <v>0</v>
      </c>
      <c r="RN68" s="158">
        <f t="shared" ref="RN68:RN73" si="182">RK68/RJ68</f>
        <v>1</v>
      </c>
      <c r="RO68" s="158">
        <f t="shared" ref="RO68:RO73" si="183">RN68-RF68</f>
        <v>0</v>
      </c>
      <c r="RQ68" s="157" t="s">
        <v>108</v>
      </c>
      <c r="RR68" s="157">
        <v>4</v>
      </c>
      <c r="RS68" s="157">
        <v>4</v>
      </c>
      <c r="RT68" s="157">
        <v>0</v>
      </c>
      <c r="RU68" s="157">
        <v>0</v>
      </c>
      <c r="RV68" s="158">
        <f t="shared" ref="RV68:RV73" si="184">RS68/RR68</f>
        <v>1</v>
      </c>
      <c r="RW68" s="158">
        <f t="shared" ref="RW68:RW73" si="185">RV68-RN68</f>
        <v>0</v>
      </c>
      <c r="RY68" s="157" t="s">
        <v>108</v>
      </c>
      <c r="RZ68" s="157">
        <v>4</v>
      </c>
      <c r="SA68" s="157">
        <v>4</v>
      </c>
      <c r="SB68" s="157">
        <v>0</v>
      </c>
      <c r="SC68" s="157">
        <v>0</v>
      </c>
      <c r="SD68" s="158">
        <f t="shared" ref="SD68:SD73" si="186">SA68/RZ68</f>
        <v>1</v>
      </c>
      <c r="SE68" s="158">
        <f t="shared" ref="SE68:SE73" si="187">SD68-RV68</f>
        <v>0</v>
      </c>
      <c r="SG68" s="157" t="s">
        <v>108</v>
      </c>
      <c r="SH68" s="157">
        <v>4</v>
      </c>
      <c r="SI68" s="157">
        <v>4</v>
      </c>
      <c r="SJ68" s="157">
        <v>0</v>
      </c>
      <c r="SK68" s="157">
        <v>0</v>
      </c>
      <c r="SL68" s="158">
        <f t="shared" ref="SL68:SL73" si="188">SI68/SH68</f>
        <v>1</v>
      </c>
      <c r="SM68" s="158">
        <f t="shared" ref="SM68:SM73" si="189">SL68-SD68</f>
        <v>0</v>
      </c>
      <c r="SO68" s="157" t="s">
        <v>108</v>
      </c>
      <c r="SP68" s="157">
        <v>4</v>
      </c>
      <c r="SQ68" s="157">
        <v>4</v>
      </c>
      <c r="SR68" s="157">
        <v>0</v>
      </c>
      <c r="SS68" s="157">
        <v>0</v>
      </c>
      <c r="ST68" s="158">
        <f t="shared" ref="ST68:ST73" si="190">SQ68/SP68</f>
        <v>1</v>
      </c>
      <c r="SU68" s="158">
        <f t="shared" ref="SU68:SU73" si="191">ST68-SL68</f>
        <v>0</v>
      </c>
      <c r="SW68" s="157" t="s">
        <v>108</v>
      </c>
      <c r="SX68" s="157">
        <v>4</v>
      </c>
      <c r="SY68" s="157">
        <v>4</v>
      </c>
      <c r="SZ68" s="157">
        <v>0</v>
      </c>
      <c r="TA68" s="157">
        <v>0</v>
      </c>
      <c r="TB68" s="158">
        <f t="shared" ref="TB68:TB73" si="192">SY68/SX68</f>
        <v>1</v>
      </c>
      <c r="TC68" s="158">
        <f t="shared" ref="TC68:TC73" si="193">TB68-ST68</f>
        <v>0</v>
      </c>
      <c r="TE68" s="157" t="s">
        <v>108</v>
      </c>
      <c r="TF68" s="157">
        <v>4</v>
      </c>
      <c r="TG68" s="157">
        <v>4</v>
      </c>
      <c r="TH68" s="157">
        <v>0</v>
      </c>
      <c r="TI68" s="157">
        <v>0</v>
      </c>
      <c r="TJ68" s="158">
        <f t="shared" ref="TJ68:TJ73" si="194">TG68/TF68</f>
        <v>1</v>
      </c>
      <c r="TK68" s="158">
        <f t="shared" ref="TK68:TK73" si="195">TJ68-TB68</f>
        <v>0</v>
      </c>
      <c r="TM68" s="157" t="s">
        <v>108</v>
      </c>
      <c r="TN68" s="157">
        <v>4</v>
      </c>
      <c r="TO68" s="157">
        <v>4</v>
      </c>
      <c r="TP68" s="157">
        <v>0</v>
      </c>
      <c r="TQ68" s="157">
        <v>0</v>
      </c>
      <c r="TR68" s="158">
        <f t="shared" ref="TR68:TR73" si="196">TO68/TN68</f>
        <v>1</v>
      </c>
      <c r="TS68" s="158">
        <f t="shared" ref="TS68:TS73" si="197">TR68-TJ68</f>
        <v>0</v>
      </c>
      <c r="TU68" s="157" t="s">
        <v>108</v>
      </c>
      <c r="TV68" s="157">
        <v>4</v>
      </c>
      <c r="TW68" s="157">
        <v>4</v>
      </c>
      <c r="TX68" s="157">
        <v>0</v>
      </c>
      <c r="TY68" s="157">
        <v>0</v>
      </c>
      <c r="TZ68" s="158">
        <f t="shared" ref="TZ68:TZ73" si="198">TW68/TV68</f>
        <v>1</v>
      </c>
      <c r="UA68" s="158">
        <f t="shared" ref="UA68:UA73" si="199">TZ68-TR68</f>
        <v>0</v>
      </c>
      <c r="UC68" s="157" t="s">
        <v>108</v>
      </c>
      <c r="UD68" s="157">
        <v>4</v>
      </c>
      <c r="UE68" s="157">
        <v>4</v>
      </c>
      <c r="UF68" s="157">
        <v>0</v>
      </c>
      <c r="UG68" s="157">
        <v>0</v>
      </c>
      <c r="UH68" s="158">
        <f t="shared" ref="UH68:UH73" si="200">UE68/UD68</f>
        <v>1</v>
      </c>
      <c r="UI68" s="158">
        <f t="shared" ref="UI68:UI73" si="201">UH68-TZ68</f>
        <v>0</v>
      </c>
      <c r="UK68" s="157" t="s">
        <v>108</v>
      </c>
      <c r="UL68" s="157">
        <v>4</v>
      </c>
      <c r="UM68" s="157">
        <v>4</v>
      </c>
      <c r="UN68" s="157">
        <v>0</v>
      </c>
      <c r="UO68" s="157">
        <v>0</v>
      </c>
      <c r="UP68" s="158">
        <f t="shared" ref="UP68:UP73" si="202">UM68/UL68</f>
        <v>1</v>
      </c>
      <c r="UQ68" s="158">
        <f t="shared" ref="UQ68:UQ73" si="203">UP68-UH68</f>
        <v>0</v>
      </c>
      <c r="US68" s="157" t="s">
        <v>108</v>
      </c>
      <c r="UT68" s="157">
        <v>4</v>
      </c>
      <c r="UU68" s="157">
        <v>4</v>
      </c>
      <c r="UV68" s="157">
        <v>0</v>
      </c>
      <c r="UW68" s="157">
        <v>0</v>
      </c>
      <c r="UX68" s="158">
        <f t="shared" ref="UX68:UX73" si="204">UU68/UT68</f>
        <v>1</v>
      </c>
      <c r="UY68" s="158">
        <f t="shared" ref="UY68:UY73" si="205">UX68-UP68</f>
        <v>0</v>
      </c>
      <c r="UZ68" s="157"/>
      <c r="VA68" s="157" t="s">
        <v>108</v>
      </c>
      <c r="VB68" s="157">
        <v>4</v>
      </c>
      <c r="VC68" s="157">
        <v>4</v>
      </c>
      <c r="VD68" s="157">
        <v>0</v>
      </c>
      <c r="VE68" s="157">
        <v>0</v>
      </c>
      <c r="VF68" s="158">
        <f t="shared" ref="VF68:VF73" si="206">VC68/VB68</f>
        <v>1</v>
      </c>
      <c r="VG68" s="158">
        <f t="shared" ref="VG68:VG73" si="207">VF68-UX68</f>
        <v>0</v>
      </c>
      <c r="VI68" s="157" t="s">
        <v>108</v>
      </c>
      <c r="VJ68" s="157">
        <v>4</v>
      </c>
      <c r="VK68" s="157">
        <v>4</v>
      </c>
      <c r="VL68" s="157">
        <v>0</v>
      </c>
      <c r="VM68" s="157">
        <v>0</v>
      </c>
      <c r="VN68" s="158">
        <f t="shared" ref="VN68:VN73" si="208">VK68/VJ68</f>
        <v>1</v>
      </c>
      <c r="VO68" s="158">
        <f t="shared" ref="VO68:VO73" si="209">VN68-VF68</f>
        <v>0</v>
      </c>
      <c r="VQ68" s="157" t="s">
        <v>108</v>
      </c>
      <c r="VR68" s="157">
        <v>4</v>
      </c>
      <c r="VS68" s="157">
        <v>4</v>
      </c>
      <c r="VT68" s="157">
        <v>0</v>
      </c>
      <c r="VU68" s="157">
        <v>0</v>
      </c>
      <c r="VV68" s="158">
        <f t="shared" ref="VV68:VV73" si="210">VS68/VR68</f>
        <v>1</v>
      </c>
      <c r="VW68" s="158">
        <f t="shared" ref="VW68:VW73" si="211">VV68-VN68</f>
        <v>0</v>
      </c>
      <c r="VY68" s="157" t="s">
        <v>108</v>
      </c>
      <c r="VZ68" s="157">
        <v>4</v>
      </c>
      <c r="WA68" s="157">
        <v>4</v>
      </c>
      <c r="WB68" s="157">
        <v>0</v>
      </c>
      <c r="WC68" s="157">
        <v>0</v>
      </c>
      <c r="WD68" s="158">
        <f t="shared" ref="WD68:WD73" si="212">WA68/VZ68</f>
        <v>1</v>
      </c>
      <c r="WE68" s="158">
        <f t="shared" ref="WE68:WE73" si="213">WD68-VV68</f>
        <v>0</v>
      </c>
      <c r="WG68" s="157" t="s">
        <v>108</v>
      </c>
      <c r="WH68" s="157">
        <v>4</v>
      </c>
      <c r="WI68" s="157">
        <v>4</v>
      </c>
      <c r="WJ68" s="157">
        <v>0</v>
      </c>
      <c r="WK68" s="157">
        <v>0</v>
      </c>
      <c r="WL68" s="158">
        <f t="shared" ref="WL68:WL73" si="214">WI68/WH68</f>
        <v>1</v>
      </c>
      <c r="WM68" s="158">
        <f t="shared" ref="WM68:WM73" si="215">WL68-WD68</f>
        <v>0</v>
      </c>
      <c r="WO68" s="157" t="s">
        <v>108</v>
      </c>
      <c r="WP68" s="157">
        <v>4</v>
      </c>
      <c r="WQ68" s="157">
        <v>4</v>
      </c>
      <c r="WR68" s="157">
        <v>0</v>
      </c>
      <c r="WS68" s="157">
        <v>0</v>
      </c>
      <c r="WT68" s="158">
        <f t="shared" ref="WT68:WT73" si="216">WQ68/WP68</f>
        <v>1</v>
      </c>
      <c r="WU68" s="158">
        <f t="shared" ref="WU68:WU73" si="217">WT68-WL68</f>
        <v>0</v>
      </c>
      <c r="WW68" s="157" t="s">
        <v>108</v>
      </c>
      <c r="WX68" s="157">
        <v>4</v>
      </c>
      <c r="WY68" s="157">
        <v>4</v>
      </c>
      <c r="WZ68" s="157">
        <v>0</v>
      </c>
      <c r="XA68" s="157">
        <v>0</v>
      </c>
      <c r="XB68" s="158">
        <f t="shared" ref="XB68:XB74" si="218">WY68/WX68</f>
        <v>1</v>
      </c>
      <c r="XC68" s="158" t="str">
        <f t="shared" ref="XC68:XC73" si="219">IF(EXACT(WP68,WX68),IF(EXACT(WQ68,WY68),IF(EXACT(WR68,WZ68),IF(EXACT(WS68,XA68),"OK",CONCATENATE("Fail:",XB68-WT68)),CONCATENATE("Fail:",XB68-WT68)),CONCATENATE("Fail:",XB68-WT68)),CONCATENATE("Fail:",XB68-WT68))</f>
        <v>OK</v>
      </c>
      <c r="XE68" s="157" t="s">
        <v>108</v>
      </c>
      <c r="XF68" s="157">
        <v>4</v>
      </c>
      <c r="XG68" s="157">
        <v>4</v>
      </c>
      <c r="XH68" s="157">
        <v>0</v>
      </c>
      <c r="XI68" s="157">
        <v>0</v>
      </c>
      <c r="XJ68" s="158">
        <f t="shared" ref="XJ68:XJ74" si="220">XG68/XF68</f>
        <v>1</v>
      </c>
      <c r="XK68" s="158" t="str">
        <f t="shared" si="115"/>
        <v>OK</v>
      </c>
      <c r="XM68" s="157" t="s">
        <v>108</v>
      </c>
      <c r="XN68" s="157">
        <v>4</v>
      </c>
      <c r="XO68" s="157">
        <v>4</v>
      </c>
      <c r="XP68" s="157">
        <v>0</v>
      </c>
      <c r="XQ68" s="157">
        <v>0</v>
      </c>
      <c r="XR68" s="158">
        <f t="shared" ref="XR68:XR74" si="221">XO68/XN68</f>
        <v>1</v>
      </c>
      <c r="XS68" s="158" t="str">
        <f t="shared" si="116"/>
        <v>OK</v>
      </c>
      <c r="XU68" s="157" t="s">
        <v>108</v>
      </c>
      <c r="XV68" s="157">
        <v>4</v>
      </c>
      <c r="XW68" s="157">
        <v>4</v>
      </c>
      <c r="XX68" s="157">
        <v>0</v>
      </c>
      <c r="XY68" s="157">
        <v>0</v>
      </c>
      <c r="XZ68" s="158">
        <f t="shared" ref="XZ68:XZ73" si="222">XW68/XV68</f>
        <v>1</v>
      </c>
      <c r="YA68" s="158" t="str">
        <f t="shared" ref="YA68:YA73" si="223">IF(EXACT(XF68,XV68),IF(EXACT(XG68,XW68),IF(EXACT(XH68,XX68),IF(EXACT(XI68,XY68),"OK",CONCATENATE("Fail:",ROUND(XZ68-XJ68,2)*100,"%")),CONCATENATE("Fail:",ROUND(XZ68-XJ68,2)*100,"%")),CONCATENATE("Fail:",ROUND(XZ68-XJ68,2)*100,"%")),CONCATENATE("Fail:",ROUND(XZ68-XJ68,2)*100,"%"))</f>
        <v>OK</v>
      </c>
      <c r="YC68" s="157" t="s">
        <v>108</v>
      </c>
      <c r="YD68" s="157">
        <v>4</v>
      </c>
      <c r="YE68" s="157">
        <v>4</v>
      </c>
      <c r="YF68" s="157">
        <v>0</v>
      </c>
      <c r="YG68" s="157">
        <v>0</v>
      </c>
      <c r="YH68" s="158">
        <f t="shared" ref="YH68:YH73" si="224">YE68/YD68</f>
        <v>1</v>
      </c>
      <c r="YI68" s="158" t="str">
        <f t="shared" ref="YI68:YI73" si="225">IF(EXACT(XN68,YD68),IF(EXACT(XO68,YE68),IF(EXACT(XP68,YF68),IF(EXACT(XQ68,YG68),"OK",CONCATENATE("Fail:",ROUND(YH68-XR68,2)*100,"%")),CONCATENATE("Fail:",ROUND(YH68-XR68,2)*100,"%")),CONCATENATE("Fail:",ROUND(YH68-XR68,2)*100,"%")),CONCATENATE("Fail:",ROUND(YH68-XR68,2)*100,"%"))</f>
        <v>OK</v>
      </c>
    </row>
    <row r="69" spans="1:659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121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122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123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124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125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126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127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128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129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120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130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131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132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133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134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135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136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137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138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139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14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140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141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142"/>
        <v>0.82608695652173914</v>
      </c>
      <c r="ID69" s="4">
        <f t="shared" si="143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144"/>
        <v>0.82608695652173914</v>
      </c>
      <c r="IL69" s="4">
        <f t="shared" si="145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146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147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148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118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149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119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150"/>
        <v>0.82608695652173914</v>
      </c>
      <c r="KP69" s="4">
        <f t="shared" si="151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152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153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154"/>
        <v>0.82608695652173914</v>
      </c>
      <c r="LV69" s="4">
        <f t="shared" si="155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56"/>
        <v>0.82608695652173914</v>
      </c>
      <c r="MD69" s="158">
        <f t="shared" si="157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158"/>
        <v>0.82608695652173914</v>
      </c>
      <c r="ML69" s="158">
        <f t="shared" si="159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160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161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162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163"/>
        <v>0</v>
      </c>
      <c r="NS69" s="157"/>
      <c r="OO69" s="157" t="s">
        <v>267</v>
      </c>
      <c r="OP69" s="157">
        <v>92</v>
      </c>
      <c r="OQ69" s="157">
        <v>76</v>
      </c>
      <c r="OR69" s="157">
        <v>10</v>
      </c>
      <c r="OS69" s="157">
        <v>6</v>
      </c>
      <c r="OT69" s="158">
        <f t="shared" si="164"/>
        <v>0.82608695652173914</v>
      </c>
      <c r="OU69" s="158">
        <f t="shared" si="165"/>
        <v>-3.9130434782608248E-3</v>
      </c>
      <c r="OW69" s="157" t="s">
        <v>267</v>
      </c>
      <c r="OX69" s="157">
        <v>92</v>
      </c>
      <c r="OY69" s="157">
        <v>76</v>
      </c>
      <c r="OZ69" s="157">
        <v>10</v>
      </c>
      <c r="PA69" s="157">
        <v>6</v>
      </c>
      <c r="PB69" s="158">
        <f t="shared" si="166"/>
        <v>0.82608695652173914</v>
      </c>
      <c r="PC69" s="158">
        <f t="shared" si="167"/>
        <v>0</v>
      </c>
      <c r="PE69" s="157" t="s">
        <v>267</v>
      </c>
      <c r="PF69" s="157">
        <v>92</v>
      </c>
      <c r="PG69" s="157">
        <v>76</v>
      </c>
      <c r="PH69" s="157">
        <v>10</v>
      </c>
      <c r="PI69" s="157">
        <v>6</v>
      </c>
      <c r="PJ69" s="158">
        <f t="shared" si="168"/>
        <v>0.82608695652173914</v>
      </c>
      <c r="PK69" s="158">
        <f t="shared" si="169"/>
        <v>0</v>
      </c>
      <c r="PM69" s="157" t="s">
        <v>267</v>
      </c>
      <c r="PN69" s="157">
        <v>92</v>
      </c>
      <c r="PO69" s="157">
        <v>76</v>
      </c>
      <c r="PP69" s="157">
        <v>10</v>
      </c>
      <c r="PQ69" s="157">
        <v>6</v>
      </c>
      <c r="PR69" s="158">
        <f t="shared" si="170"/>
        <v>0.82608695652173914</v>
      </c>
      <c r="PS69" s="158">
        <f t="shared" si="171"/>
        <v>0</v>
      </c>
      <c r="PU69" s="157" t="s">
        <v>267</v>
      </c>
      <c r="PV69" s="157">
        <v>92</v>
      </c>
      <c r="PW69" s="157">
        <v>76</v>
      </c>
      <c r="PX69" s="157">
        <v>10</v>
      </c>
      <c r="PY69" s="157">
        <v>6</v>
      </c>
      <c r="PZ69" s="158">
        <f t="shared" si="172"/>
        <v>0.82608695652173914</v>
      </c>
      <c r="QA69" s="158">
        <f t="shared" si="173"/>
        <v>0</v>
      </c>
      <c r="QC69" s="157" t="s">
        <v>267</v>
      </c>
      <c r="QD69" s="157">
        <v>92</v>
      </c>
      <c r="QE69" s="157">
        <v>76</v>
      </c>
      <c r="QF69" s="157">
        <v>10</v>
      </c>
      <c r="QG69" s="157">
        <v>6</v>
      </c>
      <c r="QH69" s="158">
        <f t="shared" si="174"/>
        <v>0.82608695652173914</v>
      </c>
      <c r="QI69" s="158">
        <f t="shared" si="175"/>
        <v>0</v>
      </c>
      <c r="QK69" s="157" t="s">
        <v>267</v>
      </c>
      <c r="QL69" s="157">
        <v>92</v>
      </c>
      <c r="QM69" s="157">
        <v>76</v>
      </c>
      <c r="QN69" s="157">
        <v>10</v>
      </c>
      <c r="QO69" s="157">
        <v>6</v>
      </c>
      <c r="QP69" s="158">
        <f t="shared" si="176"/>
        <v>0.82608695652173914</v>
      </c>
      <c r="QQ69" s="158">
        <f t="shared" si="177"/>
        <v>0</v>
      </c>
      <c r="QS69" s="157" t="s">
        <v>267</v>
      </c>
      <c r="QT69" s="157">
        <v>92</v>
      </c>
      <c r="QU69" s="157">
        <v>76</v>
      </c>
      <c r="QV69" s="157">
        <v>10</v>
      </c>
      <c r="QW69" s="157">
        <v>6</v>
      </c>
      <c r="QX69" s="158">
        <f t="shared" si="178"/>
        <v>0.82608695652173914</v>
      </c>
      <c r="QY69" s="158">
        <f t="shared" si="179"/>
        <v>0</v>
      </c>
      <c r="RA69" s="157" t="s">
        <v>267</v>
      </c>
      <c r="RB69" s="157">
        <v>92</v>
      </c>
      <c r="RC69" s="157">
        <v>76</v>
      </c>
      <c r="RD69" s="157">
        <v>10</v>
      </c>
      <c r="RE69" s="157">
        <v>6</v>
      </c>
      <c r="RF69" s="158">
        <f t="shared" si="180"/>
        <v>0.82608695652173914</v>
      </c>
      <c r="RG69" s="158">
        <f t="shared" si="181"/>
        <v>0</v>
      </c>
      <c r="RI69" s="157" t="s">
        <v>267</v>
      </c>
      <c r="RJ69" s="157">
        <v>92</v>
      </c>
      <c r="RK69" s="157">
        <v>76</v>
      </c>
      <c r="RL69" s="157">
        <v>10</v>
      </c>
      <c r="RM69" s="157">
        <v>6</v>
      </c>
      <c r="RN69" s="158">
        <f t="shared" si="182"/>
        <v>0.82608695652173914</v>
      </c>
      <c r="RO69" s="158">
        <f t="shared" si="183"/>
        <v>0</v>
      </c>
      <c r="RQ69" s="157" t="s">
        <v>267</v>
      </c>
      <c r="RR69" s="157">
        <v>92</v>
      </c>
      <c r="RS69" s="157">
        <v>76</v>
      </c>
      <c r="RT69" s="157">
        <v>10</v>
      </c>
      <c r="RU69" s="157">
        <v>6</v>
      </c>
      <c r="RV69" s="158">
        <f t="shared" si="184"/>
        <v>0.82608695652173914</v>
      </c>
      <c r="RW69" s="158">
        <f t="shared" si="185"/>
        <v>0</v>
      </c>
      <c r="RY69" s="157" t="s">
        <v>267</v>
      </c>
      <c r="RZ69" s="157">
        <v>92</v>
      </c>
      <c r="SA69" s="157">
        <v>76</v>
      </c>
      <c r="SB69" s="157">
        <v>10</v>
      </c>
      <c r="SC69" s="157">
        <v>6</v>
      </c>
      <c r="SD69" s="158">
        <f t="shared" si="186"/>
        <v>0.82608695652173914</v>
      </c>
      <c r="SE69" s="158">
        <f t="shared" si="187"/>
        <v>0</v>
      </c>
      <c r="SG69" s="157" t="s">
        <v>267</v>
      </c>
      <c r="SH69" s="157">
        <v>92</v>
      </c>
      <c r="SI69" s="157">
        <v>76</v>
      </c>
      <c r="SJ69" s="157">
        <v>10</v>
      </c>
      <c r="SK69" s="157">
        <v>6</v>
      </c>
      <c r="SL69" s="158">
        <f t="shared" si="188"/>
        <v>0.82608695652173914</v>
      </c>
      <c r="SM69" s="158">
        <f t="shared" si="189"/>
        <v>0</v>
      </c>
      <c r="SO69" s="157" t="s">
        <v>267</v>
      </c>
      <c r="SP69" s="157">
        <v>92</v>
      </c>
      <c r="SQ69" s="157">
        <v>76</v>
      </c>
      <c r="SR69" s="157">
        <v>10</v>
      </c>
      <c r="SS69" s="157">
        <v>6</v>
      </c>
      <c r="ST69" s="158">
        <f t="shared" si="190"/>
        <v>0.82608695652173914</v>
      </c>
      <c r="SU69" s="158">
        <f t="shared" si="191"/>
        <v>0</v>
      </c>
      <c r="SW69" s="157" t="s">
        <v>267</v>
      </c>
      <c r="SX69" s="157">
        <v>92</v>
      </c>
      <c r="SY69" s="157">
        <v>76</v>
      </c>
      <c r="SZ69" s="157">
        <v>10</v>
      </c>
      <c r="TA69" s="157">
        <v>6</v>
      </c>
      <c r="TB69" s="158">
        <f t="shared" si="192"/>
        <v>0.82608695652173914</v>
      </c>
      <c r="TC69" s="158">
        <f t="shared" si="193"/>
        <v>0</v>
      </c>
      <c r="TE69" s="157" t="s">
        <v>267</v>
      </c>
      <c r="TF69" s="157">
        <v>92</v>
      </c>
      <c r="TG69" s="157">
        <v>76</v>
      </c>
      <c r="TH69" s="157">
        <v>10</v>
      </c>
      <c r="TI69" s="157">
        <v>6</v>
      </c>
      <c r="TJ69" s="158">
        <f t="shared" si="194"/>
        <v>0.82608695652173914</v>
      </c>
      <c r="TK69" s="158">
        <f t="shared" si="195"/>
        <v>0</v>
      </c>
      <c r="TM69" s="157" t="s">
        <v>267</v>
      </c>
      <c r="TN69" s="157">
        <v>92</v>
      </c>
      <c r="TO69" s="157">
        <v>76</v>
      </c>
      <c r="TP69" s="157">
        <v>10</v>
      </c>
      <c r="TQ69" s="157">
        <v>6</v>
      </c>
      <c r="TR69" s="158">
        <f t="shared" si="196"/>
        <v>0.82608695652173914</v>
      </c>
      <c r="TS69" s="158">
        <f t="shared" si="197"/>
        <v>0</v>
      </c>
      <c r="TU69" s="157" t="s">
        <v>267</v>
      </c>
      <c r="TV69" s="157">
        <v>92</v>
      </c>
      <c r="TW69" s="157">
        <v>76</v>
      </c>
      <c r="TX69" s="157">
        <v>10</v>
      </c>
      <c r="TY69" s="157">
        <v>6</v>
      </c>
      <c r="TZ69" s="158">
        <f t="shared" si="198"/>
        <v>0.82608695652173914</v>
      </c>
      <c r="UA69" s="158">
        <f t="shared" si="199"/>
        <v>0</v>
      </c>
      <c r="UC69" s="157" t="s">
        <v>267</v>
      </c>
      <c r="UD69" s="157">
        <v>92</v>
      </c>
      <c r="UE69" s="157">
        <v>76</v>
      </c>
      <c r="UF69" s="157">
        <v>10</v>
      </c>
      <c r="UG69" s="157">
        <v>6</v>
      </c>
      <c r="UH69" s="158">
        <f t="shared" si="200"/>
        <v>0.82608695652173914</v>
      </c>
      <c r="UI69" s="158">
        <f t="shared" si="201"/>
        <v>0</v>
      </c>
      <c r="UK69" s="157" t="s">
        <v>267</v>
      </c>
      <c r="UL69" s="157">
        <v>92</v>
      </c>
      <c r="UM69" s="157">
        <v>76</v>
      </c>
      <c r="UN69" s="157">
        <v>10</v>
      </c>
      <c r="UO69" s="157">
        <v>6</v>
      </c>
      <c r="UP69" s="158">
        <f t="shared" si="202"/>
        <v>0.82608695652173914</v>
      </c>
      <c r="UQ69" s="158">
        <f t="shared" si="203"/>
        <v>0</v>
      </c>
      <c r="US69" s="157" t="s">
        <v>267</v>
      </c>
      <c r="UT69" s="157">
        <v>92</v>
      </c>
      <c r="UU69" s="157">
        <v>76</v>
      </c>
      <c r="UV69" s="157">
        <v>10</v>
      </c>
      <c r="UW69" s="157">
        <v>6</v>
      </c>
      <c r="UX69" s="158">
        <f t="shared" si="204"/>
        <v>0.82608695652173914</v>
      </c>
      <c r="UY69" s="158">
        <f t="shared" si="205"/>
        <v>0</v>
      </c>
      <c r="UZ69" s="157"/>
      <c r="VA69" s="157" t="s">
        <v>267</v>
      </c>
      <c r="VB69" s="157">
        <v>92</v>
      </c>
      <c r="VC69" s="157">
        <v>76</v>
      </c>
      <c r="VD69" s="157">
        <v>10</v>
      </c>
      <c r="VE69" s="157">
        <v>6</v>
      </c>
      <c r="VF69" s="158">
        <f t="shared" si="206"/>
        <v>0.82608695652173914</v>
      </c>
      <c r="VG69" s="158">
        <f t="shared" si="207"/>
        <v>0</v>
      </c>
      <c r="VI69" s="157" t="s">
        <v>267</v>
      </c>
      <c r="VJ69" s="157">
        <v>92</v>
      </c>
      <c r="VK69" s="157">
        <v>76</v>
      </c>
      <c r="VL69" s="157">
        <v>10</v>
      </c>
      <c r="VM69" s="157">
        <v>6</v>
      </c>
      <c r="VN69" s="158">
        <f t="shared" si="208"/>
        <v>0.82608695652173914</v>
      </c>
      <c r="VO69" s="158">
        <f t="shared" si="209"/>
        <v>0</v>
      </c>
      <c r="VQ69" s="157" t="s">
        <v>267</v>
      </c>
      <c r="VR69" s="157">
        <v>92</v>
      </c>
      <c r="VS69" s="157">
        <v>76</v>
      </c>
      <c r="VT69" s="157">
        <v>10</v>
      </c>
      <c r="VU69" s="157">
        <v>6</v>
      </c>
      <c r="VV69" s="158">
        <f t="shared" si="210"/>
        <v>0.82608695652173914</v>
      </c>
      <c r="VW69" s="158">
        <f t="shared" si="211"/>
        <v>0</v>
      </c>
      <c r="VY69" s="157" t="s">
        <v>267</v>
      </c>
      <c r="VZ69" s="157">
        <v>92</v>
      </c>
      <c r="WA69" s="157">
        <v>76</v>
      </c>
      <c r="WB69" s="157">
        <v>10</v>
      </c>
      <c r="WC69" s="157">
        <v>6</v>
      </c>
      <c r="WD69" s="158">
        <f t="shared" si="212"/>
        <v>0.82608695652173914</v>
      </c>
      <c r="WE69" s="158">
        <f t="shared" si="213"/>
        <v>0</v>
      </c>
      <c r="WG69" s="157" t="s">
        <v>267</v>
      </c>
      <c r="WH69" s="157">
        <v>92</v>
      </c>
      <c r="WI69" s="157">
        <v>77</v>
      </c>
      <c r="WJ69" s="157">
        <v>10</v>
      </c>
      <c r="WK69" s="157">
        <v>5</v>
      </c>
      <c r="WL69" s="158">
        <f t="shared" si="214"/>
        <v>0.83695652173913049</v>
      </c>
      <c r="WM69" s="158">
        <f t="shared" si="215"/>
        <v>1.0869565217391353E-2</v>
      </c>
      <c r="WN69" s="17" t="s">
        <v>428</v>
      </c>
      <c r="WO69" s="157" t="s">
        <v>267</v>
      </c>
      <c r="WP69" s="157">
        <v>92</v>
      </c>
      <c r="WQ69" s="157">
        <v>77</v>
      </c>
      <c r="WR69" s="157">
        <v>10</v>
      </c>
      <c r="WS69" s="157">
        <v>5</v>
      </c>
      <c r="WT69" s="158">
        <f t="shared" si="216"/>
        <v>0.83695652173913049</v>
      </c>
      <c r="WU69" s="158">
        <f t="shared" si="217"/>
        <v>0</v>
      </c>
      <c r="WW69" s="157" t="s">
        <v>267</v>
      </c>
      <c r="WX69" s="157">
        <v>92</v>
      </c>
      <c r="WY69" s="157">
        <v>77</v>
      </c>
      <c r="WZ69" s="157">
        <v>10</v>
      </c>
      <c r="XA69" s="157">
        <v>5</v>
      </c>
      <c r="XB69" s="158">
        <f t="shared" si="218"/>
        <v>0.83695652173913049</v>
      </c>
      <c r="XC69" s="158" t="str">
        <f t="shared" si="219"/>
        <v>OK</v>
      </c>
      <c r="XE69" s="157" t="s">
        <v>267</v>
      </c>
      <c r="XF69" s="157">
        <v>92</v>
      </c>
      <c r="XG69" s="157">
        <v>77</v>
      </c>
      <c r="XH69" s="157">
        <v>10</v>
      </c>
      <c r="XI69" s="157">
        <v>5</v>
      </c>
      <c r="XJ69" s="158">
        <f t="shared" si="220"/>
        <v>0.83695652173913049</v>
      </c>
      <c r="XK69" s="158" t="str">
        <f t="shared" si="115"/>
        <v>OK</v>
      </c>
      <c r="XM69" s="157" t="s">
        <v>267</v>
      </c>
      <c r="XN69" s="157">
        <v>92</v>
      </c>
      <c r="XO69" s="157">
        <v>77</v>
      </c>
      <c r="XP69" s="157">
        <v>10</v>
      </c>
      <c r="XQ69" s="157">
        <v>5</v>
      </c>
      <c r="XR69" s="158">
        <f t="shared" si="221"/>
        <v>0.83695652173913049</v>
      </c>
      <c r="XS69" s="158" t="str">
        <f t="shared" si="116"/>
        <v>OK</v>
      </c>
      <c r="XU69" s="157" t="s">
        <v>267</v>
      </c>
      <c r="XV69" s="157">
        <v>90</v>
      </c>
      <c r="XW69" s="157">
        <v>79</v>
      </c>
      <c r="XX69" s="157">
        <v>6</v>
      </c>
      <c r="XY69" s="157">
        <v>5</v>
      </c>
      <c r="XZ69" s="158">
        <f t="shared" si="222"/>
        <v>0.87777777777777777</v>
      </c>
      <c r="YA69" s="158" t="str">
        <f t="shared" si="223"/>
        <v>Fail:4%</v>
      </c>
      <c r="YB69" s="196" t="s">
        <v>444</v>
      </c>
      <c r="YC69" s="157" t="s">
        <v>267</v>
      </c>
      <c r="YD69" s="157">
        <v>90</v>
      </c>
      <c r="YE69" s="157">
        <v>79</v>
      </c>
      <c r="YF69" s="157">
        <v>6</v>
      </c>
      <c r="YG69" s="157">
        <v>5</v>
      </c>
      <c r="YH69" s="158">
        <f t="shared" si="224"/>
        <v>0.87777777777777777</v>
      </c>
      <c r="YI69" s="158" t="str">
        <f t="shared" si="225"/>
        <v>Fail:4%</v>
      </c>
    </row>
    <row r="70" spans="1:659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121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122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123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124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125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126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127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128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129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120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130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131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132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134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135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136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137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138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139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14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140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141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142"/>
        <v>0.47887323943661969</v>
      </c>
      <c r="ID70" s="28">
        <f t="shared" si="143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144"/>
        <v>0.47887323943661969</v>
      </c>
      <c r="IL70" s="28">
        <f t="shared" si="145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146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147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148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118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149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119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150"/>
        <v>0.47887323943661969</v>
      </c>
      <c r="KP70" s="4">
        <f t="shared" si="151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152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153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154"/>
        <v>0.47887323943661969</v>
      </c>
      <c r="LV70" s="4">
        <f t="shared" si="155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156"/>
        <v>0.47887323943661969</v>
      </c>
      <c r="MD70" s="158">
        <f t="shared" si="157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158"/>
        <v>0.47887323943661969</v>
      </c>
      <c r="ML70" s="158">
        <f t="shared" si="159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160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161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162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163"/>
        <v>0</v>
      </c>
      <c r="NS70" s="159" t="s">
        <v>119</v>
      </c>
      <c r="NY70" s="28"/>
      <c r="OG70" s="28"/>
      <c r="OO70" s="157" t="s">
        <v>82</v>
      </c>
      <c r="OP70" s="157">
        <v>71</v>
      </c>
      <c r="OQ70" s="157">
        <v>45</v>
      </c>
      <c r="OR70" s="157">
        <v>8</v>
      </c>
      <c r="OS70" s="157">
        <v>18</v>
      </c>
      <c r="OT70" s="158">
        <f t="shared" si="164"/>
        <v>0.63380281690140849</v>
      </c>
      <c r="OU70" s="158">
        <f t="shared" si="165"/>
        <v>0.17380281690140847</v>
      </c>
      <c r="OW70" s="157" t="s">
        <v>82</v>
      </c>
      <c r="OX70" s="157">
        <v>71</v>
      </c>
      <c r="OY70" s="157">
        <v>45</v>
      </c>
      <c r="OZ70" s="157">
        <v>8</v>
      </c>
      <c r="PA70" s="157">
        <v>18</v>
      </c>
      <c r="PB70" s="158">
        <f t="shared" si="166"/>
        <v>0.63380281690140849</v>
      </c>
      <c r="PC70" s="158">
        <f t="shared" si="167"/>
        <v>0</v>
      </c>
      <c r="PE70" s="157" t="s">
        <v>82</v>
      </c>
      <c r="PF70" s="157">
        <v>71</v>
      </c>
      <c r="PG70" s="157">
        <v>45</v>
      </c>
      <c r="PH70" s="157">
        <v>8</v>
      </c>
      <c r="PI70" s="157">
        <v>18</v>
      </c>
      <c r="PJ70" s="158">
        <f t="shared" si="168"/>
        <v>0.63380281690140849</v>
      </c>
      <c r="PK70" s="158">
        <f t="shared" si="169"/>
        <v>0</v>
      </c>
      <c r="PM70" s="157" t="s">
        <v>82</v>
      </c>
      <c r="PN70" s="157">
        <v>71</v>
      </c>
      <c r="PO70" s="157">
        <v>46</v>
      </c>
      <c r="PP70" s="157">
        <v>7</v>
      </c>
      <c r="PQ70" s="157">
        <v>18</v>
      </c>
      <c r="PR70" s="158">
        <f t="shared" si="170"/>
        <v>0.647887323943662</v>
      </c>
      <c r="PS70" s="158">
        <f t="shared" si="171"/>
        <v>1.4084507042253502E-2</v>
      </c>
      <c r="PT70" s="7" t="s">
        <v>119</v>
      </c>
      <c r="PU70" s="157" t="s">
        <v>82</v>
      </c>
      <c r="PV70" s="157">
        <v>71</v>
      </c>
      <c r="PW70" s="157">
        <v>46</v>
      </c>
      <c r="PX70" s="157">
        <v>7</v>
      </c>
      <c r="PY70" s="157">
        <v>18</v>
      </c>
      <c r="PZ70" s="158">
        <f t="shared" si="172"/>
        <v>0.647887323943662</v>
      </c>
      <c r="QA70" s="158">
        <f t="shared" si="173"/>
        <v>0</v>
      </c>
      <c r="QB70" s="7" t="s">
        <v>119</v>
      </c>
      <c r="QC70" s="157" t="s">
        <v>82</v>
      </c>
      <c r="QD70" s="157">
        <v>71</v>
      </c>
      <c r="QE70" s="157">
        <v>46</v>
      </c>
      <c r="QF70" s="159">
        <v>7</v>
      </c>
      <c r="QG70" s="157">
        <v>18</v>
      </c>
      <c r="QH70" s="158">
        <f t="shared" si="174"/>
        <v>0.647887323943662</v>
      </c>
      <c r="QI70" s="158">
        <f t="shared" si="175"/>
        <v>0</v>
      </c>
      <c r="QJ70" s="7" t="s">
        <v>119</v>
      </c>
      <c r="QK70" s="157" t="s">
        <v>82</v>
      </c>
      <c r="QL70" s="157">
        <v>71</v>
      </c>
      <c r="QM70" s="157">
        <v>46</v>
      </c>
      <c r="QN70" s="159">
        <v>7</v>
      </c>
      <c r="QO70" s="157">
        <v>18</v>
      </c>
      <c r="QP70" s="158">
        <f t="shared" si="176"/>
        <v>0.647887323943662</v>
      </c>
      <c r="QQ70" s="158">
        <f t="shared" si="177"/>
        <v>0</v>
      </c>
      <c r="QR70" s="7" t="s">
        <v>119</v>
      </c>
      <c r="QS70" s="157" t="s">
        <v>82</v>
      </c>
      <c r="QT70" s="157">
        <v>71</v>
      </c>
      <c r="QU70" s="159">
        <v>46</v>
      </c>
      <c r="QV70" s="159">
        <v>7</v>
      </c>
      <c r="QW70" s="157">
        <v>18</v>
      </c>
      <c r="QX70" s="158">
        <f t="shared" si="178"/>
        <v>0.647887323943662</v>
      </c>
      <c r="QY70" s="158">
        <f t="shared" si="179"/>
        <v>0</v>
      </c>
      <c r="QZ70" s="157" t="s">
        <v>119</v>
      </c>
      <c r="RA70" s="157" t="s">
        <v>82</v>
      </c>
      <c r="RB70" s="157">
        <v>71</v>
      </c>
      <c r="RC70" s="159">
        <v>46</v>
      </c>
      <c r="RD70" s="159">
        <v>7</v>
      </c>
      <c r="RE70" s="157">
        <v>18</v>
      </c>
      <c r="RF70" s="158">
        <f t="shared" si="180"/>
        <v>0.647887323943662</v>
      </c>
      <c r="RG70" s="158">
        <f t="shared" si="181"/>
        <v>0</v>
      </c>
      <c r="RH70" s="157" t="s">
        <v>119</v>
      </c>
      <c r="RI70" s="157" t="s">
        <v>82</v>
      </c>
      <c r="RJ70" s="157">
        <v>71</v>
      </c>
      <c r="RK70" s="157">
        <v>46</v>
      </c>
      <c r="RL70" s="157">
        <v>7</v>
      </c>
      <c r="RM70" s="157">
        <v>18</v>
      </c>
      <c r="RN70" s="158">
        <f t="shared" si="182"/>
        <v>0.647887323943662</v>
      </c>
      <c r="RO70" s="158">
        <f t="shared" si="183"/>
        <v>0</v>
      </c>
      <c r="RQ70" s="157" t="s">
        <v>82</v>
      </c>
      <c r="RR70" s="157">
        <v>71</v>
      </c>
      <c r="RS70" s="159">
        <v>46</v>
      </c>
      <c r="RT70" s="159">
        <v>7</v>
      </c>
      <c r="RU70" s="157">
        <v>18</v>
      </c>
      <c r="RV70" s="158">
        <f t="shared" si="184"/>
        <v>0.647887323943662</v>
      </c>
      <c r="RW70" s="158">
        <f t="shared" si="185"/>
        <v>0</v>
      </c>
      <c r="RX70" s="17" t="s">
        <v>119</v>
      </c>
      <c r="RY70" s="157" t="s">
        <v>82</v>
      </c>
      <c r="RZ70" s="157">
        <v>71</v>
      </c>
      <c r="SA70" s="159">
        <v>46</v>
      </c>
      <c r="SB70" s="159">
        <v>7</v>
      </c>
      <c r="SC70" s="157">
        <v>18</v>
      </c>
      <c r="SD70" s="158">
        <f t="shared" si="186"/>
        <v>0.647887323943662</v>
      </c>
      <c r="SE70" s="158">
        <f t="shared" si="187"/>
        <v>0</v>
      </c>
      <c r="SF70" s="17" t="s">
        <v>119</v>
      </c>
      <c r="SG70" s="157" t="s">
        <v>82</v>
      </c>
      <c r="SH70" s="157">
        <v>71</v>
      </c>
      <c r="SI70" s="159">
        <v>46</v>
      </c>
      <c r="SJ70" s="159">
        <v>7</v>
      </c>
      <c r="SK70" s="157">
        <v>18</v>
      </c>
      <c r="SL70" s="158">
        <f t="shared" si="188"/>
        <v>0.647887323943662</v>
      </c>
      <c r="SM70" s="158">
        <f t="shared" si="189"/>
        <v>0</v>
      </c>
      <c r="SN70" s="17" t="s">
        <v>119</v>
      </c>
      <c r="SO70" s="157" t="s">
        <v>82</v>
      </c>
      <c r="SP70" s="157">
        <v>71</v>
      </c>
      <c r="SQ70" s="159">
        <v>46</v>
      </c>
      <c r="SR70" s="159">
        <v>7</v>
      </c>
      <c r="SS70" s="157">
        <v>18</v>
      </c>
      <c r="ST70" s="158">
        <f t="shared" si="190"/>
        <v>0.647887323943662</v>
      </c>
      <c r="SU70" s="158">
        <f t="shared" si="191"/>
        <v>0</v>
      </c>
      <c r="SV70" s="17" t="s">
        <v>119</v>
      </c>
      <c r="SW70" s="157" t="s">
        <v>82</v>
      </c>
      <c r="SX70" s="157">
        <v>71</v>
      </c>
      <c r="SY70" s="159">
        <v>46</v>
      </c>
      <c r="SZ70" s="159">
        <v>7</v>
      </c>
      <c r="TA70" s="157">
        <v>18</v>
      </c>
      <c r="TB70" s="158">
        <f t="shared" si="192"/>
        <v>0.647887323943662</v>
      </c>
      <c r="TC70" s="158">
        <f t="shared" si="193"/>
        <v>0</v>
      </c>
      <c r="TD70" s="17" t="s">
        <v>119</v>
      </c>
      <c r="TE70" s="157" t="s">
        <v>82</v>
      </c>
      <c r="TF70" s="157">
        <v>71</v>
      </c>
      <c r="TG70" s="159">
        <v>46</v>
      </c>
      <c r="TH70" s="159">
        <v>7</v>
      </c>
      <c r="TI70" s="157">
        <v>18</v>
      </c>
      <c r="TJ70" s="158">
        <f t="shared" si="194"/>
        <v>0.647887323943662</v>
      </c>
      <c r="TK70" s="158">
        <f t="shared" si="195"/>
        <v>0</v>
      </c>
      <c r="TL70" s="17" t="s">
        <v>119</v>
      </c>
      <c r="TM70" s="157" t="s">
        <v>82</v>
      </c>
      <c r="TN70" s="157">
        <v>71</v>
      </c>
      <c r="TO70" s="159">
        <v>46</v>
      </c>
      <c r="TP70" s="159">
        <v>7</v>
      </c>
      <c r="TQ70" s="157">
        <v>18</v>
      </c>
      <c r="TR70" s="158">
        <f t="shared" si="196"/>
        <v>0.647887323943662</v>
      </c>
      <c r="TS70" s="158">
        <f t="shared" si="197"/>
        <v>0</v>
      </c>
      <c r="TT70" s="17" t="s">
        <v>119</v>
      </c>
      <c r="TU70" s="157" t="s">
        <v>82</v>
      </c>
      <c r="TV70" s="157">
        <v>71</v>
      </c>
      <c r="TW70" s="159">
        <v>46</v>
      </c>
      <c r="TX70" s="159">
        <v>7</v>
      </c>
      <c r="TY70" s="157">
        <v>18</v>
      </c>
      <c r="TZ70" s="158">
        <f t="shared" si="198"/>
        <v>0.647887323943662</v>
      </c>
      <c r="UA70" s="158">
        <f t="shared" si="199"/>
        <v>0</v>
      </c>
      <c r="UB70" s="17" t="s">
        <v>119</v>
      </c>
      <c r="UC70" s="157" t="s">
        <v>82</v>
      </c>
      <c r="UD70" s="157">
        <v>71</v>
      </c>
      <c r="UE70" s="159">
        <v>46</v>
      </c>
      <c r="UF70" s="159">
        <v>7</v>
      </c>
      <c r="UG70" s="157">
        <v>18</v>
      </c>
      <c r="UH70" s="158">
        <f t="shared" si="200"/>
        <v>0.647887323943662</v>
      </c>
      <c r="UI70" s="158">
        <f t="shared" si="201"/>
        <v>0</v>
      </c>
      <c r="UJ70" s="17" t="s">
        <v>119</v>
      </c>
      <c r="UK70" s="157" t="s">
        <v>82</v>
      </c>
      <c r="UL70" s="157">
        <v>71</v>
      </c>
      <c r="UM70" s="159">
        <v>46</v>
      </c>
      <c r="UN70" s="159">
        <v>7</v>
      </c>
      <c r="UO70" s="157">
        <v>18</v>
      </c>
      <c r="UP70" s="158">
        <f t="shared" si="202"/>
        <v>0.647887323943662</v>
      </c>
      <c r="UQ70" s="158">
        <f t="shared" si="203"/>
        <v>0</v>
      </c>
      <c r="UR70" s="17" t="s">
        <v>119</v>
      </c>
      <c r="US70" s="157" t="s">
        <v>82</v>
      </c>
      <c r="UT70" s="157">
        <v>71</v>
      </c>
      <c r="UU70" s="159">
        <v>46</v>
      </c>
      <c r="UV70" s="159">
        <v>7</v>
      </c>
      <c r="UW70" s="157">
        <v>18</v>
      </c>
      <c r="UX70" s="158">
        <f t="shared" si="204"/>
        <v>0.647887323943662</v>
      </c>
      <c r="UY70" s="158">
        <f t="shared" si="205"/>
        <v>0</v>
      </c>
      <c r="UZ70" s="110" t="s">
        <v>119</v>
      </c>
      <c r="VA70" s="157" t="s">
        <v>82</v>
      </c>
      <c r="VB70" s="157">
        <v>71</v>
      </c>
      <c r="VC70" s="159">
        <v>46</v>
      </c>
      <c r="VD70" s="159">
        <v>7</v>
      </c>
      <c r="VE70" s="157">
        <v>18</v>
      </c>
      <c r="VF70" s="158">
        <f t="shared" si="206"/>
        <v>0.647887323943662</v>
      </c>
      <c r="VG70" s="158">
        <f t="shared" si="207"/>
        <v>0</v>
      </c>
      <c r="VH70" s="17" t="s">
        <v>119</v>
      </c>
      <c r="VI70" s="157" t="s">
        <v>82</v>
      </c>
      <c r="VJ70" s="157">
        <v>71</v>
      </c>
      <c r="VK70" s="159">
        <v>46</v>
      </c>
      <c r="VL70" s="159">
        <v>7</v>
      </c>
      <c r="VM70" s="157">
        <v>18</v>
      </c>
      <c r="VN70" s="158">
        <f t="shared" si="208"/>
        <v>0.647887323943662</v>
      </c>
      <c r="VO70" s="158">
        <f t="shared" si="209"/>
        <v>0</v>
      </c>
      <c r="VP70" s="17" t="s">
        <v>119</v>
      </c>
      <c r="VQ70" s="157" t="s">
        <v>82</v>
      </c>
      <c r="VR70" s="157">
        <v>71</v>
      </c>
      <c r="VS70" s="159">
        <v>46</v>
      </c>
      <c r="VT70" s="159">
        <v>7</v>
      </c>
      <c r="VU70" s="157">
        <v>18</v>
      </c>
      <c r="VV70" s="158">
        <f t="shared" si="210"/>
        <v>0.647887323943662</v>
      </c>
      <c r="VW70" s="158">
        <f t="shared" si="211"/>
        <v>0</v>
      </c>
      <c r="VX70" s="17" t="s">
        <v>119</v>
      </c>
      <c r="VY70" s="157" t="s">
        <v>82</v>
      </c>
      <c r="VZ70" s="157">
        <v>71</v>
      </c>
      <c r="WA70" s="159">
        <v>46</v>
      </c>
      <c r="WB70" s="159">
        <v>7</v>
      </c>
      <c r="WC70" s="157">
        <v>18</v>
      </c>
      <c r="WD70" s="158">
        <f t="shared" si="212"/>
        <v>0.647887323943662</v>
      </c>
      <c r="WE70" s="158">
        <f t="shared" si="213"/>
        <v>0</v>
      </c>
      <c r="WF70" s="17" t="s">
        <v>119</v>
      </c>
      <c r="WG70" s="157" t="s">
        <v>82</v>
      </c>
      <c r="WH70" s="157">
        <v>71</v>
      </c>
      <c r="WI70" s="159">
        <v>46</v>
      </c>
      <c r="WJ70" s="159">
        <v>7</v>
      </c>
      <c r="WK70" s="157">
        <v>18</v>
      </c>
      <c r="WL70" s="158">
        <f t="shared" si="214"/>
        <v>0.647887323943662</v>
      </c>
      <c r="WM70" s="158">
        <f t="shared" si="215"/>
        <v>0</v>
      </c>
      <c r="WN70" s="17" t="s">
        <v>119</v>
      </c>
      <c r="WO70" s="157" t="s">
        <v>82</v>
      </c>
      <c r="WP70" s="157">
        <v>71</v>
      </c>
      <c r="WQ70" s="157">
        <v>46</v>
      </c>
      <c r="WR70" s="157">
        <v>7</v>
      </c>
      <c r="WS70" s="157">
        <v>18</v>
      </c>
      <c r="WT70" s="158">
        <f t="shared" si="216"/>
        <v>0.647887323943662</v>
      </c>
      <c r="WU70" s="158">
        <f t="shared" si="217"/>
        <v>0</v>
      </c>
      <c r="WV70" s="157" t="s">
        <v>119</v>
      </c>
      <c r="WW70" s="157" t="s">
        <v>82</v>
      </c>
      <c r="WX70" s="157">
        <v>71</v>
      </c>
      <c r="WY70" s="157">
        <v>46</v>
      </c>
      <c r="WZ70" s="157">
        <v>7</v>
      </c>
      <c r="XA70" s="157">
        <v>18</v>
      </c>
      <c r="XB70" s="158">
        <f t="shared" si="218"/>
        <v>0.647887323943662</v>
      </c>
      <c r="XC70" s="158" t="str">
        <f t="shared" si="219"/>
        <v>OK</v>
      </c>
      <c r="XE70" s="157" t="s">
        <v>82</v>
      </c>
      <c r="XF70" s="157">
        <v>71</v>
      </c>
      <c r="XG70" s="157">
        <v>46</v>
      </c>
      <c r="XH70" s="157">
        <v>7</v>
      </c>
      <c r="XI70" s="157">
        <v>18</v>
      </c>
      <c r="XJ70" s="158">
        <f t="shared" si="220"/>
        <v>0.647887323943662</v>
      </c>
      <c r="XK70" s="158" t="str">
        <f t="shared" si="115"/>
        <v>OK</v>
      </c>
      <c r="XL70" s="157" t="s">
        <v>435</v>
      </c>
      <c r="XM70" s="157" t="s">
        <v>82</v>
      </c>
      <c r="XN70" s="157">
        <v>71</v>
      </c>
      <c r="XO70" s="157">
        <v>46</v>
      </c>
      <c r="XP70" s="157">
        <v>7</v>
      </c>
      <c r="XQ70" s="157">
        <v>18</v>
      </c>
      <c r="XR70" s="158">
        <f t="shared" si="221"/>
        <v>0.647887323943662</v>
      </c>
      <c r="XS70" s="158" t="str">
        <f t="shared" si="116"/>
        <v>OK</v>
      </c>
      <c r="XU70" s="157" t="s">
        <v>82</v>
      </c>
      <c r="XV70" s="157">
        <v>71</v>
      </c>
      <c r="XW70" s="157">
        <v>46</v>
      </c>
      <c r="XX70" s="157">
        <v>7</v>
      </c>
      <c r="XY70" s="157">
        <v>18</v>
      </c>
      <c r="XZ70" s="158">
        <f t="shared" si="222"/>
        <v>0.647887323943662</v>
      </c>
      <c r="YA70" s="158" t="str">
        <f t="shared" si="223"/>
        <v>OK</v>
      </c>
      <c r="YB70" s="197" t="s">
        <v>445</v>
      </c>
      <c r="YC70" s="157" t="s">
        <v>82</v>
      </c>
      <c r="YD70" s="157">
        <v>71</v>
      </c>
      <c r="YE70" s="157">
        <v>46</v>
      </c>
      <c r="YF70" s="157">
        <v>7</v>
      </c>
      <c r="YG70" s="157">
        <v>18</v>
      </c>
      <c r="YH70" s="158">
        <f t="shared" si="224"/>
        <v>0.647887323943662</v>
      </c>
      <c r="YI70" s="158" t="str">
        <f t="shared" si="225"/>
        <v>OK</v>
      </c>
    </row>
    <row r="71" spans="1:659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121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122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123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124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125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126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127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128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129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120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130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131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132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133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134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135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136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137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138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139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140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141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142"/>
        <v>0.99639639639639643</v>
      </c>
      <c r="ID71" s="4">
        <f t="shared" si="143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144"/>
        <v>0.99639639639639643</v>
      </c>
      <c r="IL71" s="4">
        <f t="shared" si="145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146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147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148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118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149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119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150"/>
        <v>0.99639639639639643</v>
      </c>
      <c r="KP71" s="4">
        <f t="shared" si="151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152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153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154"/>
        <v>0</v>
      </c>
      <c r="LV71" s="4">
        <f t="shared" si="155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156"/>
        <v>0</v>
      </c>
      <c r="MD71" s="158">
        <f t="shared" si="157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158"/>
        <v>0</v>
      </c>
      <c r="ML71" s="158">
        <f t="shared" si="159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160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161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162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163"/>
        <v>0</v>
      </c>
      <c r="NS71" s="157"/>
      <c r="OO71" s="157" t="s">
        <v>86</v>
      </c>
      <c r="OP71" s="157">
        <v>1817</v>
      </c>
      <c r="OQ71" s="157">
        <v>40</v>
      </c>
      <c r="OR71" s="157">
        <v>149</v>
      </c>
      <c r="OS71" s="157">
        <v>1628</v>
      </c>
      <c r="OT71" s="158">
        <f t="shared" si="164"/>
        <v>2.2014309301045681E-2</v>
      </c>
      <c r="OU71" s="158">
        <f t="shared" si="165"/>
        <v>2.2014309301045681E-2</v>
      </c>
      <c r="OW71" s="157" t="s">
        <v>86</v>
      </c>
      <c r="OX71" s="157">
        <v>1497</v>
      </c>
      <c r="OY71" s="157">
        <v>40</v>
      </c>
      <c r="OZ71" s="157">
        <v>149</v>
      </c>
      <c r="PA71" s="157">
        <v>1308</v>
      </c>
      <c r="PB71" s="158">
        <f t="shared" si="166"/>
        <v>2.6720106880427523E-2</v>
      </c>
      <c r="PC71" s="158">
        <f t="shared" si="167"/>
        <v>4.7057975793818423E-3</v>
      </c>
      <c r="PE71" s="157" t="s">
        <v>86</v>
      </c>
      <c r="PF71" s="157">
        <v>1497</v>
      </c>
      <c r="PG71" s="157">
        <v>40</v>
      </c>
      <c r="PH71" s="157">
        <v>149</v>
      </c>
      <c r="PI71" s="157">
        <v>1308</v>
      </c>
      <c r="PJ71" s="158">
        <f t="shared" si="168"/>
        <v>2.6720106880427523E-2</v>
      </c>
      <c r="PK71" s="158">
        <f t="shared" si="169"/>
        <v>0</v>
      </c>
      <c r="PL71" s="2" t="s">
        <v>119</v>
      </c>
      <c r="PM71" s="157" t="s">
        <v>86</v>
      </c>
      <c r="PN71" s="157">
        <v>1497</v>
      </c>
      <c r="PO71" s="157">
        <v>40</v>
      </c>
      <c r="PP71" s="157">
        <v>149</v>
      </c>
      <c r="PQ71" s="157">
        <v>1308</v>
      </c>
      <c r="PR71" s="158">
        <f t="shared" si="170"/>
        <v>2.6720106880427523E-2</v>
      </c>
      <c r="PS71" s="158">
        <f t="shared" si="171"/>
        <v>0</v>
      </c>
      <c r="PU71" s="157" t="s">
        <v>86</v>
      </c>
      <c r="PV71" s="157">
        <v>1497</v>
      </c>
      <c r="PW71" s="157">
        <v>40</v>
      </c>
      <c r="PX71" s="157">
        <v>149</v>
      </c>
      <c r="PY71" s="157">
        <v>1308</v>
      </c>
      <c r="PZ71" s="158">
        <f t="shared" si="172"/>
        <v>2.6720106880427523E-2</v>
      </c>
      <c r="QA71" s="158">
        <f t="shared" si="173"/>
        <v>0</v>
      </c>
      <c r="QC71" s="157" t="s">
        <v>86</v>
      </c>
      <c r="QD71" s="157">
        <v>1497</v>
      </c>
      <c r="QE71" s="157">
        <v>1369</v>
      </c>
      <c r="QF71" s="157">
        <v>128</v>
      </c>
      <c r="QG71" s="157">
        <v>0</v>
      </c>
      <c r="QH71" s="158">
        <f t="shared" si="174"/>
        <v>0.91449565798263188</v>
      </c>
      <c r="QI71" s="158">
        <f t="shared" si="175"/>
        <v>0.88777555110220441</v>
      </c>
      <c r="QK71" s="157" t="s">
        <v>86</v>
      </c>
      <c r="QL71" s="157">
        <v>1497</v>
      </c>
      <c r="QM71" s="157">
        <v>1369</v>
      </c>
      <c r="QN71" s="157">
        <v>128</v>
      </c>
      <c r="QO71" s="157">
        <v>0</v>
      </c>
      <c r="QP71" s="158">
        <f t="shared" si="176"/>
        <v>0.91449565798263188</v>
      </c>
      <c r="QQ71" s="158">
        <f t="shared" si="177"/>
        <v>0</v>
      </c>
      <c r="QS71" s="157" t="s">
        <v>86</v>
      </c>
      <c r="QT71" s="157">
        <v>1497</v>
      </c>
      <c r="QU71" s="157">
        <v>1369</v>
      </c>
      <c r="QV71" s="157">
        <v>128</v>
      </c>
      <c r="QW71" s="157">
        <v>0</v>
      </c>
      <c r="QX71" s="158">
        <f t="shared" si="178"/>
        <v>0.91449565798263188</v>
      </c>
      <c r="QY71" s="158">
        <f t="shared" si="179"/>
        <v>0</v>
      </c>
      <c r="RA71" s="157" t="s">
        <v>86</v>
      </c>
      <c r="RB71" s="157">
        <v>1497</v>
      </c>
      <c r="RC71" s="157">
        <v>1369</v>
      </c>
      <c r="RD71" s="157">
        <v>128</v>
      </c>
      <c r="RE71" s="157">
        <v>0</v>
      </c>
      <c r="RF71" s="158">
        <f t="shared" si="180"/>
        <v>0.91449565798263188</v>
      </c>
      <c r="RG71" s="158">
        <f t="shared" si="181"/>
        <v>0</v>
      </c>
      <c r="RI71" s="157" t="s">
        <v>86</v>
      </c>
      <c r="RJ71" s="157">
        <v>1497</v>
      </c>
      <c r="RK71" s="157">
        <v>1369</v>
      </c>
      <c r="RL71" s="157">
        <v>128</v>
      </c>
      <c r="RM71" s="157">
        <v>0</v>
      </c>
      <c r="RN71" s="158">
        <f t="shared" si="182"/>
        <v>0.91449565798263188</v>
      </c>
      <c r="RO71" s="158">
        <f t="shared" si="183"/>
        <v>0</v>
      </c>
      <c r="RQ71" s="157" t="s">
        <v>86</v>
      </c>
      <c r="RR71" s="157">
        <v>1497</v>
      </c>
      <c r="RS71" s="157">
        <v>1369</v>
      </c>
      <c r="RT71" s="157">
        <v>128</v>
      </c>
      <c r="RU71" s="157">
        <v>0</v>
      </c>
      <c r="RV71" s="158">
        <f t="shared" si="184"/>
        <v>0.91449565798263188</v>
      </c>
      <c r="RW71" s="158">
        <f t="shared" si="185"/>
        <v>0</v>
      </c>
      <c r="RY71" s="157" t="s">
        <v>86</v>
      </c>
      <c r="RZ71" s="157">
        <v>1497</v>
      </c>
      <c r="SA71" s="157">
        <v>1369</v>
      </c>
      <c r="SB71" s="157">
        <v>128</v>
      </c>
      <c r="SC71" s="157">
        <v>0</v>
      </c>
      <c r="SD71" s="158">
        <f t="shared" si="186"/>
        <v>0.91449565798263188</v>
      </c>
      <c r="SE71" s="158">
        <f t="shared" si="187"/>
        <v>0</v>
      </c>
      <c r="SG71" s="157" t="s">
        <v>86</v>
      </c>
      <c r="SH71" s="157">
        <v>1497</v>
      </c>
      <c r="SI71" s="157">
        <v>1369</v>
      </c>
      <c r="SJ71" s="157">
        <v>128</v>
      </c>
      <c r="SK71" s="157">
        <v>0</v>
      </c>
      <c r="SL71" s="158">
        <f t="shared" si="188"/>
        <v>0.91449565798263188</v>
      </c>
      <c r="SM71" s="158">
        <f t="shared" si="189"/>
        <v>0</v>
      </c>
      <c r="SO71" s="157" t="s">
        <v>86</v>
      </c>
      <c r="SP71" s="157">
        <v>1497</v>
      </c>
      <c r="SQ71" s="157">
        <v>1369</v>
      </c>
      <c r="SR71" s="157">
        <v>128</v>
      </c>
      <c r="SS71" s="157">
        <v>0</v>
      </c>
      <c r="ST71" s="158">
        <f t="shared" si="190"/>
        <v>0.91449565798263188</v>
      </c>
      <c r="SU71" s="158">
        <f t="shared" si="191"/>
        <v>0</v>
      </c>
      <c r="SW71" s="157" t="s">
        <v>86</v>
      </c>
      <c r="SX71" s="157">
        <v>1497</v>
      </c>
      <c r="SY71" s="157">
        <v>1369</v>
      </c>
      <c r="SZ71" s="157">
        <v>128</v>
      </c>
      <c r="TA71" s="157">
        <v>0</v>
      </c>
      <c r="TB71" s="158">
        <f t="shared" si="192"/>
        <v>0.91449565798263188</v>
      </c>
      <c r="TC71" s="158">
        <f t="shared" si="193"/>
        <v>0</v>
      </c>
      <c r="TE71" s="157" t="s">
        <v>86</v>
      </c>
      <c r="TF71" s="157">
        <v>1497</v>
      </c>
      <c r="TG71" s="157">
        <v>1369</v>
      </c>
      <c r="TH71" s="157">
        <v>128</v>
      </c>
      <c r="TI71" s="157">
        <v>0</v>
      </c>
      <c r="TJ71" s="158">
        <f t="shared" si="194"/>
        <v>0.91449565798263188</v>
      </c>
      <c r="TK71" s="158">
        <f t="shared" si="195"/>
        <v>0</v>
      </c>
      <c r="TM71" s="157" t="s">
        <v>86</v>
      </c>
      <c r="TN71" s="157">
        <v>1497</v>
      </c>
      <c r="TO71" s="157">
        <v>1369</v>
      </c>
      <c r="TP71" s="157">
        <v>128</v>
      </c>
      <c r="TQ71" s="157">
        <v>0</v>
      </c>
      <c r="TR71" s="158">
        <f t="shared" si="196"/>
        <v>0.91449565798263188</v>
      </c>
      <c r="TS71" s="158">
        <f t="shared" si="197"/>
        <v>0</v>
      </c>
      <c r="TU71" s="157" t="s">
        <v>86</v>
      </c>
      <c r="TV71" s="157">
        <v>1497</v>
      </c>
      <c r="TW71" s="157">
        <v>1369</v>
      </c>
      <c r="TX71" s="157">
        <v>128</v>
      </c>
      <c r="TY71" s="157">
        <v>0</v>
      </c>
      <c r="TZ71" s="158">
        <f t="shared" si="198"/>
        <v>0.91449565798263188</v>
      </c>
      <c r="UA71" s="158">
        <f t="shared" si="199"/>
        <v>0</v>
      </c>
      <c r="UC71" s="157" t="s">
        <v>86</v>
      </c>
      <c r="UD71" s="157">
        <v>1497</v>
      </c>
      <c r="UE71" s="157">
        <v>1369</v>
      </c>
      <c r="UF71" s="157">
        <v>128</v>
      </c>
      <c r="UG71" s="157">
        <v>0</v>
      </c>
      <c r="UH71" s="158">
        <f t="shared" si="200"/>
        <v>0.91449565798263188</v>
      </c>
      <c r="UI71" s="158">
        <f t="shared" si="201"/>
        <v>0</v>
      </c>
      <c r="UK71" s="157" t="s">
        <v>86</v>
      </c>
      <c r="UL71" s="157">
        <v>1497</v>
      </c>
      <c r="UM71" s="157">
        <v>1369</v>
      </c>
      <c r="UN71" s="157">
        <v>128</v>
      </c>
      <c r="UO71" s="157">
        <v>0</v>
      </c>
      <c r="UP71" s="158">
        <f t="shared" si="202"/>
        <v>0.91449565798263188</v>
      </c>
      <c r="UQ71" s="158">
        <f t="shared" si="203"/>
        <v>0</v>
      </c>
      <c r="US71" s="157" t="s">
        <v>86</v>
      </c>
      <c r="UT71" s="157">
        <v>1649</v>
      </c>
      <c r="UU71" s="157">
        <v>1361</v>
      </c>
      <c r="UV71" s="157">
        <v>137</v>
      </c>
      <c r="UW71" s="157">
        <v>151</v>
      </c>
      <c r="UX71" s="158">
        <f t="shared" si="204"/>
        <v>0.82534869617950268</v>
      </c>
      <c r="UY71" s="158">
        <f t="shared" si="205"/>
        <v>-8.9146961803129199E-2</v>
      </c>
      <c r="UZ71" s="158"/>
      <c r="VA71" s="157" t="s">
        <v>86</v>
      </c>
      <c r="VB71" s="157">
        <v>1649</v>
      </c>
      <c r="VC71" s="157">
        <v>1361</v>
      </c>
      <c r="VD71" s="157">
        <v>137</v>
      </c>
      <c r="VE71" s="157">
        <v>151</v>
      </c>
      <c r="VF71" s="158">
        <f t="shared" si="206"/>
        <v>0.82534869617950268</v>
      </c>
      <c r="VG71" s="158">
        <f t="shared" si="207"/>
        <v>0</v>
      </c>
      <c r="VI71" s="157" t="s">
        <v>86</v>
      </c>
      <c r="VJ71" s="157">
        <v>1649</v>
      </c>
      <c r="VK71" s="157">
        <v>1361</v>
      </c>
      <c r="VL71" s="157">
        <v>137</v>
      </c>
      <c r="VM71" s="157">
        <v>151</v>
      </c>
      <c r="VN71" s="158">
        <f t="shared" si="208"/>
        <v>0.82534869617950268</v>
      </c>
      <c r="VO71" s="158">
        <f t="shared" si="209"/>
        <v>0</v>
      </c>
      <c r="VQ71" s="157" t="s">
        <v>86</v>
      </c>
      <c r="VR71" s="157">
        <v>1649</v>
      </c>
      <c r="VS71" s="157">
        <v>1361</v>
      </c>
      <c r="VT71" s="157">
        <v>137</v>
      </c>
      <c r="VU71" s="157">
        <v>151</v>
      </c>
      <c r="VV71" s="158">
        <f t="shared" si="210"/>
        <v>0.82534869617950268</v>
      </c>
      <c r="VW71" s="158">
        <f t="shared" si="211"/>
        <v>0</v>
      </c>
      <c r="VX71" s="157"/>
      <c r="VY71" s="157" t="s">
        <v>86</v>
      </c>
      <c r="VZ71" s="157">
        <v>1649</v>
      </c>
      <c r="WA71" s="157">
        <v>1361</v>
      </c>
      <c r="WB71" s="157">
        <v>137</v>
      </c>
      <c r="WC71" s="157">
        <v>151</v>
      </c>
      <c r="WD71" s="158">
        <f t="shared" si="212"/>
        <v>0.82534869617950268</v>
      </c>
      <c r="WE71" s="158">
        <f t="shared" si="213"/>
        <v>0</v>
      </c>
      <c r="WG71" s="157" t="s">
        <v>86</v>
      </c>
      <c r="WH71" s="157">
        <v>1649</v>
      </c>
      <c r="WI71" s="157">
        <v>1485</v>
      </c>
      <c r="WJ71" s="157">
        <v>131</v>
      </c>
      <c r="WK71" s="157">
        <v>33</v>
      </c>
      <c r="WL71" s="158">
        <f t="shared" si="214"/>
        <v>0.90054578532443907</v>
      </c>
      <c r="WM71" s="158">
        <f t="shared" si="215"/>
        <v>7.5197089144936391E-2</v>
      </c>
      <c r="WN71" s="157" t="s">
        <v>428</v>
      </c>
      <c r="WO71" s="157" t="s">
        <v>86</v>
      </c>
      <c r="WP71" s="157">
        <v>1649</v>
      </c>
      <c r="WQ71" s="157">
        <v>1485</v>
      </c>
      <c r="WR71" s="157">
        <v>131</v>
      </c>
      <c r="WS71" s="157">
        <v>33</v>
      </c>
      <c r="WT71" s="158">
        <f t="shared" si="216"/>
        <v>0.90054578532443907</v>
      </c>
      <c r="WU71" s="158">
        <f t="shared" si="217"/>
        <v>0</v>
      </c>
      <c r="WW71" s="157" t="s">
        <v>86</v>
      </c>
      <c r="WX71" s="157">
        <v>1649</v>
      </c>
      <c r="WY71" s="157">
        <v>1485</v>
      </c>
      <c r="WZ71" s="157">
        <v>131</v>
      </c>
      <c r="XA71" s="157">
        <v>33</v>
      </c>
      <c r="XB71" s="158">
        <f t="shared" si="218"/>
        <v>0.90054578532443907</v>
      </c>
      <c r="XC71" s="158" t="str">
        <f t="shared" si="219"/>
        <v>OK</v>
      </c>
      <c r="XE71" s="157" t="s">
        <v>86</v>
      </c>
      <c r="XF71" s="157">
        <v>1649</v>
      </c>
      <c r="XG71" s="157">
        <v>1485</v>
      </c>
      <c r="XH71" s="157">
        <v>131</v>
      </c>
      <c r="XI71" s="157">
        <v>33</v>
      </c>
      <c r="XJ71" s="158">
        <f t="shared" si="220"/>
        <v>0.90054578532443907</v>
      </c>
      <c r="XK71" s="158" t="str">
        <f t="shared" si="115"/>
        <v>OK</v>
      </c>
      <c r="XM71" s="157" t="s">
        <v>86</v>
      </c>
      <c r="XN71" s="157">
        <v>1649</v>
      </c>
      <c r="XO71" s="157">
        <v>1485</v>
      </c>
      <c r="XP71" s="157">
        <v>131</v>
      </c>
      <c r="XQ71" s="157">
        <v>33</v>
      </c>
      <c r="XR71" s="158">
        <f t="shared" si="221"/>
        <v>0.90054578532443907</v>
      </c>
      <c r="XS71" s="158" t="str">
        <f t="shared" si="116"/>
        <v>OK</v>
      </c>
      <c r="XU71" s="157" t="s">
        <v>86</v>
      </c>
      <c r="XV71" s="157">
        <v>1649</v>
      </c>
      <c r="XW71" s="157">
        <v>1485</v>
      </c>
      <c r="XX71" s="157">
        <v>131</v>
      </c>
      <c r="XY71" s="157">
        <v>33</v>
      </c>
      <c r="XZ71" s="158">
        <f t="shared" si="222"/>
        <v>0.90054578532443907</v>
      </c>
      <c r="YA71" s="158" t="str">
        <f t="shared" si="223"/>
        <v>OK</v>
      </c>
      <c r="YC71" s="157" t="s">
        <v>86</v>
      </c>
      <c r="YD71" s="157">
        <v>1649</v>
      </c>
      <c r="YE71" s="157">
        <v>1485</v>
      </c>
      <c r="YF71" s="157">
        <v>131</v>
      </c>
      <c r="YG71" s="157">
        <v>33</v>
      </c>
      <c r="YH71" s="158">
        <f t="shared" si="224"/>
        <v>0.90054578532443907</v>
      </c>
      <c r="YI71" s="158" t="str">
        <f t="shared" si="225"/>
        <v>OK</v>
      </c>
    </row>
    <row r="72" spans="1:659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121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122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123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124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125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126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127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128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129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130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131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132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133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134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135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136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137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138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139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140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141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142"/>
        <v>0.95454545454545459</v>
      </c>
      <c r="ID72" s="4">
        <f t="shared" si="143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144"/>
        <v>0.95454545454545459</v>
      </c>
      <c r="IL72" s="4">
        <f t="shared" si="145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146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147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148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118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149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119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150"/>
        <v>0.95454545454545459</v>
      </c>
      <c r="KP72" s="4">
        <f t="shared" si="151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152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153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154"/>
        <v>0.95454545454545459</v>
      </c>
      <c r="LV72" s="4">
        <f t="shared" si="155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56"/>
        <v>0.95454545454545459</v>
      </c>
      <c r="MD72" s="158">
        <f t="shared" si="157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158"/>
        <v>0.95454545454545459</v>
      </c>
      <c r="ML72" s="158">
        <f t="shared" si="159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160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161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162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163"/>
        <v>0</v>
      </c>
      <c r="NS72" s="157"/>
      <c r="OO72" s="157" t="s">
        <v>83</v>
      </c>
      <c r="OP72" s="157">
        <v>22</v>
      </c>
      <c r="OQ72" s="157">
        <v>21</v>
      </c>
      <c r="OR72" s="157">
        <v>1</v>
      </c>
      <c r="OS72" s="157">
        <v>0</v>
      </c>
      <c r="OT72" s="158">
        <f t="shared" si="164"/>
        <v>0.95454545454545459</v>
      </c>
      <c r="OU72" s="158">
        <f t="shared" si="165"/>
        <v>4.5454545454546302E-3</v>
      </c>
      <c r="OW72" s="157" t="s">
        <v>83</v>
      </c>
      <c r="OX72" s="157">
        <v>22</v>
      </c>
      <c r="OY72" s="157">
        <v>21</v>
      </c>
      <c r="OZ72" s="157">
        <v>1</v>
      </c>
      <c r="PA72" s="157">
        <v>0</v>
      </c>
      <c r="PB72" s="158">
        <f t="shared" si="166"/>
        <v>0.95454545454545459</v>
      </c>
      <c r="PC72" s="158">
        <f t="shared" si="167"/>
        <v>0</v>
      </c>
      <c r="PE72" s="157" t="s">
        <v>83</v>
      </c>
      <c r="PF72" s="157">
        <v>22</v>
      </c>
      <c r="PG72" s="157">
        <v>21</v>
      </c>
      <c r="PH72" s="157">
        <v>1</v>
      </c>
      <c r="PI72" s="157">
        <v>0</v>
      </c>
      <c r="PJ72" s="158">
        <f t="shared" si="168"/>
        <v>0.95454545454545459</v>
      </c>
      <c r="PK72" s="158">
        <f t="shared" si="169"/>
        <v>0</v>
      </c>
      <c r="PM72" s="157" t="s">
        <v>83</v>
      </c>
      <c r="PN72" s="157">
        <v>22</v>
      </c>
      <c r="PO72" s="157">
        <v>21</v>
      </c>
      <c r="PP72" s="157">
        <v>1</v>
      </c>
      <c r="PQ72" s="157">
        <v>0</v>
      </c>
      <c r="PR72" s="158">
        <f t="shared" si="170"/>
        <v>0.95454545454545459</v>
      </c>
      <c r="PS72" s="158">
        <f t="shared" si="171"/>
        <v>0</v>
      </c>
      <c r="PU72" s="157" t="s">
        <v>83</v>
      </c>
      <c r="PV72" s="157">
        <v>22</v>
      </c>
      <c r="PW72" s="157">
        <v>21</v>
      </c>
      <c r="PX72" s="157">
        <v>1</v>
      </c>
      <c r="PY72" s="157">
        <v>0</v>
      </c>
      <c r="PZ72" s="158">
        <f t="shared" si="172"/>
        <v>0.95454545454545459</v>
      </c>
      <c r="QA72" s="158">
        <f t="shared" si="173"/>
        <v>0</v>
      </c>
      <c r="QC72" s="157" t="s">
        <v>83</v>
      </c>
      <c r="QD72" s="157">
        <v>22</v>
      </c>
      <c r="QE72" s="157">
        <v>21</v>
      </c>
      <c r="QF72" s="157">
        <v>1</v>
      </c>
      <c r="QG72" s="157">
        <v>0</v>
      </c>
      <c r="QH72" s="158">
        <f t="shared" si="174"/>
        <v>0.95454545454545459</v>
      </c>
      <c r="QI72" s="158">
        <f t="shared" si="175"/>
        <v>0</v>
      </c>
      <c r="QK72" s="157" t="s">
        <v>83</v>
      </c>
      <c r="QL72" s="157">
        <v>22</v>
      </c>
      <c r="QM72" s="157">
        <v>21</v>
      </c>
      <c r="QN72" s="157">
        <v>1</v>
      </c>
      <c r="QO72" s="157">
        <v>0</v>
      </c>
      <c r="QP72" s="158">
        <f t="shared" si="176"/>
        <v>0.95454545454545459</v>
      </c>
      <c r="QQ72" s="158">
        <f t="shared" si="177"/>
        <v>0</v>
      </c>
      <c r="QS72" s="157" t="s">
        <v>83</v>
      </c>
      <c r="QT72" s="157">
        <v>22</v>
      </c>
      <c r="QU72" s="157">
        <v>21</v>
      </c>
      <c r="QV72" s="157">
        <v>1</v>
      </c>
      <c r="QW72" s="157">
        <v>0</v>
      </c>
      <c r="QX72" s="158">
        <f t="shared" si="178"/>
        <v>0.95454545454545459</v>
      </c>
      <c r="QY72" s="158">
        <f t="shared" si="179"/>
        <v>0</v>
      </c>
      <c r="RA72" s="157" t="s">
        <v>83</v>
      </c>
      <c r="RB72" s="157">
        <v>22</v>
      </c>
      <c r="RC72" s="157">
        <v>21</v>
      </c>
      <c r="RD72" s="157">
        <v>1</v>
      </c>
      <c r="RE72" s="157">
        <v>0</v>
      </c>
      <c r="RF72" s="158">
        <f t="shared" si="180"/>
        <v>0.95454545454545459</v>
      </c>
      <c r="RG72" s="158">
        <f t="shared" si="181"/>
        <v>0</v>
      </c>
      <c r="RI72" s="157" t="s">
        <v>83</v>
      </c>
      <c r="RJ72" s="157">
        <v>22</v>
      </c>
      <c r="RK72" s="157">
        <v>21</v>
      </c>
      <c r="RL72" s="157">
        <v>1</v>
      </c>
      <c r="RM72" s="157">
        <v>0</v>
      </c>
      <c r="RN72" s="158">
        <f t="shared" si="182"/>
        <v>0.95454545454545459</v>
      </c>
      <c r="RO72" s="158">
        <f t="shared" si="183"/>
        <v>0</v>
      </c>
      <c r="RQ72" s="157" t="s">
        <v>83</v>
      </c>
      <c r="RR72" s="157">
        <v>22</v>
      </c>
      <c r="RS72" s="157">
        <v>21</v>
      </c>
      <c r="RT72" s="157">
        <v>1</v>
      </c>
      <c r="RU72" s="157">
        <v>0</v>
      </c>
      <c r="RV72" s="158">
        <f t="shared" si="184"/>
        <v>0.95454545454545459</v>
      </c>
      <c r="RW72" s="158">
        <f t="shared" si="185"/>
        <v>0</v>
      </c>
      <c r="RY72" s="157" t="s">
        <v>83</v>
      </c>
      <c r="RZ72" s="157">
        <v>22</v>
      </c>
      <c r="SA72" s="157">
        <v>21</v>
      </c>
      <c r="SB72" s="157">
        <v>1</v>
      </c>
      <c r="SC72" s="157">
        <v>0</v>
      </c>
      <c r="SD72" s="158">
        <f t="shared" si="186"/>
        <v>0.95454545454545459</v>
      </c>
      <c r="SE72" s="158">
        <f t="shared" si="187"/>
        <v>0</v>
      </c>
      <c r="SG72" s="157" t="s">
        <v>83</v>
      </c>
      <c r="SH72" s="157">
        <v>22</v>
      </c>
      <c r="SI72" s="157">
        <v>21</v>
      </c>
      <c r="SJ72" s="157">
        <v>1</v>
      </c>
      <c r="SK72" s="157">
        <v>0</v>
      </c>
      <c r="SL72" s="158">
        <f t="shared" si="188"/>
        <v>0.95454545454545459</v>
      </c>
      <c r="SM72" s="158">
        <f t="shared" si="189"/>
        <v>0</v>
      </c>
      <c r="SO72" s="157" t="s">
        <v>83</v>
      </c>
      <c r="SP72" s="157">
        <v>22</v>
      </c>
      <c r="SQ72" s="157">
        <v>21</v>
      </c>
      <c r="SR72" s="157">
        <v>1</v>
      </c>
      <c r="SS72" s="157">
        <v>0</v>
      </c>
      <c r="ST72" s="158">
        <f t="shared" si="190"/>
        <v>0.95454545454545459</v>
      </c>
      <c r="SU72" s="158">
        <f t="shared" si="191"/>
        <v>0</v>
      </c>
      <c r="SW72" s="157" t="s">
        <v>83</v>
      </c>
      <c r="SX72" s="157">
        <v>22</v>
      </c>
      <c r="SY72" s="157">
        <v>21</v>
      </c>
      <c r="SZ72" s="157">
        <v>1</v>
      </c>
      <c r="TA72" s="157">
        <v>0</v>
      </c>
      <c r="TB72" s="158">
        <f t="shared" si="192"/>
        <v>0.95454545454545459</v>
      </c>
      <c r="TC72" s="158">
        <f t="shared" si="193"/>
        <v>0</v>
      </c>
      <c r="TE72" s="157" t="s">
        <v>83</v>
      </c>
      <c r="TF72" s="157">
        <v>22</v>
      </c>
      <c r="TG72" s="157">
        <v>21</v>
      </c>
      <c r="TH72" s="157">
        <v>1</v>
      </c>
      <c r="TI72" s="157">
        <v>0</v>
      </c>
      <c r="TJ72" s="158">
        <f t="shared" si="194"/>
        <v>0.95454545454545459</v>
      </c>
      <c r="TK72" s="158">
        <f t="shared" si="195"/>
        <v>0</v>
      </c>
      <c r="TM72" s="157" t="s">
        <v>83</v>
      </c>
      <c r="TN72" s="157">
        <v>22</v>
      </c>
      <c r="TO72" s="157">
        <v>21</v>
      </c>
      <c r="TP72" s="157">
        <v>1</v>
      </c>
      <c r="TQ72" s="157">
        <v>0</v>
      </c>
      <c r="TR72" s="158">
        <f t="shared" si="196"/>
        <v>0.95454545454545459</v>
      </c>
      <c r="TS72" s="158">
        <f t="shared" si="197"/>
        <v>0</v>
      </c>
      <c r="TU72" s="157" t="s">
        <v>83</v>
      </c>
      <c r="TV72" s="157">
        <v>22</v>
      </c>
      <c r="TW72" s="157">
        <v>21</v>
      </c>
      <c r="TX72" s="157">
        <v>1</v>
      </c>
      <c r="TY72" s="157">
        <v>0</v>
      </c>
      <c r="TZ72" s="158">
        <f t="shared" si="198"/>
        <v>0.95454545454545459</v>
      </c>
      <c r="UA72" s="158">
        <f t="shared" si="199"/>
        <v>0</v>
      </c>
      <c r="UC72" s="157" t="s">
        <v>83</v>
      </c>
      <c r="UD72" s="157">
        <v>22</v>
      </c>
      <c r="UE72" s="157">
        <v>21</v>
      </c>
      <c r="UF72" s="157">
        <v>1</v>
      </c>
      <c r="UG72" s="157">
        <v>0</v>
      </c>
      <c r="UH72" s="158">
        <f t="shared" si="200"/>
        <v>0.95454545454545459</v>
      </c>
      <c r="UI72" s="158">
        <f t="shared" si="201"/>
        <v>0</v>
      </c>
      <c r="UK72" s="157" t="s">
        <v>83</v>
      </c>
      <c r="UL72" s="157">
        <v>22</v>
      </c>
      <c r="UM72" s="157">
        <v>21</v>
      </c>
      <c r="UN72" s="157">
        <v>1</v>
      </c>
      <c r="UO72" s="157">
        <v>0</v>
      </c>
      <c r="UP72" s="158">
        <f t="shared" si="202"/>
        <v>0.95454545454545459</v>
      </c>
      <c r="UQ72" s="158">
        <f t="shared" si="203"/>
        <v>0</v>
      </c>
      <c r="US72" s="157" t="s">
        <v>83</v>
      </c>
      <c r="UT72" s="157">
        <v>22</v>
      </c>
      <c r="UU72" s="157">
        <v>21</v>
      </c>
      <c r="UV72" s="157">
        <v>1</v>
      </c>
      <c r="UW72" s="157">
        <v>0</v>
      </c>
      <c r="UX72" s="158">
        <f t="shared" si="204"/>
        <v>0.95454545454545459</v>
      </c>
      <c r="UY72" s="158">
        <f t="shared" si="205"/>
        <v>0</v>
      </c>
      <c r="UZ72" s="157"/>
      <c r="VA72" s="157" t="s">
        <v>83</v>
      </c>
      <c r="VB72" s="157">
        <v>22</v>
      </c>
      <c r="VC72" s="157">
        <v>21</v>
      </c>
      <c r="VD72" s="157">
        <v>1</v>
      </c>
      <c r="VE72" s="157">
        <v>0</v>
      </c>
      <c r="VF72" s="158">
        <f t="shared" si="206"/>
        <v>0.95454545454545459</v>
      </c>
      <c r="VG72" s="158">
        <f t="shared" si="207"/>
        <v>0</v>
      </c>
      <c r="VI72" s="157" t="s">
        <v>83</v>
      </c>
      <c r="VJ72" s="157">
        <v>22</v>
      </c>
      <c r="VK72" s="157">
        <v>21</v>
      </c>
      <c r="VL72" s="157">
        <v>1</v>
      </c>
      <c r="VM72" s="157">
        <v>0</v>
      </c>
      <c r="VN72" s="158">
        <f t="shared" si="208"/>
        <v>0.95454545454545459</v>
      </c>
      <c r="VO72" s="158">
        <f t="shared" si="209"/>
        <v>0</v>
      </c>
      <c r="VQ72" s="157" t="s">
        <v>83</v>
      </c>
      <c r="VR72" s="157">
        <v>22</v>
      </c>
      <c r="VS72" s="157">
        <v>21</v>
      </c>
      <c r="VT72" s="157">
        <v>1</v>
      </c>
      <c r="VU72" s="157">
        <v>0</v>
      </c>
      <c r="VV72" s="158">
        <f t="shared" si="210"/>
        <v>0.95454545454545459</v>
      </c>
      <c r="VW72" s="158">
        <f t="shared" si="211"/>
        <v>0</v>
      </c>
      <c r="VX72" s="157"/>
      <c r="VY72" s="157" t="s">
        <v>83</v>
      </c>
      <c r="VZ72" s="157">
        <v>22</v>
      </c>
      <c r="WA72" s="157">
        <v>21</v>
      </c>
      <c r="WB72" s="157">
        <v>1</v>
      </c>
      <c r="WC72" s="157">
        <v>0</v>
      </c>
      <c r="WD72" s="158">
        <f t="shared" si="212"/>
        <v>0.95454545454545459</v>
      </c>
      <c r="WE72" s="158">
        <f t="shared" si="213"/>
        <v>0</v>
      </c>
      <c r="WG72" s="157" t="s">
        <v>83</v>
      </c>
      <c r="WH72" s="157">
        <v>22</v>
      </c>
      <c r="WI72" s="157">
        <v>21</v>
      </c>
      <c r="WJ72" s="157">
        <v>1</v>
      </c>
      <c r="WK72" s="157">
        <v>0</v>
      </c>
      <c r="WL72" s="158">
        <f t="shared" si="214"/>
        <v>0.95454545454545459</v>
      </c>
      <c r="WM72" s="158">
        <f t="shared" si="215"/>
        <v>0</v>
      </c>
      <c r="WO72" s="157" t="s">
        <v>83</v>
      </c>
      <c r="WP72" s="157">
        <v>22</v>
      </c>
      <c r="WQ72" s="157">
        <v>21</v>
      </c>
      <c r="WR72" s="157">
        <v>1</v>
      </c>
      <c r="WS72" s="157">
        <v>0</v>
      </c>
      <c r="WT72" s="158">
        <f t="shared" si="216"/>
        <v>0.95454545454545459</v>
      </c>
      <c r="WU72" s="158">
        <f t="shared" si="217"/>
        <v>0</v>
      </c>
      <c r="WW72" s="157" t="s">
        <v>83</v>
      </c>
      <c r="WX72" s="157">
        <v>22</v>
      </c>
      <c r="WY72" s="157">
        <v>21</v>
      </c>
      <c r="WZ72" s="157">
        <v>1</v>
      </c>
      <c r="XA72" s="157">
        <v>0</v>
      </c>
      <c r="XB72" s="158">
        <f t="shared" si="218"/>
        <v>0.95454545454545459</v>
      </c>
      <c r="XC72" s="158" t="str">
        <f t="shared" si="219"/>
        <v>OK</v>
      </c>
      <c r="XE72" s="157" t="s">
        <v>83</v>
      </c>
      <c r="XF72" s="157">
        <v>22</v>
      </c>
      <c r="XG72" s="157">
        <v>21</v>
      </c>
      <c r="XH72" s="157">
        <v>1</v>
      </c>
      <c r="XI72" s="157">
        <v>0</v>
      </c>
      <c r="XJ72" s="158">
        <f t="shared" si="220"/>
        <v>0.95454545454545459</v>
      </c>
      <c r="XK72" s="158" t="str">
        <f t="shared" si="115"/>
        <v>OK</v>
      </c>
      <c r="XM72" s="157" t="s">
        <v>83</v>
      </c>
      <c r="XN72" s="157">
        <v>22</v>
      </c>
      <c r="XO72" s="157">
        <v>21</v>
      </c>
      <c r="XP72" s="157">
        <v>1</v>
      </c>
      <c r="XQ72" s="157">
        <v>0</v>
      </c>
      <c r="XR72" s="158">
        <f t="shared" si="221"/>
        <v>0.95454545454545459</v>
      </c>
      <c r="XS72" s="158" t="str">
        <f t="shared" si="116"/>
        <v>OK</v>
      </c>
      <c r="XU72" s="157" t="s">
        <v>83</v>
      </c>
      <c r="XV72" s="157">
        <v>22</v>
      </c>
      <c r="XW72" s="157">
        <v>21</v>
      </c>
      <c r="XX72" s="157">
        <v>1</v>
      </c>
      <c r="XY72" s="157">
        <v>0</v>
      </c>
      <c r="XZ72" s="158">
        <f t="shared" si="222"/>
        <v>0.95454545454545459</v>
      </c>
      <c r="YA72" s="158" t="str">
        <f t="shared" si="223"/>
        <v>OK</v>
      </c>
      <c r="YC72" s="157" t="s">
        <v>83</v>
      </c>
      <c r="YD72" s="157">
        <v>22</v>
      </c>
      <c r="YE72" s="157">
        <v>21</v>
      </c>
      <c r="YF72" s="157">
        <v>1</v>
      </c>
      <c r="YG72" s="157">
        <v>0</v>
      </c>
      <c r="YH72" s="158">
        <f t="shared" si="224"/>
        <v>0.95454545454545459</v>
      </c>
      <c r="YI72" s="158" t="str">
        <f t="shared" si="225"/>
        <v>OK</v>
      </c>
    </row>
    <row r="73" spans="1:659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121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122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123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124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125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126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127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128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129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130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131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132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133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134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135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136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137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138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139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140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141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142"/>
        <v>0.84444444444444444</v>
      </c>
      <c r="ID73" s="4">
        <f t="shared" si="143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145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146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147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148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118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149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119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150"/>
        <v>0.84444444444444444</v>
      </c>
      <c r="KP73" s="4">
        <f t="shared" si="151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152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153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154"/>
        <v>0.85074626865671643</v>
      </c>
      <c r="LV73" s="4">
        <f t="shared" si="155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156"/>
        <v>0.85074626865671643</v>
      </c>
      <c r="MD73" s="158">
        <f t="shared" si="157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158"/>
        <v>0.85820895522388063</v>
      </c>
      <c r="ML73" s="158">
        <f t="shared" si="159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160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161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162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163"/>
        <v>0</v>
      </c>
      <c r="NS73" s="157" t="s">
        <v>119</v>
      </c>
      <c r="OO73" s="157" t="s">
        <v>84</v>
      </c>
      <c r="OP73" s="157">
        <v>134</v>
      </c>
      <c r="OQ73" s="157">
        <v>110</v>
      </c>
      <c r="OR73" s="159">
        <v>13</v>
      </c>
      <c r="OS73" s="159">
        <v>11</v>
      </c>
      <c r="OT73" s="158">
        <f t="shared" si="164"/>
        <v>0.82089552238805974</v>
      </c>
      <c r="OU73" s="158">
        <f t="shared" si="165"/>
        <v>-2.2388059701492491E-2</v>
      </c>
      <c r="OV73" s="2" t="s">
        <v>119</v>
      </c>
      <c r="OW73" s="157" t="s">
        <v>84</v>
      </c>
      <c r="OX73" s="157">
        <v>134</v>
      </c>
      <c r="OY73" s="157">
        <v>110</v>
      </c>
      <c r="OZ73" s="157">
        <v>13</v>
      </c>
      <c r="PA73" s="157">
        <v>11</v>
      </c>
      <c r="PB73" s="158">
        <f t="shared" si="166"/>
        <v>0.82089552238805974</v>
      </c>
      <c r="PC73" s="158">
        <f t="shared" si="167"/>
        <v>0</v>
      </c>
      <c r="PD73" s="2" t="s">
        <v>119</v>
      </c>
      <c r="PE73" s="157" t="s">
        <v>84</v>
      </c>
      <c r="PF73" s="157">
        <v>134</v>
      </c>
      <c r="PG73" s="157">
        <v>110</v>
      </c>
      <c r="PH73" s="157">
        <v>13</v>
      </c>
      <c r="PI73" s="157">
        <v>11</v>
      </c>
      <c r="PJ73" s="158">
        <f t="shared" si="168"/>
        <v>0.82089552238805974</v>
      </c>
      <c r="PK73" s="158">
        <f t="shared" si="169"/>
        <v>0</v>
      </c>
      <c r="PM73" s="157" t="s">
        <v>84</v>
      </c>
      <c r="PN73" s="157">
        <v>134</v>
      </c>
      <c r="PO73" s="157">
        <v>110</v>
      </c>
      <c r="PP73" s="157">
        <v>13</v>
      </c>
      <c r="PQ73" s="157">
        <v>11</v>
      </c>
      <c r="PR73" s="158">
        <f t="shared" si="170"/>
        <v>0.82089552238805974</v>
      </c>
      <c r="PS73" s="158">
        <f t="shared" si="171"/>
        <v>0</v>
      </c>
      <c r="PU73" s="157" t="s">
        <v>84</v>
      </c>
      <c r="PV73" s="157">
        <v>134</v>
      </c>
      <c r="PW73" s="157">
        <v>112</v>
      </c>
      <c r="PX73" s="157">
        <v>13</v>
      </c>
      <c r="PY73" s="157">
        <v>9</v>
      </c>
      <c r="PZ73" s="158">
        <f t="shared" si="172"/>
        <v>0.83582089552238803</v>
      </c>
      <c r="QA73" s="158">
        <f t="shared" si="173"/>
        <v>1.492537313432829E-2</v>
      </c>
      <c r="QB73" s="2" t="s">
        <v>119</v>
      </c>
      <c r="QC73" s="157" t="s">
        <v>84</v>
      </c>
      <c r="QD73" s="157">
        <v>134</v>
      </c>
      <c r="QE73" s="157">
        <v>112</v>
      </c>
      <c r="QF73" s="157">
        <v>13</v>
      </c>
      <c r="QG73" s="159">
        <v>9</v>
      </c>
      <c r="QH73" s="158">
        <f t="shared" si="174"/>
        <v>0.83582089552238803</v>
      </c>
      <c r="QI73" s="158">
        <f t="shared" si="175"/>
        <v>0</v>
      </c>
      <c r="QJ73" s="2" t="s">
        <v>119</v>
      </c>
      <c r="QK73" s="157" t="s">
        <v>84</v>
      </c>
      <c r="QL73" s="157">
        <v>134</v>
      </c>
      <c r="QM73" s="157">
        <v>112</v>
      </c>
      <c r="QN73" s="157">
        <v>13</v>
      </c>
      <c r="QO73" s="159">
        <v>9</v>
      </c>
      <c r="QP73" s="158">
        <f t="shared" si="176"/>
        <v>0.83582089552238803</v>
      </c>
      <c r="QQ73" s="158">
        <f t="shared" si="177"/>
        <v>0</v>
      </c>
      <c r="QR73" s="2" t="s">
        <v>119</v>
      </c>
      <c r="QS73" s="157" t="s">
        <v>84</v>
      </c>
      <c r="QT73" s="157">
        <v>134</v>
      </c>
      <c r="QU73" s="159">
        <v>112</v>
      </c>
      <c r="QV73" s="157">
        <v>13</v>
      </c>
      <c r="QW73" s="159">
        <v>9</v>
      </c>
      <c r="QX73" s="158">
        <f t="shared" si="178"/>
        <v>0.83582089552238803</v>
      </c>
      <c r="QY73" s="158">
        <f t="shared" si="179"/>
        <v>0</v>
      </c>
      <c r="QZ73" s="157" t="s">
        <v>119</v>
      </c>
      <c r="RA73" s="157" t="s">
        <v>84</v>
      </c>
      <c r="RB73" s="157">
        <v>134</v>
      </c>
      <c r="RC73" s="159">
        <v>112</v>
      </c>
      <c r="RD73" s="157">
        <v>13</v>
      </c>
      <c r="RE73" s="159">
        <v>9</v>
      </c>
      <c r="RF73" s="158">
        <f t="shared" si="180"/>
        <v>0.83582089552238803</v>
      </c>
      <c r="RG73" s="158">
        <f t="shared" si="181"/>
        <v>0</v>
      </c>
      <c r="RH73" s="157" t="s">
        <v>119</v>
      </c>
      <c r="RI73" s="157" t="s">
        <v>84</v>
      </c>
      <c r="RJ73" s="157">
        <v>134</v>
      </c>
      <c r="RK73" s="159">
        <v>112</v>
      </c>
      <c r="RL73" s="157">
        <v>13</v>
      </c>
      <c r="RM73" s="159">
        <v>9</v>
      </c>
      <c r="RN73" s="158">
        <f t="shared" si="182"/>
        <v>0.83582089552238803</v>
      </c>
      <c r="RO73" s="158">
        <f t="shared" si="183"/>
        <v>0</v>
      </c>
      <c r="RP73" s="17" t="s">
        <v>119</v>
      </c>
      <c r="RQ73" s="157" t="s">
        <v>84</v>
      </c>
      <c r="RR73" s="157">
        <v>134</v>
      </c>
      <c r="RS73" s="159">
        <v>112</v>
      </c>
      <c r="RT73" s="157">
        <v>13</v>
      </c>
      <c r="RU73" s="159">
        <v>9</v>
      </c>
      <c r="RV73" s="158">
        <f t="shared" si="184"/>
        <v>0.83582089552238803</v>
      </c>
      <c r="RW73" s="158">
        <f t="shared" si="185"/>
        <v>0</v>
      </c>
      <c r="RX73" s="17" t="s">
        <v>119</v>
      </c>
      <c r="RY73" s="157" t="s">
        <v>84</v>
      </c>
      <c r="RZ73" s="157">
        <v>134</v>
      </c>
      <c r="SA73" s="159">
        <v>112</v>
      </c>
      <c r="SB73" s="157">
        <v>13</v>
      </c>
      <c r="SC73" s="159">
        <v>9</v>
      </c>
      <c r="SD73" s="158">
        <f t="shared" si="186"/>
        <v>0.83582089552238803</v>
      </c>
      <c r="SE73" s="158">
        <f t="shared" si="187"/>
        <v>0</v>
      </c>
      <c r="SF73" s="17" t="s">
        <v>119</v>
      </c>
      <c r="SG73" s="157" t="s">
        <v>84</v>
      </c>
      <c r="SH73" s="157">
        <v>134</v>
      </c>
      <c r="SI73" s="159">
        <v>112</v>
      </c>
      <c r="SJ73" s="157">
        <v>13</v>
      </c>
      <c r="SK73" s="159">
        <v>9</v>
      </c>
      <c r="SL73" s="158">
        <f t="shared" si="188"/>
        <v>0.83582089552238803</v>
      </c>
      <c r="SM73" s="158">
        <f t="shared" si="189"/>
        <v>0</v>
      </c>
      <c r="SN73" s="17" t="s">
        <v>119</v>
      </c>
      <c r="SO73" s="157" t="s">
        <v>84</v>
      </c>
      <c r="SP73" s="157">
        <v>134</v>
      </c>
      <c r="SQ73" s="159">
        <v>112</v>
      </c>
      <c r="SR73" s="157">
        <v>13</v>
      </c>
      <c r="SS73" s="159">
        <v>9</v>
      </c>
      <c r="ST73" s="158">
        <f t="shared" si="190"/>
        <v>0.83582089552238803</v>
      </c>
      <c r="SU73" s="158">
        <f t="shared" si="191"/>
        <v>0</v>
      </c>
      <c r="SV73" s="17" t="s">
        <v>119</v>
      </c>
      <c r="SW73" s="157" t="s">
        <v>84</v>
      </c>
      <c r="SX73" s="157">
        <v>134</v>
      </c>
      <c r="SY73" s="159">
        <v>112</v>
      </c>
      <c r="SZ73" s="157">
        <v>13</v>
      </c>
      <c r="TA73" s="159">
        <v>9</v>
      </c>
      <c r="TB73" s="158">
        <f t="shared" si="192"/>
        <v>0.83582089552238803</v>
      </c>
      <c r="TC73" s="158">
        <f t="shared" si="193"/>
        <v>0</v>
      </c>
      <c r="TD73" s="17" t="s">
        <v>119</v>
      </c>
      <c r="TE73" s="157" t="s">
        <v>84</v>
      </c>
      <c r="TF73" s="157">
        <v>134</v>
      </c>
      <c r="TG73" s="159">
        <v>112</v>
      </c>
      <c r="TH73" s="157">
        <v>13</v>
      </c>
      <c r="TI73" s="159">
        <v>9</v>
      </c>
      <c r="TJ73" s="158">
        <f t="shared" si="194"/>
        <v>0.83582089552238803</v>
      </c>
      <c r="TK73" s="158">
        <f t="shared" si="195"/>
        <v>0</v>
      </c>
      <c r="TL73" s="17" t="s">
        <v>119</v>
      </c>
      <c r="TM73" s="157" t="s">
        <v>84</v>
      </c>
      <c r="TN73" s="157">
        <v>134</v>
      </c>
      <c r="TO73" s="159">
        <v>112</v>
      </c>
      <c r="TP73" s="157">
        <v>13</v>
      </c>
      <c r="TQ73" s="159">
        <v>9</v>
      </c>
      <c r="TR73" s="158">
        <f t="shared" si="196"/>
        <v>0.83582089552238803</v>
      </c>
      <c r="TS73" s="158">
        <f t="shared" si="197"/>
        <v>0</v>
      </c>
      <c r="TT73" s="17" t="s">
        <v>119</v>
      </c>
      <c r="TU73" s="157" t="s">
        <v>84</v>
      </c>
      <c r="TV73" s="157">
        <v>134</v>
      </c>
      <c r="TW73" s="159">
        <v>112</v>
      </c>
      <c r="TX73" s="157">
        <v>13</v>
      </c>
      <c r="TY73" s="159">
        <v>9</v>
      </c>
      <c r="TZ73" s="158">
        <f t="shared" si="198"/>
        <v>0.83582089552238803</v>
      </c>
      <c r="UA73" s="158">
        <f t="shared" si="199"/>
        <v>0</v>
      </c>
      <c r="UB73" s="17" t="s">
        <v>119</v>
      </c>
      <c r="UC73" s="157" t="s">
        <v>84</v>
      </c>
      <c r="UD73" s="157">
        <v>134</v>
      </c>
      <c r="UE73" s="159">
        <v>112</v>
      </c>
      <c r="UF73" s="157">
        <v>13</v>
      </c>
      <c r="UG73" s="159">
        <v>9</v>
      </c>
      <c r="UH73" s="158">
        <f t="shared" si="200"/>
        <v>0.83582089552238803</v>
      </c>
      <c r="UI73" s="158">
        <f t="shared" si="201"/>
        <v>0</v>
      </c>
      <c r="UJ73" s="17" t="s">
        <v>119</v>
      </c>
      <c r="UK73" s="157" t="s">
        <v>84</v>
      </c>
      <c r="UL73" s="157">
        <v>134</v>
      </c>
      <c r="UM73" s="159">
        <v>112</v>
      </c>
      <c r="UN73" s="157">
        <v>13</v>
      </c>
      <c r="UO73" s="159">
        <v>9</v>
      </c>
      <c r="UP73" s="158">
        <f t="shared" si="202"/>
        <v>0.83582089552238803</v>
      </c>
      <c r="UQ73" s="158">
        <f t="shared" si="203"/>
        <v>0</v>
      </c>
      <c r="UR73" s="17" t="s">
        <v>119</v>
      </c>
      <c r="US73" s="157" t="s">
        <v>84</v>
      </c>
      <c r="UT73" s="157">
        <v>134</v>
      </c>
      <c r="UU73" s="159">
        <v>112</v>
      </c>
      <c r="UV73" s="157">
        <v>13</v>
      </c>
      <c r="UW73" s="159">
        <v>9</v>
      </c>
      <c r="UX73" s="158">
        <f t="shared" si="204"/>
        <v>0.83582089552238803</v>
      </c>
      <c r="UY73" s="158">
        <f t="shared" si="205"/>
        <v>0</v>
      </c>
      <c r="UZ73" s="110" t="s">
        <v>119</v>
      </c>
      <c r="VA73" s="157" t="s">
        <v>84</v>
      </c>
      <c r="VB73" s="157">
        <v>134</v>
      </c>
      <c r="VC73" s="159">
        <v>112</v>
      </c>
      <c r="VD73" s="157">
        <v>13</v>
      </c>
      <c r="VE73" s="159">
        <v>9</v>
      </c>
      <c r="VF73" s="158">
        <f t="shared" si="206"/>
        <v>0.83582089552238803</v>
      </c>
      <c r="VG73" s="158">
        <f t="shared" si="207"/>
        <v>0</v>
      </c>
      <c r="VH73" s="17" t="s">
        <v>119</v>
      </c>
      <c r="VI73" s="157" t="s">
        <v>84</v>
      </c>
      <c r="VJ73" s="157">
        <v>134</v>
      </c>
      <c r="VK73" s="159">
        <v>112</v>
      </c>
      <c r="VL73" s="157">
        <v>13</v>
      </c>
      <c r="VM73" s="159">
        <v>9</v>
      </c>
      <c r="VN73" s="158">
        <f t="shared" si="208"/>
        <v>0.83582089552238803</v>
      </c>
      <c r="VO73" s="158">
        <f t="shared" si="209"/>
        <v>0</v>
      </c>
      <c r="VP73" s="17" t="s">
        <v>119</v>
      </c>
      <c r="VQ73" s="157" t="s">
        <v>84</v>
      </c>
      <c r="VR73" s="157">
        <v>134</v>
      </c>
      <c r="VS73" s="159">
        <v>112</v>
      </c>
      <c r="VT73" s="157">
        <v>13</v>
      </c>
      <c r="VU73" s="159">
        <v>9</v>
      </c>
      <c r="VV73" s="158">
        <f t="shared" si="210"/>
        <v>0.83582089552238803</v>
      </c>
      <c r="VW73" s="158">
        <f t="shared" si="211"/>
        <v>0</v>
      </c>
      <c r="VX73" s="17" t="s">
        <v>119</v>
      </c>
      <c r="VY73" s="157" t="s">
        <v>84</v>
      </c>
      <c r="VZ73" s="157">
        <v>134</v>
      </c>
      <c r="WA73" s="159">
        <v>112</v>
      </c>
      <c r="WB73" s="157">
        <v>13</v>
      </c>
      <c r="WC73" s="159">
        <v>9</v>
      </c>
      <c r="WD73" s="158">
        <f t="shared" si="212"/>
        <v>0.83582089552238803</v>
      </c>
      <c r="WE73" s="158">
        <f t="shared" si="213"/>
        <v>0</v>
      </c>
      <c r="WF73" s="17" t="s">
        <v>119</v>
      </c>
      <c r="WG73" s="157" t="s">
        <v>84</v>
      </c>
      <c r="WH73" s="157">
        <v>134</v>
      </c>
      <c r="WI73" s="159">
        <v>112</v>
      </c>
      <c r="WJ73" s="157">
        <v>13</v>
      </c>
      <c r="WK73" s="159">
        <v>9</v>
      </c>
      <c r="WL73" s="158">
        <f t="shared" si="214"/>
        <v>0.83582089552238803</v>
      </c>
      <c r="WM73" s="158">
        <f t="shared" si="215"/>
        <v>0</v>
      </c>
      <c r="WN73" s="17" t="s">
        <v>119</v>
      </c>
      <c r="WO73" s="157" t="s">
        <v>84</v>
      </c>
      <c r="WP73" s="156">
        <v>134</v>
      </c>
      <c r="WQ73" s="156">
        <v>112</v>
      </c>
      <c r="WR73" s="156">
        <v>13</v>
      </c>
      <c r="WS73" s="156">
        <v>9</v>
      </c>
      <c r="WT73" s="158">
        <f t="shared" si="216"/>
        <v>0.83582089552238803</v>
      </c>
      <c r="WU73" s="158">
        <f t="shared" si="217"/>
        <v>0</v>
      </c>
      <c r="WW73" s="157" t="s">
        <v>84</v>
      </c>
      <c r="WX73" s="156">
        <v>134</v>
      </c>
      <c r="WY73" s="156">
        <v>112</v>
      </c>
      <c r="WZ73" s="156">
        <v>13</v>
      </c>
      <c r="XA73" s="156">
        <v>9</v>
      </c>
      <c r="XB73" s="158">
        <f t="shared" si="218"/>
        <v>0.83582089552238803</v>
      </c>
      <c r="XC73" s="158" t="str">
        <f t="shared" si="219"/>
        <v>OK</v>
      </c>
      <c r="XE73" s="157" t="s">
        <v>84</v>
      </c>
      <c r="XF73" s="156">
        <v>134</v>
      </c>
      <c r="XG73" s="156">
        <v>112</v>
      </c>
      <c r="XH73" s="156">
        <v>13</v>
      </c>
      <c r="XI73" s="156">
        <v>9</v>
      </c>
      <c r="XJ73" s="158">
        <f t="shared" si="220"/>
        <v>0.83582089552238803</v>
      </c>
      <c r="XK73" s="158" t="str">
        <f t="shared" si="115"/>
        <v>OK</v>
      </c>
      <c r="XM73" s="157" t="s">
        <v>84</v>
      </c>
      <c r="XN73" s="156">
        <v>134</v>
      </c>
      <c r="XO73" s="156">
        <v>112</v>
      </c>
      <c r="XP73" s="156">
        <v>13</v>
      </c>
      <c r="XQ73" s="156">
        <v>9</v>
      </c>
      <c r="XR73" s="158">
        <f t="shared" si="221"/>
        <v>0.83582089552238803</v>
      </c>
      <c r="XS73" s="158" t="str">
        <f t="shared" si="116"/>
        <v>OK</v>
      </c>
      <c r="XU73" s="157" t="s">
        <v>84</v>
      </c>
      <c r="XV73" s="156">
        <v>134</v>
      </c>
      <c r="XW73" s="156">
        <v>112</v>
      </c>
      <c r="XX73" s="156">
        <v>13</v>
      </c>
      <c r="XY73" s="156">
        <v>9</v>
      </c>
      <c r="XZ73" s="158">
        <f t="shared" si="222"/>
        <v>0.83582089552238803</v>
      </c>
      <c r="YA73" s="158" t="str">
        <f t="shared" si="223"/>
        <v>OK</v>
      </c>
      <c r="YC73" s="157" t="s">
        <v>84</v>
      </c>
      <c r="YD73" s="156">
        <v>134</v>
      </c>
      <c r="YE73" s="156">
        <v>112</v>
      </c>
      <c r="YF73" s="156">
        <v>13</v>
      </c>
      <c r="YG73" s="156">
        <v>9</v>
      </c>
      <c r="YH73" s="158">
        <f t="shared" si="224"/>
        <v>0.83582089552238803</v>
      </c>
      <c r="YI73" s="158" t="str">
        <f t="shared" si="225"/>
        <v>OK</v>
      </c>
    </row>
    <row r="74" spans="1:659" ht="15">
      <c r="B74" s="2">
        <f>SUM(B3:B73)</f>
        <v>7408</v>
      </c>
      <c r="C74" s="2">
        <f>SUM(C3:C73)</f>
        <v>6835</v>
      </c>
      <c r="I74" s="2">
        <f>SUM(I3:I73)</f>
        <v>7408</v>
      </c>
      <c r="J74" s="2">
        <f>SUM(J3:J73)</f>
        <v>6819</v>
      </c>
      <c r="M74" s="4">
        <f>J74/I74</f>
        <v>0.92049136069114468</v>
      </c>
      <c r="Q74" s="2">
        <f>SUM(Q3:Q73)</f>
        <v>7408</v>
      </c>
      <c r="R74" s="2">
        <f>SUM(R3:R73)</f>
        <v>6828</v>
      </c>
      <c r="U74" s="4">
        <f>R74/Q74</f>
        <v>0.92170626349892004</v>
      </c>
      <c r="Y74" s="2">
        <f>SUM(Y3:Y73)</f>
        <v>7408</v>
      </c>
      <c r="Z74" s="2">
        <f>SUM(Z3:Z73)</f>
        <v>6828</v>
      </c>
      <c r="AC74" s="4">
        <f>Z74/Y74</f>
        <v>0.92170626349892004</v>
      </c>
      <c r="AG74" s="2">
        <f>SUM(AG3:AG73)</f>
        <v>7470</v>
      </c>
      <c r="AH74" s="2">
        <f>SUM(AH3:AH73)</f>
        <v>6917</v>
      </c>
      <c r="AK74" s="4">
        <f>AH74/AG74</f>
        <v>0.92597054886211516</v>
      </c>
      <c r="AO74" s="2">
        <f>SUM(AO3:AO73)</f>
        <v>7467</v>
      </c>
      <c r="AP74" s="2">
        <f>SUM(AP3:AP73)</f>
        <v>6915</v>
      </c>
      <c r="AS74" s="4">
        <f>AP74/AO74</f>
        <v>0.92607472880674968</v>
      </c>
      <c r="AW74" s="2">
        <f>SUM(AW3:AW73)</f>
        <v>7467</v>
      </c>
      <c r="AX74" s="2">
        <f>SUM(AX3:AX73)</f>
        <v>6915</v>
      </c>
      <c r="BA74" s="4">
        <f>AX74/AW74</f>
        <v>0.92607472880674968</v>
      </c>
      <c r="BE74" s="2">
        <f>SUM(BE3:BE73)</f>
        <v>7467</v>
      </c>
      <c r="BF74" s="2">
        <f>SUM(BF3:BF73)</f>
        <v>6913</v>
      </c>
      <c r="BG74" s="2">
        <f>SUM(BG3:BG73)</f>
        <v>462</v>
      </c>
      <c r="BH74" s="2">
        <f>SUM(BH3:BH73)</f>
        <v>92</v>
      </c>
      <c r="BI74" s="4">
        <f>BF74/BE74</f>
        <v>0.92580688362126695</v>
      </c>
      <c r="BM74" s="2">
        <f>SUM(BM3:BM73)</f>
        <v>7467</v>
      </c>
      <c r="BN74" s="2">
        <f>SUM(BN3:BN73)</f>
        <v>6335</v>
      </c>
      <c r="BQ74" s="4">
        <f>BN74/BM74</f>
        <v>0.84839962501674038</v>
      </c>
      <c r="BU74" s="2">
        <f>SUM(BU3:BU73)</f>
        <v>7467</v>
      </c>
      <c r="BV74" s="2">
        <f>SUM(BV3:BV73)</f>
        <v>6336</v>
      </c>
      <c r="BY74" s="4">
        <f>BV74/BU74</f>
        <v>0.84853354760948174</v>
      </c>
      <c r="CB74" s="72" t="s">
        <v>144</v>
      </c>
      <c r="CC74" s="58">
        <v>265</v>
      </c>
      <c r="CD74" s="58">
        <v>265</v>
      </c>
      <c r="CE74" s="58">
        <v>0</v>
      </c>
      <c r="CF74" s="58">
        <v>0</v>
      </c>
      <c r="CG74" s="59">
        <v>1</v>
      </c>
      <c r="CH74" s="2" t="s">
        <v>174</v>
      </c>
      <c r="CJ74" s="2" t="s">
        <v>144</v>
      </c>
      <c r="CK74" s="2">
        <v>265</v>
      </c>
      <c r="CL74" s="2">
        <v>265</v>
      </c>
      <c r="CM74" s="2">
        <v>0</v>
      </c>
      <c r="CN74" s="2">
        <v>0</v>
      </c>
      <c r="CO74" s="4">
        <v>1</v>
      </c>
      <c r="CP74" s="4">
        <f t="shared" si="127"/>
        <v>0</v>
      </c>
      <c r="CR74" s="2" t="s">
        <v>144</v>
      </c>
      <c r="CS74" s="2">
        <v>265</v>
      </c>
      <c r="CT74" s="2">
        <v>0</v>
      </c>
      <c r="CU74" s="2">
        <v>0</v>
      </c>
      <c r="CV74" s="2">
        <v>265</v>
      </c>
      <c r="CW74" s="4">
        <v>0</v>
      </c>
      <c r="CX74" s="4">
        <f t="shared" si="128"/>
        <v>-1</v>
      </c>
      <c r="CZ74" s="2" t="s">
        <v>144</v>
      </c>
      <c r="DA74" s="2">
        <v>265</v>
      </c>
      <c r="DB74" s="2">
        <v>0</v>
      </c>
      <c r="DC74" s="2">
        <v>0</v>
      </c>
      <c r="DD74" s="2">
        <v>265</v>
      </c>
      <c r="DE74" s="4">
        <v>0</v>
      </c>
      <c r="DF74" s="4">
        <f t="shared" si="129"/>
        <v>0</v>
      </c>
      <c r="DH74" s="2" t="s">
        <v>133</v>
      </c>
      <c r="DI74" s="2">
        <v>5</v>
      </c>
      <c r="DJ74" s="2">
        <v>5</v>
      </c>
      <c r="DK74" s="2">
        <v>0</v>
      </c>
      <c r="DL74" s="2">
        <v>0</v>
      </c>
      <c r="DM74" s="4">
        <v>1</v>
      </c>
      <c r="DN74" s="4">
        <f>DM74-DE71</f>
        <v>0</v>
      </c>
      <c r="DQ74" s="2">
        <f>SUM(DQ3:DQ73)</f>
        <v>7653</v>
      </c>
      <c r="DR74" s="2">
        <f>SUM(DR3:DR73)</f>
        <v>6971</v>
      </c>
      <c r="DS74" s="2">
        <f>SUM(DS3:DS73)</f>
        <v>480</v>
      </c>
      <c r="DT74" s="2">
        <f>SUM(DT3:DT73)</f>
        <v>202</v>
      </c>
      <c r="DU74" s="4">
        <f>DR74/DQ74</f>
        <v>0.91088462041029661</v>
      </c>
      <c r="DY74" s="2">
        <f>SUM(DY3:DY73)</f>
        <v>7653</v>
      </c>
      <c r="DZ74" s="2">
        <f>SUM(DZ3:DZ73)</f>
        <v>6971</v>
      </c>
      <c r="EC74" s="4">
        <f>DZ74/DY74</f>
        <v>0.91088462041029661</v>
      </c>
      <c r="EG74" s="2">
        <f>SUM(EG3:EG73)</f>
        <v>7653</v>
      </c>
      <c r="EH74" s="2">
        <f>SUM(EH3:EH73)</f>
        <v>6976</v>
      </c>
      <c r="EK74" s="4">
        <f>EH74/EG74</f>
        <v>0.9115379589703384</v>
      </c>
      <c r="EO74" s="2">
        <f>SUM(EO3:EO73)</f>
        <v>7653</v>
      </c>
      <c r="EP74" s="2">
        <f>SUM(EP3:EP73)</f>
        <v>6976</v>
      </c>
      <c r="ES74" s="4">
        <f>EP74/EO74</f>
        <v>0.9115379589703384</v>
      </c>
      <c r="EW74" s="2">
        <f>SUM(EW3:EW73)</f>
        <v>7650</v>
      </c>
      <c r="EX74" s="2">
        <f>SUM(EX3:EX73)</f>
        <v>6983</v>
      </c>
      <c r="EY74" s="2">
        <f>SUM(EY3:EY73)</f>
        <v>387</v>
      </c>
      <c r="EZ74" s="2">
        <f>SUM(EZ3:EZ73)</f>
        <v>280</v>
      </c>
      <c r="FA74" s="4">
        <f>EX74/EW74</f>
        <v>0.91281045751633982</v>
      </c>
      <c r="FE74" s="2">
        <f>SUM(FE3:FE73)</f>
        <v>7650</v>
      </c>
      <c r="FF74" s="2">
        <f>SUM(FF3:FF73)</f>
        <v>6983</v>
      </c>
      <c r="FG74" s="2">
        <f>SUM(FG3:FG73)</f>
        <v>387</v>
      </c>
      <c r="FH74" s="2">
        <f>SUM(FH3:FH73)</f>
        <v>280</v>
      </c>
      <c r="FI74" s="4">
        <f>FF74/FE74</f>
        <v>0.91281045751633982</v>
      </c>
      <c r="FM74" s="2">
        <f>SUM(FM3:FM73)</f>
        <v>7650</v>
      </c>
      <c r="FN74" s="2">
        <f>SUM(FN3:FN73)</f>
        <v>6984</v>
      </c>
      <c r="FO74" s="2">
        <f>SUM(FO3:FO73)</f>
        <v>386</v>
      </c>
      <c r="FP74" s="2">
        <f>SUM(FP3:FP73)</f>
        <v>280</v>
      </c>
      <c r="FQ74" s="4">
        <f>FN74/FM74</f>
        <v>0.91294117647058826</v>
      </c>
      <c r="FU74" s="2">
        <f>SUM(FU3:FU73)</f>
        <v>7650</v>
      </c>
      <c r="FV74" s="2">
        <f>SUM(FV3:FV73)</f>
        <v>6984</v>
      </c>
      <c r="FW74" s="2">
        <f>SUM(FW3:FW73)</f>
        <v>386</v>
      </c>
      <c r="FX74" s="2">
        <f>SUM(FX3:FX73)</f>
        <v>280</v>
      </c>
      <c r="FY74" s="4">
        <f>FV74/FU74</f>
        <v>0.91294117647058826</v>
      </c>
      <c r="GC74" s="2">
        <f>SUM(GC3:GC73)</f>
        <v>7650</v>
      </c>
      <c r="GD74" s="2">
        <f>SUM(GD3:GD73)</f>
        <v>6984</v>
      </c>
      <c r="GE74" s="2">
        <f>SUM(GE3:GE73)</f>
        <v>386</v>
      </c>
      <c r="GF74" s="2">
        <f>SUM(GF3:GF73)</f>
        <v>280</v>
      </c>
      <c r="GG74" s="4">
        <f>GD74/GC74</f>
        <v>0.91294117647058826</v>
      </c>
      <c r="GK74" s="2">
        <f>SUM(GK3:GK73)</f>
        <v>7981</v>
      </c>
      <c r="GL74" s="2">
        <f>SUM(GL3:GL73)</f>
        <v>7267</v>
      </c>
      <c r="GO74" s="4">
        <f>GL74/GK74</f>
        <v>0.91053752662573617</v>
      </c>
      <c r="GS74" s="2">
        <f>SUM(GS3:GS73)</f>
        <v>7981</v>
      </c>
      <c r="GT74" s="2">
        <f>SUM(GT3:GT73)</f>
        <v>7322</v>
      </c>
      <c r="GW74" s="4">
        <f>GT74/GS74</f>
        <v>0.91742889362235314</v>
      </c>
      <c r="HA74" s="2">
        <f>SUM(HA3:HA73)</f>
        <v>7981</v>
      </c>
      <c r="HB74" s="2">
        <f>SUM(HB3:HB73)</f>
        <v>7324</v>
      </c>
      <c r="HC74" s="2">
        <f>SUM(HC3:HC73)</f>
        <v>361</v>
      </c>
      <c r="HD74" s="2">
        <f>SUM(HD3:HD73)</f>
        <v>296</v>
      </c>
      <c r="HE74" s="4">
        <f>HB74/HA74</f>
        <v>0.91767948878586647</v>
      </c>
      <c r="HI74" s="2">
        <f>SUM(HI3:HI73)</f>
        <v>7981</v>
      </c>
      <c r="HJ74" s="2">
        <f>SUM(HJ3:HJ73)</f>
        <v>7336</v>
      </c>
      <c r="HM74" s="4">
        <f>HJ74/HI74</f>
        <v>0.91918305976694648</v>
      </c>
      <c r="HQ74" s="2">
        <f>SUM(HQ3:HQ73)</f>
        <v>9766</v>
      </c>
      <c r="HR74" s="2">
        <f>SUM(HR3:HR73)</f>
        <v>9074</v>
      </c>
      <c r="HU74" s="4">
        <f>HR74/HQ74</f>
        <v>0.92914192095023551</v>
      </c>
      <c r="HY74" s="2">
        <f>SUM(HY3:HY73)</f>
        <v>9766</v>
      </c>
      <c r="HZ74" s="2">
        <f>SUM(HZ3:HZ73)</f>
        <v>9081</v>
      </c>
      <c r="IC74" s="4">
        <f>HZ74/HY74</f>
        <v>0.92985869342617244</v>
      </c>
      <c r="IG74" s="2">
        <f>SUM(IG3:IG73)</f>
        <v>9766</v>
      </c>
      <c r="IH74" s="2">
        <f>SUM(IH3:IH73)</f>
        <v>9081</v>
      </c>
      <c r="II74" s="157"/>
      <c r="IJ74" s="157"/>
      <c r="IK74" s="4">
        <f t="shared" si="144"/>
        <v>0.92985869342617244</v>
      </c>
      <c r="IO74" s="2">
        <f>SUM(IO3:IO73)</f>
        <v>9766</v>
      </c>
      <c r="IP74" s="2">
        <f>SUM(IP3:IP73)</f>
        <v>9081</v>
      </c>
      <c r="IS74" s="4">
        <f>IP74/IO74</f>
        <v>0.92985869342617244</v>
      </c>
      <c r="IT74" s="2">
        <f t="shared" si="146"/>
        <v>0</v>
      </c>
      <c r="IW74" s="2">
        <f>SUM(IW3:IW73)</f>
        <v>9766</v>
      </c>
      <c r="IX74" s="2">
        <f>SUM(IX3:IX73)</f>
        <v>9081</v>
      </c>
      <c r="IY74" s="2">
        <f>SUM(IY3:IY73)</f>
        <v>387</v>
      </c>
      <c r="IZ74" s="2">
        <f>SUM(IZ3:IZ73)</f>
        <v>298</v>
      </c>
      <c r="JA74" s="4">
        <f>IX74/IW74</f>
        <v>0.92985869342617244</v>
      </c>
      <c r="JB74" s="2">
        <f t="shared" si="147"/>
        <v>0</v>
      </c>
      <c r="JE74" s="2">
        <f>SUM(JE3:JE73)</f>
        <v>9766</v>
      </c>
      <c r="JF74" s="2">
        <f>SUM(JF3:JF73)</f>
        <v>9081</v>
      </c>
      <c r="JG74" s="2">
        <f>SUM(JG45:JG73)</f>
        <v>184</v>
      </c>
      <c r="JH74" s="2">
        <f>SUM(JH45:JH73)</f>
        <v>175</v>
      </c>
      <c r="JI74" s="4">
        <f>JF74/JE74</f>
        <v>0.92985869342617244</v>
      </c>
      <c r="JL74" s="4"/>
      <c r="JM74" s="2">
        <f>SUM(JM3:JM73)</f>
        <v>9788</v>
      </c>
      <c r="JN74" s="2">
        <f>SUM(JN3:JN73)</f>
        <v>9092</v>
      </c>
      <c r="JQ74" s="4">
        <f>JN74/JM74</f>
        <v>0.92889252145484269</v>
      </c>
      <c r="JU74" s="2">
        <f>SUM(JU3:JU73)</f>
        <v>9788</v>
      </c>
      <c r="JV74" s="2">
        <f>SUM(JV3:JV73)</f>
        <v>9092</v>
      </c>
      <c r="JY74" s="4">
        <f>JV74/JU74</f>
        <v>0.92889252145484269</v>
      </c>
      <c r="KC74" s="2">
        <f>SUM(KC3:KC73)</f>
        <v>9788</v>
      </c>
      <c r="KD74" s="2">
        <f>SUM(KD3:KD73)</f>
        <v>9092</v>
      </c>
      <c r="KG74" s="4">
        <f>KD74/KC74</f>
        <v>0.92889252145484269</v>
      </c>
      <c r="KK74" s="2">
        <f>SUM(KK3:KK73)</f>
        <v>9788</v>
      </c>
      <c r="KL74" s="2">
        <f>SUM(KL3:KL73)</f>
        <v>9092</v>
      </c>
      <c r="KO74" s="4">
        <f>KL74/KK74</f>
        <v>0.92889252145484269</v>
      </c>
      <c r="KR74" s="116"/>
      <c r="KS74" s="117">
        <v>9788</v>
      </c>
      <c r="KT74" s="117">
        <v>9092</v>
      </c>
      <c r="KU74" s="116"/>
      <c r="KV74" s="116"/>
      <c r="KW74" s="118">
        <v>0.92889252145484269</v>
      </c>
      <c r="KX74" s="116"/>
      <c r="KY74" s="116"/>
      <c r="KZ74" s="116"/>
      <c r="LA74" s="117">
        <v>9788</v>
      </c>
      <c r="LB74" s="116">
        <f>SUM(LB3:LB73)</f>
        <v>9092</v>
      </c>
      <c r="LC74" s="116"/>
      <c r="LD74" s="157"/>
      <c r="LE74" s="162">
        <f>LB74/LA74</f>
        <v>0.92889252145484269</v>
      </c>
      <c r="LF74" s="116"/>
      <c r="LG74" s="156"/>
      <c r="LI74" s="157">
        <f>SUM(LI3:LI73)</f>
        <v>9788</v>
      </c>
      <c r="LJ74" s="157">
        <f>SUM(LJ3:LJ73)</f>
        <v>9092</v>
      </c>
      <c r="LK74" s="157">
        <f>SUM(LK3:LK73)</f>
        <v>397</v>
      </c>
      <c r="LL74" s="25"/>
      <c r="LM74" s="158">
        <f>LJ74/LI74</f>
        <v>0.92889252145484269</v>
      </c>
      <c r="LO74" s="157"/>
      <c r="LQ74" s="2">
        <f>SUM(LQ3:LQ73)</f>
        <v>9737</v>
      </c>
      <c r="LR74" s="2">
        <f>SUM(LR3:LR73)</f>
        <v>8566</v>
      </c>
      <c r="LS74" s="2">
        <f>SUM(LS3:LS73)</f>
        <v>630</v>
      </c>
      <c r="LT74" s="2">
        <f>SUM(LT3:LT73)</f>
        <v>541</v>
      </c>
      <c r="LU74" s="4">
        <f t="shared" si="154"/>
        <v>0.87973708534456196</v>
      </c>
      <c r="LY74" s="2">
        <f>SUM(LY3:LY73)</f>
        <v>10057</v>
      </c>
      <c r="LZ74" s="2">
        <f>SUM(LZ3:LZ73)</f>
        <v>8566</v>
      </c>
      <c r="MC74" s="158">
        <f>LZ74/LY74</f>
        <v>0.8517450531967784</v>
      </c>
      <c r="MD74" s="158">
        <f t="shared" si="157"/>
        <v>-2.7992032147783563E-2</v>
      </c>
      <c r="MF74" s="157"/>
      <c r="MG74" s="157">
        <f>SUM(MG3:MG73)</f>
        <v>10057</v>
      </c>
      <c r="MH74" s="157">
        <f>SUM(MH3:MH73)</f>
        <v>8607</v>
      </c>
      <c r="MI74" s="157">
        <f>SUM(MI3:MI73)</f>
        <v>625</v>
      </c>
      <c r="MJ74" s="157"/>
      <c r="MK74" s="162">
        <f t="shared" si="158"/>
        <v>0.85582181565079052</v>
      </c>
      <c r="ML74" s="157"/>
      <c r="MM74" s="157"/>
      <c r="MN74" s="157"/>
      <c r="MO74" s="157">
        <f>SUM(MO3:MO73)</f>
        <v>9737</v>
      </c>
      <c r="MP74" s="157">
        <f>SUM(MP3:MP73)</f>
        <v>8607</v>
      </c>
      <c r="MQ74" s="157">
        <f>SUM(MQ3:MQ73)</f>
        <v>627</v>
      </c>
      <c r="MR74" s="157"/>
      <c r="MS74" s="158">
        <f>MP74/MO74</f>
        <v>0.88394782787306148</v>
      </c>
      <c r="MT74" s="157"/>
      <c r="MU74" s="157"/>
      <c r="MV74" s="157"/>
      <c r="MW74" s="157">
        <f>SUM(MW3:MW73)</f>
        <v>9737</v>
      </c>
      <c r="MX74" s="157">
        <f>SUM(MX3:MX73)</f>
        <v>8600</v>
      </c>
      <c r="MY74" s="157"/>
      <c r="MZ74" s="157"/>
      <c r="NA74" s="158">
        <f>MX74/MW74</f>
        <v>0.88322892061209823</v>
      </c>
      <c r="NB74" s="157"/>
      <c r="NC74" s="157"/>
      <c r="ND74" s="157"/>
      <c r="NE74" s="157">
        <f>SUM(NE3:NE73)</f>
        <v>10057</v>
      </c>
      <c r="NF74" s="157">
        <f>SUM(NF3:NF73)</f>
        <v>8600</v>
      </c>
      <c r="NG74" s="157">
        <f>SUM(NG3:NG73)</f>
        <v>629</v>
      </c>
      <c r="NH74" s="157">
        <f>SUM(NH3:NH73)</f>
        <v>828</v>
      </c>
      <c r="NI74" s="158">
        <f>NF74/NE74</f>
        <v>0.85512578303669085</v>
      </c>
      <c r="NJ74" s="157"/>
      <c r="NK74" s="157"/>
      <c r="NL74" s="157"/>
      <c r="NM74" s="157">
        <f>SUM(NM3:NM73)</f>
        <v>9737</v>
      </c>
      <c r="NN74" s="157">
        <v>8600</v>
      </c>
      <c r="NO74" s="157">
        <f>SUM(NO3:NO73)</f>
        <v>629</v>
      </c>
      <c r="NP74" s="157">
        <f>SUM(NP3:NP73)</f>
        <v>508</v>
      </c>
      <c r="NQ74" s="158">
        <f>NN74/NM74</f>
        <v>0.88322892061209823</v>
      </c>
      <c r="NR74" s="157"/>
      <c r="NS74" s="157"/>
      <c r="OP74" s="2">
        <f>SUM(OP3:OP73)</f>
        <v>11394</v>
      </c>
      <c r="OQ74" s="2">
        <f>SUM(OQ3:OQ73)</f>
        <v>8639</v>
      </c>
      <c r="OT74" s="158">
        <f t="shared" si="164"/>
        <v>0.75820607337195012</v>
      </c>
      <c r="OX74" s="2">
        <f>SUM(OX3:OX73)</f>
        <v>11074</v>
      </c>
      <c r="OY74" s="2">
        <f>SUM(OY3:OY73)</f>
        <v>8641</v>
      </c>
      <c r="OZ74" s="2">
        <f>SUM(OZ3:OZ73)</f>
        <v>789</v>
      </c>
      <c r="PA74" s="2">
        <f>SUM(PA3:PA73)</f>
        <v>1644</v>
      </c>
      <c r="PB74" s="158">
        <f t="shared" si="166"/>
        <v>0.78029618927216904</v>
      </c>
      <c r="PF74" s="2">
        <f>SUM(PF3:PF73)</f>
        <v>11074</v>
      </c>
      <c r="PG74" s="2">
        <f>SUM(PG3:PG73)</f>
        <v>8641</v>
      </c>
      <c r="PH74" s="2">
        <f>SUM(PH3:PH73)</f>
        <v>789</v>
      </c>
      <c r="PI74" s="2">
        <f>SUM(PI3:PI73)</f>
        <v>1644</v>
      </c>
      <c r="PJ74" s="158">
        <f>PG74/PF74</f>
        <v>0.78029618927216904</v>
      </c>
      <c r="PK74" s="2">
        <f t="shared" si="169"/>
        <v>0</v>
      </c>
      <c r="PN74" s="2">
        <f>SUM(PN3:PN73)</f>
        <v>11074</v>
      </c>
      <c r="PO74" s="2">
        <f>SUM(PO3:PO73)</f>
        <v>8642</v>
      </c>
      <c r="PP74" s="2">
        <f>SUM(PP3:PP73)</f>
        <v>789</v>
      </c>
      <c r="PQ74" s="2">
        <f>SUM(PQ3:PQ73)</f>
        <v>1643</v>
      </c>
      <c r="PR74" s="158">
        <f t="shared" si="170"/>
        <v>0.78038649087953771</v>
      </c>
      <c r="PS74" s="2">
        <f t="shared" si="171"/>
        <v>9.0301607368670211E-5</v>
      </c>
      <c r="PV74" s="2">
        <f>SUM(PV3:PV73)</f>
        <v>11064</v>
      </c>
      <c r="PW74" s="2">
        <f>SUM(PW3:PW73)</f>
        <v>8638</v>
      </c>
      <c r="PZ74" s="158">
        <f t="shared" si="172"/>
        <v>0.78073029645697756</v>
      </c>
      <c r="QD74" s="2">
        <f>SUM(QD3:QD73)</f>
        <v>11064</v>
      </c>
      <c r="QE74" s="2">
        <f>SUM(QE3:QE73)</f>
        <v>9967</v>
      </c>
      <c r="QH74" s="158">
        <f t="shared" si="174"/>
        <v>0.9008496023138105</v>
      </c>
      <c r="QL74" s="2">
        <f>SUM(QL3:QL73)</f>
        <v>11064</v>
      </c>
      <c r="QM74" s="2">
        <f>SUM(QM3:QM73)</f>
        <v>9967</v>
      </c>
      <c r="QP74" s="158">
        <f>QM74/QL74</f>
        <v>0.9008496023138105</v>
      </c>
      <c r="QQ74" s="2">
        <f t="shared" si="177"/>
        <v>0</v>
      </c>
      <c r="QT74" s="157">
        <f>SUM(QT3:QT73)</f>
        <v>11064</v>
      </c>
      <c r="QU74" s="157">
        <f>SUM(QU3:QU73)</f>
        <v>9967</v>
      </c>
      <c r="QX74" s="158">
        <f>QU74/QT74</f>
        <v>0.9008496023138105</v>
      </c>
      <c r="RB74" s="157">
        <f>SUM(RB3:RB73)</f>
        <v>11064</v>
      </c>
      <c r="RC74" s="157">
        <f>SUM(RC3:RC73)</f>
        <v>9967</v>
      </c>
      <c r="RF74" s="158">
        <f>RC74/RB74</f>
        <v>0.9008496023138105</v>
      </c>
      <c r="RJ74" s="157">
        <f>SUM(RJ3:RJ73)</f>
        <v>11064</v>
      </c>
      <c r="RK74" s="157">
        <f>SUM(RK3:RK73)</f>
        <v>9966</v>
      </c>
      <c r="RN74" s="158">
        <f>RK74/RJ74</f>
        <v>0.90075921908893708</v>
      </c>
      <c r="RR74" s="157">
        <f>SUM(RR3:RR73)</f>
        <v>11064</v>
      </c>
      <c r="RS74" s="157">
        <f>SUM(RS3:RS73)</f>
        <v>9970</v>
      </c>
      <c r="RV74" s="158">
        <f>RS74/RR74</f>
        <v>0.901120751988431</v>
      </c>
      <c r="RZ74" s="157">
        <f>SUM(RZ3:RZ73)</f>
        <v>11064</v>
      </c>
      <c r="SA74" s="157">
        <f>SUM(SA3:SA73)</f>
        <v>9970</v>
      </c>
      <c r="SD74" s="158">
        <f>SA74/RZ74</f>
        <v>0.901120751988431</v>
      </c>
      <c r="SH74" s="157">
        <f>SUM(SH3:SH73)</f>
        <v>11064</v>
      </c>
      <c r="SI74" s="157">
        <f>SUM(SI3:SI73)</f>
        <v>9970</v>
      </c>
      <c r="SL74" s="158">
        <f>SI74/SH74</f>
        <v>0.901120751988431</v>
      </c>
      <c r="SP74" s="157">
        <f>SUM(SP3:SP73)</f>
        <v>11064</v>
      </c>
      <c r="SQ74" s="157">
        <f>SUM(SQ3:SQ73)</f>
        <v>9970</v>
      </c>
      <c r="ST74" s="158">
        <f>SQ74/SP74</f>
        <v>0.901120751988431</v>
      </c>
      <c r="SX74" s="157">
        <f>SUM(SX3:SX73)</f>
        <v>11064</v>
      </c>
      <c r="SY74" s="157">
        <f>SUM(SY3:SY73)</f>
        <v>9970</v>
      </c>
      <c r="TB74" s="158">
        <f>SY74/SX74</f>
        <v>0.901120751988431</v>
      </c>
      <c r="TF74" s="157">
        <f>SUM(TF3:TF73)</f>
        <v>11064</v>
      </c>
      <c r="TG74" s="157">
        <f>SUM(TG3:TG73)</f>
        <v>9970</v>
      </c>
      <c r="TJ74" s="158">
        <f>TG74/TF74</f>
        <v>0.901120751988431</v>
      </c>
      <c r="TN74" s="157">
        <f>SUM(TN3:TN73)</f>
        <v>11087</v>
      </c>
      <c r="TO74" s="157">
        <f>SUM(TO3:TO73)</f>
        <v>9980</v>
      </c>
      <c r="TR74" s="158">
        <f>TO74/TN74</f>
        <v>0.90015333273202847</v>
      </c>
      <c r="TV74" s="157">
        <f>SUM(TV3:TV73)</f>
        <v>11087</v>
      </c>
      <c r="TW74" s="157">
        <f>SUM(TW3:TW73)</f>
        <v>9980</v>
      </c>
      <c r="TZ74" s="158">
        <f>TW74/TV74</f>
        <v>0.90015333273202847</v>
      </c>
      <c r="UD74" s="157">
        <f>SUM(UD3:UD73)</f>
        <v>11087</v>
      </c>
      <c r="UE74" s="157">
        <f>SUM(UE3:UE73)</f>
        <v>9980</v>
      </c>
      <c r="UH74" s="158">
        <f>UE74/UD74</f>
        <v>0.90015333273202847</v>
      </c>
      <c r="UL74" s="157">
        <f>SUM(UL3:UL73)</f>
        <v>11087</v>
      </c>
      <c r="UM74" s="157">
        <f>SUM(UM3:UM73)</f>
        <v>9980</v>
      </c>
      <c r="UP74" s="158">
        <f>UM74/UL74</f>
        <v>0.90015333273202847</v>
      </c>
      <c r="UT74" s="157">
        <f>SUM(UT3:UT73)</f>
        <v>11280</v>
      </c>
      <c r="UU74" s="157">
        <f>SUM(UU3:UU73)</f>
        <v>10012</v>
      </c>
      <c r="UX74" s="158">
        <f>UU74/UT74</f>
        <v>0.88758865248226948</v>
      </c>
      <c r="VB74" s="157">
        <f>SUM(VB3:VB73)</f>
        <v>11280</v>
      </c>
      <c r="VC74" s="157">
        <f>SUM(VC3:VC73)</f>
        <v>10012</v>
      </c>
      <c r="VF74" s="158">
        <f>VC74/VB74</f>
        <v>0.88758865248226948</v>
      </c>
      <c r="VJ74" s="157">
        <f>SUM(VJ3:VJ73)</f>
        <v>11280</v>
      </c>
      <c r="VK74" s="157">
        <f>SUM(VK3:VK73)</f>
        <v>10012</v>
      </c>
      <c r="VN74" s="158">
        <f>VK74/VJ74</f>
        <v>0.88758865248226948</v>
      </c>
      <c r="VR74" s="157">
        <f>SUM(VR3:VR73)</f>
        <v>11280</v>
      </c>
      <c r="VS74" s="157">
        <f>SUM(VS3:VS73)</f>
        <v>9923</v>
      </c>
      <c r="VV74" s="158">
        <f>VS74/VR74</f>
        <v>0.87969858156028369</v>
      </c>
      <c r="VZ74" s="157">
        <f>SUM(VZ3:VZ73)</f>
        <v>11280</v>
      </c>
      <c r="WA74" s="157">
        <f>SUM(WA3:WA73)</f>
        <v>9923</v>
      </c>
      <c r="WD74" s="158">
        <f>WA74/VZ74</f>
        <v>0.87969858156028369</v>
      </c>
      <c r="WH74" s="157">
        <f>SUM(WH3:WH73)</f>
        <v>11283</v>
      </c>
      <c r="WI74" s="157">
        <f>SUM(WI3:WI73)</f>
        <v>10051</v>
      </c>
      <c r="WL74" s="158">
        <f>WI74/WH74</f>
        <v>0.89080918195515379</v>
      </c>
      <c r="WP74" s="157">
        <f>SUM(WP3:WP73)</f>
        <v>11283</v>
      </c>
      <c r="WQ74" s="157">
        <f>SUM(WQ3:WQ73)</f>
        <v>9998</v>
      </c>
      <c r="WR74" s="157"/>
      <c r="WS74" s="157"/>
      <c r="WT74" s="158">
        <f>WQ74/WP74</f>
        <v>0.88611184968536738</v>
      </c>
      <c r="WX74" s="157">
        <f>SUM(WX3:WX73)</f>
        <v>11283</v>
      </c>
      <c r="WY74" s="157">
        <f>SUM(WY3:WY73)</f>
        <v>10136</v>
      </c>
      <c r="XB74" s="158">
        <f t="shared" si="218"/>
        <v>0.89834263936896219</v>
      </c>
      <c r="XF74" s="157">
        <f>SUM(XF3:XF73)</f>
        <v>11283</v>
      </c>
      <c r="XG74" s="157">
        <f>SUM(XG3:XG73)</f>
        <v>10136</v>
      </c>
      <c r="XJ74" s="158">
        <f t="shared" si="220"/>
        <v>0.89834263936896219</v>
      </c>
      <c r="XN74" s="157">
        <f>SUM(XN3:XN73)</f>
        <v>11625</v>
      </c>
      <c r="XO74" s="157">
        <f>SUM(XO3:XO73)</f>
        <v>10319</v>
      </c>
      <c r="XR74" s="158">
        <f t="shared" si="221"/>
        <v>0.88765591397849464</v>
      </c>
      <c r="XV74" s="157">
        <f>SUM(XV3:XV73)</f>
        <v>11281</v>
      </c>
      <c r="XW74" s="157">
        <f>SUM(XW3:XW73)</f>
        <v>10141</v>
      </c>
      <c r="XX74" s="157">
        <f>SUM(XX3:XX73)</f>
        <v>761</v>
      </c>
      <c r="XZ74" s="158">
        <f>XW74/XV74</f>
        <v>0.89894512897792744</v>
      </c>
      <c r="YD74" s="157">
        <f>SUM(YD3:YD73)</f>
        <v>11625</v>
      </c>
      <c r="YE74" s="157">
        <f>SUM(YE3:YE73)</f>
        <v>10323</v>
      </c>
      <c r="YH74" s="158">
        <f>YE74/YD74</f>
        <v>0.88800000000000001</v>
      </c>
    </row>
    <row r="75" spans="1:659" ht="15">
      <c r="CB75" s="58" t="s">
        <v>145</v>
      </c>
      <c r="CC75" s="58">
        <v>262</v>
      </c>
      <c r="CD75" s="58">
        <v>262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145</v>
      </c>
      <c r="CK75" s="2">
        <v>262</v>
      </c>
      <c r="CL75" s="2">
        <v>262</v>
      </c>
      <c r="CM75" s="2">
        <v>0</v>
      </c>
      <c r="CN75" s="2">
        <v>0</v>
      </c>
      <c r="CO75" s="4">
        <v>1</v>
      </c>
      <c r="CP75" s="4">
        <f t="shared" si="127"/>
        <v>0</v>
      </c>
      <c r="CR75" s="2" t="s">
        <v>145</v>
      </c>
      <c r="CS75" s="2">
        <v>262</v>
      </c>
      <c r="CT75" s="2">
        <v>0</v>
      </c>
      <c r="CU75" s="2">
        <v>0</v>
      </c>
      <c r="CV75" s="2">
        <v>262</v>
      </c>
      <c r="CW75" s="4">
        <v>0</v>
      </c>
      <c r="CX75" s="4">
        <f t="shared" si="128"/>
        <v>-1</v>
      </c>
      <c r="CZ75" s="2" t="s">
        <v>145</v>
      </c>
      <c r="DA75" s="2">
        <v>262</v>
      </c>
      <c r="DB75" s="2">
        <v>262</v>
      </c>
      <c r="DC75" s="2">
        <v>0</v>
      </c>
      <c r="DD75" s="2">
        <v>0</v>
      </c>
      <c r="DE75" s="4">
        <v>1</v>
      </c>
      <c r="DF75" s="4">
        <f t="shared" si="129"/>
        <v>1</v>
      </c>
      <c r="DH75" s="2" t="s">
        <v>144</v>
      </c>
      <c r="DI75" s="2">
        <v>265</v>
      </c>
      <c r="DJ75" s="2">
        <v>265</v>
      </c>
      <c r="DK75" s="2">
        <v>0</v>
      </c>
      <c r="DL75" s="2">
        <v>0</v>
      </c>
      <c r="DM75" s="4">
        <v>1</v>
      </c>
      <c r="DN75" s="4">
        <f>DM75-DE74</f>
        <v>1</v>
      </c>
      <c r="JL75" s="4"/>
      <c r="JQ75" s="4"/>
      <c r="JY75" s="4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E75" s="116"/>
      <c r="LF75" s="116"/>
      <c r="LG75" s="156"/>
      <c r="LJ75" s="157">
        <f>540+LJ74</f>
        <v>9632</v>
      </c>
      <c r="LM75" s="158"/>
      <c r="LO75" s="157"/>
      <c r="MF75" s="157"/>
      <c r="MG75" s="157"/>
      <c r="MH75" s="157"/>
      <c r="MI75" s="157"/>
      <c r="MJ75" s="157"/>
      <c r="ML75" s="157"/>
      <c r="MM75" s="157"/>
      <c r="MN75" s="157"/>
      <c r="MO75" s="157"/>
      <c r="MP75" s="157"/>
      <c r="MQ75" s="157"/>
      <c r="MR75" s="157"/>
      <c r="MS75" s="158"/>
      <c r="MT75" s="157"/>
      <c r="MU75" s="157"/>
      <c r="MV75" s="157"/>
      <c r="MW75" s="157"/>
      <c r="MX75" s="157"/>
      <c r="MY75" s="157"/>
      <c r="MZ75" s="157"/>
      <c r="NB75" s="157"/>
      <c r="NC75" s="157"/>
      <c r="ND75" s="157"/>
      <c r="NE75" s="157"/>
      <c r="NF75" s="157"/>
      <c r="NG75" s="157"/>
      <c r="NH75" s="157"/>
      <c r="NJ75" s="157"/>
      <c r="NK75" s="157"/>
      <c r="NL75" s="157"/>
      <c r="NM75" s="157"/>
      <c r="NN75" s="157"/>
      <c r="NO75" s="157"/>
      <c r="NP75" s="157"/>
      <c r="NR75" s="157"/>
      <c r="NS75" s="157"/>
    </row>
    <row r="76" spans="1:659" ht="15">
      <c r="CC76" s="2">
        <f>SUM(CC3:CC75)</f>
        <v>7994</v>
      </c>
      <c r="CD76" s="2">
        <f>SUM(CD3:CD75)</f>
        <v>6764</v>
      </c>
      <c r="CE76" s="2">
        <f>SUM(CE3:CE75)</f>
        <v>559</v>
      </c>
      <c r="CF76" s="2">
        <f>SUM(CF3:CF75)</f>
        <v>671</v>
      </c>
      <c r="CG76" s="4">
        <f>CD76/CC76</f>
        <v>0.84613460095071302</v>
      </c>
      <c r="CK76" s="2">
        <f>SUM(CK3:CK75)</f>
        <v>7994</v>
      </c>
      <c r="CL76" s="2">
        <f>SUM(CL3:CL75)</f>
        <v>6769</v>
      </c>
      <c r="CO76" s="4">
        <f>CL76/CK76</f>
        <v>0.84676007005253939</v>
      </c>
      <c r="CS76" s="2">
        <f>SUM(CS3:CS75)</f>
        <v>7994</v>
      </c>
      <c r="CT76" s="2">
        <f>SUM(CT3:CT75)</f>
        <v>6338</v>
      </c>
      <c r="CW76" s="4">
        <f>CT76/CS76</f>
        <v>0.79284463347510636</v>
      </c>
      <c r="DA76" s="2">
        <f>SUM(DA3:DA75)</f>
        <v>7994</v>
      </c>
      <c r="DB76" s="2">
        <f>SUM(DB3:DB75)</f>
        <v>7151</v>
      </c>
      <c r="DE76" s="4">
        <f>DB76/DA76</f>
        <v>0.89454590943207402</v>
      </c>
      <c r="DH76" s="2" t="s">
        <v>128</v>
      </c>
      <c r="DI76" s="2">
        <v>5</v>
      </c>
      <c r="DJ76" s="2">
        <v>5</v>
      </c>
      <c r="DK76" s="2">
        <v>0</v>
      </c>
      <c r="DL76" s="2">
        <v>0</v>
      </c>
      <c r="DM76" s="4">
        <v>1</v>
      </c>
      <c r="DN76" s="4">
        <f>DM76-DE72</f>
        <v>0.4</v>
      </c>
      <c r="JL76" s="4"/>
      <c r="JQ76" s="4"/>
      <c r="JY76" s="4"/>
      <c r="KR76" s="116"/>
      <c r="KS76" s="116"/>
      <c r="KT76" s="116"/>
      <c r="KU76" s="116"/>
      <c r="KV76" s="116"/>
      <c r="KW76" s="116"/>
      <c r="KX76" s="116"/>
      <c r="KY76" s="116"/>
      <c r="KZ76" s="116"/>
      <c r="LA76" s="116"/>
      <c r="LB76" s="116"/>
      <c r="LC76" s="116"/>
      <c r="LD76" s="116"/>
      <c r="LE76" s="116"/>
      <c r="LF76" s="116"/>
      <c r="LG76" s="156"/>
      <c r="LM76" s="158"/>
      <c r="LO76" s="157"/>
      <c r="MF76" s="157"/>
      <c r="MG76" s="157"/>
      <c r="MH76" s="157"/>
      <c r="MI76" s="157"/>
      <c r="MJ76" s="157"/>
      <c r="ML76" s="157"/>
      <c r="MM76" s="157"/>
      <c r="MN76" s="157"/>
      <c r="MO76" s="157"/>
      <c r="MP76" s="157"/>
      <c r="MQ76" s="157"/>
      <c r="MR76" s="157"/>
      <c r="MS76" s="158"/>
      <c r="MT76" s="157"/>
      <c r="MU76" s="157"/>
      <c r="MV76" s="157"/>
      <c r="MW76" s="157"/>
      <c r="MX76" s="157"/>
      <c r="MY76" s="157"/>
      <c r="MZ76" s="157"/>
      <c r="NB76" s="157"/>
      <c r="NC76" s="157"/>
      <c r="ND76" s="157"/>
      <c r="NE76" s="157"/>
      <c r="NF76" s="157"/>
      <c r="NG76" s="157"/>
      <c r="NH76" s="157"/>
      <c r="NJ76" s="157"/>
      <c r="NK76" s="157"/>
      <c r="NL76" s="157"/>
      <c r="NM76" s="157"/>
      <c r="NN76" s="157"/>
      <c r="NO76" s="157"/>
      <c r="NP76" s="157"/>
      <c r="NR76" s="157"/>
      <c r="NS76" s="157"/>
    </row>
    <row r="77" spans="1:659" ht="15">
      <c r="DH77" s="2" t="s">
        <v>145</v>
      </c>
      <c r="DI77" s="2">
        <v>262</v>
      </c>
      <c r="DJ77" s="2">
        <v>262</v>
      </c>
      <c r="DK77" s="2">
        <v>0</v>
      </c>
      <c r="DL77" s="2">
        <v>0</v>
      </c>
      <c r="DM77" s="4">
        <v>1</v>
      </c>
      <c r="DN77" s="4">
        <f>DM77-DE75</f>
        <v>0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56"/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PU77" s="157"/>
      <c r="PV77" s="157"/>
      <c r="PW77" s="157"/>
      <c r="PX77" s="157"/>
      <c r="PY77" s="157"/>
    </row>
    <row r="78" spans="1:659" ht="15">
      <c r="DH78" s="2" t="s">
        <v>134</v>
      </c>
      <c r="DI78" s="2">
        <v>3</v>
      </c>
      <c r="DJ78" s="2">
        <v>2</v>
      </c>
      <c r="DK78" s="2">
        <v>1</v>
      </c>
      <c r="DL78" s="2">
        <v>0</v>
      </c>
      <c r="DM78" s="4">
        <v>0.67</v>
      </c>
      <c r="DN78" s="4">
        <f>DM78-DE73</f>
        <v>0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</row>
    <row r="79" spans="1:659" ht="15">
      <c r="DI79" s="2">
        <f>SUM(DI3:DI78)</f>
        <v>8193</v>
      </c>
      <c r="DJ79" s="2">
        <f>SUM(DJ3:DJ78)</f>
        <v>7506</v>
      </c>
      <c r="DM79" s="4">
        <f>DJ79/DI79</f>
        <v>0.916147931160747</v>
      </c>
      <c r="JL79"/>
      <c r="JM79"/>
      <c r="JN79"/>
      <c r="JO79"/>
      <c r="JP79"/>
      <c r="JQ79" s="108"/>
      <c r="JY79" s="4"/>
      <c r="KR79" s="116" t="s">
        <v>0</v>
      </c>
      <c r="KS79" s="116" t="s">
        <v>1</v>
      </c>
      <c r="KT79" s="116" t="s">
        <v>2</v>
      </c>
      <c r="KU79" s="116" t="s">
        <v>3</v>
      </c>
      <c r="KV79" s="116" t="s">
        <v>4</v>
      </c>
      <c r="KW79" s="116" t="s">
        <v>5</v>
      </c>
      <c r="KX79" s="116"/>
      <c r="KY79" s="116"/>
      <c r="KZ79" s="116" t="s">
        <v>0</v>
      </c>
      <c r="LA79" s="116" t="s">
        <v>1</v>
      </c>
      <c r="LB79" s="116" t="s">
        <v>2</v>
      </c>
      <c r="LC79" s="116" t="s">
        <v>3</v>
      </c>
      <c r="LD79" s="116" t="s">
        <v>4</v>
      </c>
      <c r="LE79" s="116" t="s">
        <v>5</v>
      </c>
      <c r="LF79" s="116"/>
      <c r="LG79" s="156"/>
      <c r="LH79" s="156" t="s">
        <v>0</v>
      </c>
      <c r="LI79" s="156" t="s">
        <v>1</v>
      </c>
      <c r="LJ79" s="156" t="s">
        <v>2</v>
      </c>
      <c r="LK79" s="156" t="s">
        <v>3</v>
      </c>
      <c r="LL79" s="156" t="s">
        <v>4</v>
      </c>
      <c r="LM79" s="156" t="s">
        <v>5</v>
      </c>
      <c r="LO79" s="157"/>
      <c r="LP79" s="156" t="s">
        <v>0</v>
      </c>
      <c r="LQ79" s="156" t="s">
        <v>1</v>
      </c>
      <c r="LR79" s="156" t="s">
        <v>2</v>
      </c>
      <c r="LS79" s="156" t="s">
        <v>3</v>
      </c>
      <c r="LT79" s="156" t="s">
        <v>4</v>
      </c>
      <c r="LU79" s="156" t="s">
        <v>5</v>
      </c>
      <c r="LV79" s="157"/>
      <c r="LW79" s="157"/>
      <c r="LX79" s="156" t="s">
        <v>0</v>
      </c>
      <c r="LY79" s="156" t="s">
        <v>1</v>
      </c>
      <c r="LZ79" s="156" t="s">
        <v>2</v>
      </c>
      <c r="MA79" s="156" t="s">
        <v>3</v>
      </c>
      <c r="MB79" s="156" t="s">
        <v>4</v>
      </c>
      <c r="MC79" s="156" t="s">
        <v>5</v>
      </c>
      <c r="MF79" t="s">
        <v>0</v>
      </c>
      <c r="MG79" t="s">
        <v>1</v>
      </c>
      <c r="MH79" t="s">
        <v>2</v>
      </c>
      <c r="MI79" t="s">
        <v>3</v>
      </c>
      <c r="MJ79" t="s">
        <v>4</v>
      </c>
      <c r="MK79" s="162" t="s">
        <v>5</v>
      </c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 t="s">
        <v>0</v>
      </c>
      <c r="MW79" s="157" t="s">
        <v>1</v>
      </c>
      <c r="MX79" s="157" t="s">
        <v>2</v>
      </c>
      <c r="MY79" s="157" t="s">
        <v>3</v>
      </c>
      <c r="MZ79" s="157" t="s">
        <v>4</v>
      </c>
      <c r="NA79" s="158" t="s">
        <v>5</v>
      </c>
      <c r="NB79" s="157"/>
      <c r="NC79" s="157"/>
      <c r="ND79" s="156" t="s">
        <v>0</v>
      </c>
      <c r="NE79" s="156" t="s">
        <v>1</v>
      </c>
      <c r="NF79" s="156" t="s">
        <v>2</v>
      </c>
      <c r="NG79" s="156" t="s">
        <v>3</v>
      </c>
      <c r="NH79" s="156" t="s">
        <v>4</v>
      </c>
      <c r="NI79" s="156" t="s">
        <v>5</v>
      </c>
      <c r="NJ79" s="157"/>
      <c r="NK79" s="157"/>
      <c r="NL79" s="156" t="s">
        <v>0</v>
      </c>
      <c r="NM79" s="156" t="s">
        <v>1</v>
      </c>
      <c r="NN79" s="156" t="s">
        <v>2</v>
      </c>
      <c r="NO79" s="156" t="s">
        <v>3</v>
      </c>
      <c r="NP79" s="156" t="s">
        <v>4</v>
      </c>
      <c r="NQ79" s="162" t="s">
        <v>5</v>
      </c>
      <c r="NR79" s="157"/>
      <c r="NS79" s="157"/>
      <c r="NT79" s="156" t="s">
        <v>0</v>
      </c>
      <c r="NU79" s="156" t="s">
        <v>1</v>
      </c>
      <c r="NV79" s="156" t="s">
        <v>2</v>
      </c>
      <c r="NW79" s="156" t="s">
        <v>3</v>
      </c>
      <c r="NX79" s="156" t="s">
        <v>4</v>
      </c>
      <c r="NY79" s="162" t="s">
        <v>5</v>
      </c>
      <c r="NZ79" s="157"/>
      <c r="OA79" s="156" t="s">
        <v>0</v>
      </c>
      <c r="OB79" s="156" t="s">
        <v>1</v>
      </c>
      <c r="OC79" s="156" t="s">
        <v>2</v>
      </c>
      <c r="OD79" s="156" t="s">
        <v>3</v>
      </c>
      <c r="OE79" s="156" t="s">
        <v>4</v>
      </c>
      <c r="OF79" s="162" t="s">
        <v>5</v>
      </c>
      <c r="OG79" s="157"/>
      <c r="OH79" s="156" t="s">
        <v>0</v>
      </c>
      <c r="OI79" s="156" t="s">
        <v>1</v>
      </c>
      <c r="OJ79" s="156" t="s">
        <v>2</v>
      </c>
      <c r="OK79" s="156" t="s">
        <v>3</v>
      </c>
      <c r="OL79" s="156" t="s">
        <v>4</v>
      </c>
      <c r="OM79" s="162" t="s">
        <v>5</v>
      </c>
      <c r="ON79" s="157"/>
      <c r="OW79" s="157" t="s">
        <v>0</v>
      </c>
      <c r="OX79" s="157" t="s">
        <v>1</v>
      </c>
      <c r="OY79" s="157" t="s">
        <v>2</v>
      </c>
      <c r="OZ79" s="157" t="s">
        <v>3</v>
      </c>
      <c r="PA79" s="157" t="s">
        <v>4</v>
      </c>
      <c r="PB79" s="158" t="s">
        <v>5</v>
      </c>
      <c r="PE79" s="157" t="s">
        <v>0</v>
      </c>
      <c r="PF79" s="157" t="s">
        <v>1</v>
      </c>
      <c r="PG79" s="157" t="s">
        <v>2</v>
      </c>
      <c r="PH79" s="157" t="s">
        <v>3</v>
      </c>
      <c r="PI79" s="157" t="s">
        <v>4</v>
      </c>
      <c r="PJ79" s="158" t="s">
        <v>5</v>
      </c>
      <c r="PM79" s="157" t="s">
        <v>0</v>
      </c>
      <c r="PN79" s="157" t="s">
        <v>1</v>
      </c>
      <c r="PO79" s="157" t="s">
        <v>2</v>
      </c>
      <c r="PP79" s="157" t="s">
        <v>3</v>
      </c>
      <c r="PQ79" s="157" t="s">
        <v>4</v>
      </c>
      <c r="PR79" s="158" t="s">
        <v>5</v>
      </c>
      <c r="QC79" s="157" t="s">
        <v>0</v>
      </c>
      <c r="QD79" s="157" t="s">
        <v>1</v>
      </c>
      <c r="QE79" s="157" t="s">
        <v>2</v>
      </c>
      <c r="QF79" s="157" t="s">
        <v>3</v>
      </c>
      <c r="QG79" s="157" t="s">
        <v>4</v>
      </c>
      <c r="QH79" s="158" t="s">
        <v>5</v>
      </c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S79" s="157" t="s">
        <v>0</v>
      </c>
      <c r="QT79" s="157" t="s">
        <v>1</v>
      </c>
      <c r="QU79" s="157" t="s">
        <v>2</v>
      </c>
      <c r="QV79" s="157" t="s">
        <v>3</v>
      </c>
      <c r="QW79" s="157" t="s">
        <v>4</v>
      </c>
      <c r="QX79" s="158" t="s">
        <v>5</v>
      </c>
      <c r="RA79" s="157" t="s">
        <v>0</v>
      </c>
      <c r="RB79" s="157" t="s">
        <v>1</v>
      </c>
      <c r="RC79" s="157" t="s">
        <v>2</v>
      </c>
      <c r="RD79" s="157" t="s">
        <v>3</v>
      </c>
      <c r="RE79" s="157" t="s">
        <v>4</v>
      </c>
      <c r="RF79" s="158" t="s">
        <v>5</v>
      </c>
      <c r="RI79" s="157" t="s">
        <v>0</v>
      </c>
      <c r="RJ79" s="157" t="s">
        <v>1</v>
      </c>
      <c r="RK79" s="157" t="s">
        <v>2</v>
      </c>
      <c r="RL79" s="157" t="s">
        <v>3</v>
      </c>
      <c r="RM79" s="157" t="s">
        <v>4</v>
      </c>
      <c r="RN79" s="158" t="s">
        <v>5</v>
      </c>
      <c r="RQ79" s="157" t="s">
        <v>0</v>
      </c>
      <c r="RR79" s="157" t="s">
        <v>1</v>
      </c>
      <c r="RS79" s="157" t="s">
        <v>2</v>
      </c>
      <c r="RT79" s="157" t="s">
        <v>3</v>
      </c>
      <c r="RU79" s="157" t="s">
        <v>4</v>
      </c>
      <c r="RV79" s="158" t="s">
        <v>5</v>
      </c>
      <c r="RY79" s="157" t="s">
        <v>0</v>
      </c>
      <c r="RZ79" s="157" t="s">
        <v>1</v>
      </c>
      <c r="SA79" s="157" t="s">
        <v>2</v>
      </c>
      <c r="SB79" s="157" t="s">
        <v>3</v>
      </c>
      <c r="SC79" s="157" t="s">
        <v>4</v>
      </c>
      <c r="SD79" s="158" t="s">
        <v>5</v>
      </c>
      <c r="SG79" s="157" t="s">
        <v>0</v>
      </c>
      <c r="SH79" s="157" t="s">
        <v>1</v>
      </c>
      <c r="SI79" s="157" t="s">
        <v>2</v>
      </c>
      <c r="SJ79" s="157" t="s">
        <v>3</v>
      </c>
      <c r="SK79" s="157" t="s">
        <v>4</v>
      </c>
      <c r="SL79" s="158" t="s">
        <v>5</v>
      </c>
      <c r="SO79" s="157" t="s">
        <v>0</v>
      </c>
      <c r="SP79" s="157" t="s">
        <v>1</v>
      </c>
      <c r="SQ79" s="157" t="s">
        <v>2</v>
      </c>
      <c r="SR79" s="157" t="s">
        <v>3</v>
      </c>
      <c r="SS79" s="157" t="s">
        <v>4</v>
      </c>
      <c r="ST79" s="158" t="s">
        <v>5</v>
      </c>
      <c r="SW79" s="157" t="s">
        <v>0</v>
      </c>
      <c r="SX79" s="157" t="s">
        <v>1</v>
      </c>
      <c r="SY79" s="157" t="s">
        <v>2</v>
      </c>
      <c r="SZ79" s="157" t="s">
        <v>3</v>
      </c>
      <c r="TA79" s="157" t="s">
        <v>4</v>
      </c>
      <c r="TB79" s="158" t="s">
        <v>5</v>
      </c>
      <c r="TE79" s="157" t="s">
        <v>0</v>
      </c>
      <c r="TF79" s="157" t="s">
        <v>1</v>
      </c>
      <c r="TG79" s="157" t="s">
        <v>2</v>
      </c>
      <c r="TH79" s="157" t="s">
        <v>3</v>
      </c>
      <c r="TI79" s="157" t="s">
        <v>4</v>
      </c>
      <c r="TJ79" s="158" t="s">
        <v>5</v>
      </c>
      <c r="TM79" s="157" t="s">
        <v>0</v>
      </c>
      <c r="TN79" s="157" t="s">
        <v>1</v>
      </c>
      <c r="TO79" s="157" t="s">
        <v>2</v>
      </c>
      <c r="TP79" s="157" t="s">
        <v>3</v>
      </c>
      <c r="TQ79" s="157" t="s">
        <v>4</v>
      </c>
      <c r="TR79" s="158" t="s">
        <v>5</v>
      </c>
      <c r="TU79" s="157" t="s">
        <v>0</v>
      </c>
      <c r="TV79" s="157" t="s">
        <v>1</v>
      </c>
      <c r="TW79" s="157" t="s">
        <v>2</v>
      </c>
      <c r="TX79" s="157" t="s">
        <v>3</v>
      </c>
      <c r="TY79" s="157" t="s">
        <v>4</v>
      </c>
      <c r="TZ79" s="158" t="s">
        <v>5</v>
      </c>
      <c r="UC79" s="157" t="s">
        <v>0</v>
      </c>
      <c r="UD79" s="157" t="s">
        <v>1</v>
      </c>
      <c r="UE79" s="157" t="s">
        <v>2</v>
      </c>
      <c r="UF79" s="157" t="s">
        <v>3</v>
      </c>
      <c r="UG79" s="157" t="s">
        <v>4</v>
      </c>
      <c r="UH79" s="158" t="s">
        <v>5</v>
      </c>
      <c r="UK79" s="157" t="s">
        <v>0</v>
      </c>
      <c r="UL79" s="157" t="s">
        <v>1</v>
      </c>
      <c r="UM79" s="157" t="s">
        <v>2</v>
      </c>
      <c r="UN79" s="157" t="s">
        <v>3</v>
      </c>
      <c r="UO79" s="157" t="s">
        <v>4</v>
      </c>
      <c r="UP79" s="158" t="s">
        <v>5</v>
      </c>
      <c r="US79" s="157" t="s">
        <v>0</v>
      </c>
      <c r="UT79" s="157" t="s">
        <v>1</v>
      </c>
      <c r="UU79" s="157" t="s">
        <v>2</v>
      </c>
      <c r="UV79" s="157" t="s">
        <v>3</v>
      </c>
      <c r="UW79" s="157" t="s">
        <v>4</v>
      </c>
      <c r="UX79" s="158" t="s">
        <v>5</v>
      </c>
      <c r="VA79" s="157" t="s">
        <v>0</v>
      </c>
      <c r="VB79" s="157" t="s">
        <v>1</v>
      </c>
      <c r="VC79" s="157" t="s">
        <v>2</v>
      </c>
      <c r="VD79" s="157" t="s">
        <v>3</v>
      </c>
      <c r="VE79" s="157" t="s">
        <v>4</v>
      </c>
      <c r="VF79" s="158" t="s">
        <v>5</v>
      </c>
      <c r="VI79" s="157" t="s">
        <v>0</v>
      </c>
      <c r="VJ79" s="157" t="s">
        <v>1</v>
      </c>
      <c r="VK79" s="157" t="s">
        <v>2</v>
      </c>
      <c r="VL79" s="157" t="s">
        <v>3</v>
      </c>
      <c r="VM79" s="157" t="s">
        <v>4</v>
      </c>
      <c r="VN79" s="158" t="s">
        <v>5</v>
      </c>
      <c r="VQ79" s="157" t="s">
        <v>0</v>
      </c>
      <c r="VR79" s="157" t="s">
        <v>1</v>
      </c>
      <c r="VS79" s="157" t="s">
        <v>2</v>
      </c>
      <c r="VT79" s="157" t="s">
        <v>3</v>
      </c>
      <c r="VU79" s="157" t="s">
        <v>4</v>
      </c>
      <c r="VV79" s="158" t="s">
        <v>5</v>
      </c>
      <c r="VY79" s="157" t="s">
        <v>0</v>
      </c>
      <c r="VZ79" s="157" t="s">
        <v>1</v>
      </c>
      <c r="WA79" s="157" t="s">
        <v>2</v>
      </c>
      <c r="WB79" s="157" t="s">
        <v>3</v>
      </c>
      <c r="WC79" s="157" t="s">
        <v>4</v>
      </c>
      <c r="WD79" s="158" t="s">
        <v>5</v>
      </c>
      <c r="WG79" s="157" t="s">
        <v>0</v>
      </c>
      <c r="WH79" s="157" t="s">
        <v>1</v>
      </c>
      <c r="WI79" s="157" t="s">
        <v>2</v>
      </c>
      <c r="WJ79" s="157" t="s">
        <v>3</v>
      </c>
      <c r="WK79" s="157" t="s">
        <v>4</v>
      </c>
      <c r="WL79" s="158" t="s">
        <v>5</v>
      </c>
      <c r="WM79" s="158"/>
      <c r="WO79" s="157" t="s">
        <v>0</v>
      </c>
      <c r="WP79" s="157" t="s">
        <v>1</v>
      </c>
      <c r="WQ79" s="157" t="s">
        <v>2</v>
      </c>
      <c r="WR79" s="157" t="s">
        <v>3</v>
      </c>
      <c r="WS79" s="157" t="s">
        <v>4</v>
      </c>
      <c r="WT79" s="158" t="s">
        <v>5</v>
      </c>
      <c r="WW79" s="157" t="s">
        <v>0</v>
      </c>
      <c r="WX79" s="157" t="s">
        <v>1</v>
      </c>
      <c r="WY79" s="157" t="s">
        <v>2</v>
      </c>
      <c r="WZ79" s="157" t="s">
        <v>3</v>
      </c>
      <c r="XA79" s="157" t="s">
        <v>4</v>
      </c>
      <c r="XB79" s="158" t="s">
        <v>5</v>
      </c>
      <c r="XE79" s="157" t="s">
        <v>0</v>
      </c>
      <c r="XF79" s="157" t="s">
        <v>1</v>
      </c>
      <c r="XG79" s="157" t="s">
        <v>2</v>
      </c>
      <c r="XH79" s="157" t="s">
        <v>3</v>
      </c>
      <c r="XI79" s="157" t="s">
        <v>4</v>
      </c>
      <c r="XJ79" s="158" t="s">
        <v>5</v>
      </c>
      <c r="XM79" s="157" t="s">
        <v>0</v>
      </c>
      <c r="XN79" s="157" t="s">
        <v>1</v>
      </c>
      <c r="XO79" s="157" t="s">
        <v>2</v>
      </c>
      <c r="XP79" s="157" t="s">
        <v>3</v>
      </c>
      <c r="XQ79" s="157" t="s">
        <v>4</v>
      </c>
      <c r="XR79" s="158" t="s">
        <v>5</v>
      </c>
      <c r="XU79" s="157" t="s">
        <v>0</v>
      </c>
      <c r="XV79" s="157" t="s">
        <v>1</v>
      </c>
      <c r="XW79" s="157" t="s">
        <v>2</v>
      </c>
      <c r="XX79" s="157" t="s">
        <v>3</v>
      </c>
      <c r="XY79" s="157" t="s">
        <v>4</v>
      </c>
      <c r="XZ79" s="158" t="s">
        <v>5</v>
      </c>
      <c r="YC79" s="157" t="s">
        <v>0</v>
      </c>
      <c r="YD79" s="157" t="s">
        <v>1</v>
      </c>
      <c r="YE79" s="157" t="s">
        <v>2</v>
      </c>
      <c r="YF79" s="157" t="s">
        <v>3</v>
      </c>
      <c r="YG79" s="157" t="s">
        <v>4</v>
      </c>
      <c r="YH79" s="158" t="s">
        <v>5</v>
      </c>
    </row>
    <row r="80" spans="1:659" ht="15">
      <c r="DM80" s="2"/>
      <c r="DP80" s="2" t="s">
        <v>133</v>
      </c>
      <c r="DQ80" s="2">
        <v>5</v>
      </c>
      <c r="DR80" s="2">
        <v>5</v>
      </c>
      <c r="DS80" s="2">
        <v>0</v>
      </c>
      <c r="DT80" s="2">
        <v>0</v>
      </c>
      <c r="DU80" s="4">
        <v>1</v>
      </c>
      <c r="DV80" s="4">
        <f>DU80-DM74</f>
        <v>0</v>
      </c>
      <c r="DX80" s="2" t="s">
        <v>133</v>
      </c>
      <c r="DY80" s="2">
        <v>5</v>
      </c>
      <c r="DZ80" s="2">
        <v>5</v>
      </c>
      <c r="EA80" s="2">
        <v>0</v>
      </c>
      <c r="EB80" s="2">
        <v>0</v>
      </c>
      <c r="EC80" s="4">
        <v>1</v>
      </c>
      <c r="EF80" s="2" t="s">
        <v>133</v>
      </c>
      <c r="EG80" s="2">
        <v>5</v>
      </c>
      <c r="EH80" s="2">
        <v>5</v>
      </c>
      <c r="EI80" s="2">
        <v>0</v>
      </c>
      <c r="EJ80" s="2">
        <v>0</v>
      </c>
      <c r="EK80" s="4">
        <v>1</v>
      </c>
      <c r="EL80" s="4">
        <f>EK80-EC80</f>
        <v>0</v>
      </c>
      <c r="EN80" s="2" t="s">
        <v>133</v>
      </c>
      <c r="EO80" s="2">
        <v>5</v>
      </c>
      <c r="EP80" s="2">
        <v>5</v>
      </c>
      <c r="EQ80" s="2">
        <v>0</v>
      </c>
      <c r="ER80" s="2">
        <v>0</v>
      </c>
      <c r="ES80" s="4">
        <v>1</v>
      </c>
      <c r="ET80" s="4">
        <f>ES80-EK80</f>
        <v>0</v>
      </c>
      <c r="EV80" s="2" t="s">
        <v>133</v>
      </c>
      <c r="EW80" s="2">
        <v>5</v>
      </c>
      <c r="EX80" s="2">
        <v>5</v>
      </c>
      <c r="EY80" s="2">
        <v>0</v>
      </c>
      <c r="EZ80" s="2">
        <v>0</v>
      </c>
      <c r="FA80" s="4">
        <v>1</v>
      </c>
      <c r="FB80" s="4">
        <f>FA80-ES80</f>
        <v>0</v>
      </c>
      <c r="FD80" s="2" t="s">
        <v>133</v>
      </c>
      <c r="FE80" s="2">
        <v>5</v>
      </c>
      <c r="FF80" s="2">
        <v>5</v>
      </c>
      <c r="FG80" s="2">
        <v>0</v>
      </c>
      <c r="FH80" s="2">
        <v>0</v>
      </c>
      <c r="FI80" s="4">
        <v>1</v>
      </c>
      <c r="FJ80" s="4">
        <f>FI80-FA80</f>
        <v>0</v>
      </c>
      <c r="FL80" s="2" t="s">
        <v>133</v>
      </c>
      <c r="FM80" s="2">
        <v>5</v>
      </c>
      <c r="FN80" s="2">
        <v>5</v>
      </c>
      <c r="FO80" s="2">
        <v>0</v>
      </c>
      <c r="FP80" s="2">
        <v>0</v>
      </c>
      <c r="FQ80" s="4">
        <v>1</v>
      </c>
      <c r="FR80" s="4">
        <f>FQ80-FI80</f>
        <v>0</v>
      </c>
      <c r="FT80" s="2" t="s">
        <v>133</v>
      </c>
      <c r="FU80" s="2">
        <v>5</v>
      </c>
      <c r="FV80" s="2">
        <v>5</v>
      </c>
      <c r="FW80" s="2">
        <v>0</v>
      </c>
      <c r="FX80" s="2">
        <v>0</v>
      </c>
      <c r="FY80" s="4">
        <v>1</v>
      </c>
      <c r="FZ80" s="4">
        <f>FY80-FQ80</f>
        <v>0</v>
      </c>
      <c r="GB80" s="2" t="s">
        <v>133</v>
      </c>
      <c r="GC80" s="2">
        <v>5</v>
      </c>
      <c r="GD80" s="2">
        <v>5</v>
      </c>
      <c r="GE80" s="2">
        <v>0</v>
      </c>
      <c r="GF80" s="2">
        <v>0</v>
      </c>
      <c r="GG80" s="4">
        <v>1</v>
      </c>
      <c r="GH80" s="4">
        <f>GG80-FY80</f>
        <v>0</v>
      </c>
      <c r="GJ80" s="2" t="s">
        <v>133</v>
      </c>
      <c r="GK80" s="2">
        <v>5</v>
      </c>
      <c r="GL80" s="2">
        <v>5</v>
      </c>
      <c r="GM80" s="2">
        <v>0</v>
      </c>
      <c r="GN80" s="2">
        <v>0</v>
      </c>
      <c r="GO80" s="4">
        <v>1</v>
      </c>
      <c r="GP80" s="4">
        <f>GO80-GG80</f>
        <v>0</v>
      </c>
      <c r="GR80" s="2" t="s">
        <v>133</v>
      </c>
      <c r="GS80" s="2">
        <v>5</v>
      </c>
      <c r="GT80" s="2">
        <v>5</v>
      </c>
      <c r="GU80" s="2">
        <v>0</v>
      </c>
      <c r="GV80" s="2">
        <v>0</v>
      </c>
      <c r="GW80" s="4">
        <v>1</v>
      </c>
      <c r="GX80" s="80">
        <f>GW80-GO80</f>
        <v>0</v>
      </c>
      <c r="GZ80" s="2" t="s">
        <v>133</v>
      </c>
      <c r="HA80" s="2">
        <v>5</v>
      </c>
      <c r="HB80" s="2">
        <v>5</v>
      </c>
      <c r="HC80" s="2">
        <v>0</v>
      </c>
      <c r="HD80" s="2">
        <v>0</v>
      </c>
      <c r="HE80" s="4">
        <v>1</v>
      </c>
      <c r="HF80" s="4">
        <f>HE80-GW80</f>
        <v>0</v>
      </c>
      <c r="HH80" s="2" t="s">
        <v>133</v>
      </c>
      <c r="HI80" s="2">
        <v>5</v>
      </c>
      <c r="HJ80" s="2">
        <v>5</v>
      </c>
      <c r="HK80" s="2">
        <v>0</v>
      </c>
      <c r="HL80" s="2">
        <v>0</v>
      </c>
      <c r="HM80" s="4">
        <v>1</v>
      </c>
      <c r="HN80" s="4">
        <f>HM80-HE80</f>
        <v>0</v>
      </c>
      <c r="HP80" s="2" t="s">
        <v>133</v>
      </c>
      <c r="HQ80" s="2">
        <v>5</v>
      </c>
      <c r="HR80" s="2">
        <v>5</v>
      </c>
      <c r="HS80" s="2">
        <v>0</v>
      </c>
      <c r="HT80" s="2">
        <v>0</v>
      </c>
      <c r="HU80" s="4">
        <v>1</v>
      </c>
      <c r="HV80" s="4">
        <f>HU80-HM80</f>
        <v>0</v>
      </c>
      <c r="HX80" s="2" t="s">
        <v>133</v>
      </c>
      <c r="HY80" s="2">
        <v>5</v>
      </c>
      <c r="HZ80" s="2">
        <v>5</v>
      </c>
      <c r="IA80" s="2">
        <v>0</v>
      </c>
      <c r="IB80" s="2">
        <v>0</v>
      </c>
      <c r="IC80" s="4">
        <v>1</v>
      </c>
      <c r="ID80" s="4">
        <f>IC80-HU80</f>
        <v>0</v>
      </c>
      <c r="IF80" s="2" t="s">
        <v>133</v>
      </c>
      <c r="IG80" s="2">
        <v>5</v>
      </c>
      <c r="IH80" s="2">
        <v>5</v>
      </c>
      <c r="II80" s="2">
        <v>0</v>
      </c>
      <c r="IJ80" s="2">
        <v>0</v>
      </c>
      <c r="IK80" s="4">
        <v>1</v>
      </c>
      <c r="IL80" s="4">
        <f>IK80-IC80</f>
        <v>0</v>
      </c>
      <c r="IN80" s="2" t="s">
        <v>133</v>
      </c>
      <c r="IO80" s="2">
        <v>5</v>
      </c>
      <c r="IP80" s="2">
        <v>5</v>
      </c>
      <c r="IQ80" s="2">
        <v>0</v>
      </c>
      <c r="IR80" s="2">
        <v>0</v>
      </c>
      <c r="IS80" s="4">
        <v>1</v>
      </c>
      <c r="IT80" s="4">
        <f>IS80-IK80</f>
        <v>0</v>
      </c>
      <c r="IV80" s="2" t="s">
        <v>133</v>
      </c>
      <c r="IW80" s="2">
        <v>5</v>
      </c>
      <c r="IX80" s="2">
        <v>5</v>
      </c>
      <c r="IY80" s="2">
        <v>0</v>
      </c>
      <c r="IZ80" s="2">
        <v>0</v>
      </c>
      <c r="JA80" s="4">
        <v>1</v>
      </c>
      <c r="JB80" s="4">
        <f>JA80-IS80</f>
        <v>0</v>
      </c>
      <c r="JD80" s="2" t="s">
        <v>133</v>
      </c>
      <c r="JE80" s="2">
        <v>5</v>
      </c>
      <c r="JF80" s="2">
        <v>5</v>
      </c>
      <c r="JG80" s="2">
        <v>0</v>
      </c>
      <c r="JH80" s="2">
        <v>0</v>
      </c>
      <c r="JI80" s="4">
        <v>1</v>
      </c>
      <c r="JJ80" s="4">
        <f>JI80-JA80</f>
        <v>0</v>
      </c>
      <c r="JL80" t="s">
        <v>133</v>
      </c>
      <c r="JM80">
        <v>5</v>
      </c>
      <c r="JN80">
        <v>5</v>
      </c>
      <c r="JO80">
        <v>0</v>
      </c>
      <c r="JP80">
        <v>0</v>
      </c>
      <c r="JQ80" s="108">
        <v>1</v>
      </c>
      <c r="JR80" s="4">
        <f>JQ80-JI80</f>
        <v>0</v>
      </c>
      <c r="JT80" t="s">
        <v>133</v>
      </c>
      <c r="JU80">
        <v>5</v>
      </c>
      <c r="JV80">
        <v>5</v>
      </c>
      <c r="JW80">
        <v>0</v>
      </c>
      <c r="JX80">
        <v>0</v>
      </c>
      <c r="JY80" s="108">
        <v>1</v>
      </c>
      <c r="JZ80" s="4">
        <f>JY80-JQ80</f>
        <v>0</v>
      </c>
      <c r="KB80" s="2" t="s">
        <v>133</v>
      </c>
      <c r="KC80" s="2">
        <v>5</v>
      </c>
      <c r="KD80" s="2">
        <v>5</v>
      </c>
      <c r="KE80" s="2">
        <v>0</v>
      </c>
      <c r="KF80" s="2">
        <v>0</v>
      </c>
      <c r="KG80" s="4">
        <v>1</v>
      </c>
      <c r="KH80" s="4">
        <f>KG80-JY80</f>
        <v>0</v>
      </c>
      <c r="KJ80" s="2" t="s">
        <v>133</v>
      </c>
      <c r="KK80" s="2">
        <v>5</v>
      </c>
      <c r="KL80" s="2">
        <v>5</v>
      </c>
      <c r="KM80" s="2">
        <v>0</v>
      </c>
      <c r="KN80" s="2">
        <v>0</v>
      </c>
      <c r="KO80" s="4">
        <v>1</v>
      </c>
      <c r="KR80" s="116" t="s">
        <v>133</v>
      </c>
      <c r="KS80" s="116">
        <v>5</v>
      </c>
      <c r="KT80" s="116">
        <v>5</v>
      </c>
      <c r="KU80" s="116">
        <v>0</v>
      </c>
      <c r="KV80" s="116">
        <v>0</v>
      </c>
      <c r="KW80" s="118">
        <v>1</v>
      </c>
      <c r="KX80" s="116"/>
      <c r="KY80" s="116"/>
      <c r="KZ80" s="116" t="s">
        <v>133</v>
      </c>
      <c r="LA80" s="116">
        <v>5</v>
      </c>
      <c r="LB80" s="116">
        <v>5</v>
      </c>
      <c r="LC80" s="116">
        <v>0</v>
      </c>
      <c r="LD80" s="116">
        <v>0</v>
      </c>
      <c r="LE80" s="118">
        <v>1</v>
      </c>
      <c r="LF80" s="116"/>
      <c r="LG80" s="156"/>
      <c r="LH80" s="156" t="s">
        <v>133</v>
      </c>
      <c r="LI80" s="156">
        <v>5</v>
      </c>
      <c r="LJ80" s="156">
        <v>5</v>
      </c>
      <c r="LK80" s="156">
        <v>0</v>
      </c>
      <c r="LL80" s="156">
        <v>0</v>
      </c>
      <c r="LM80" s="158">
        <v>1</v>
      </c>
      <c r="LO80" s="157"/>
      <c r="LP80" s="156" t="s">
        <v>133</v>
      </c>
      <c r="LQ80" s="156">
        <v>5</v>
      </c>
      <c r="LR80" s="156">
        <v>5</v>
      </c>
      <c r="LS80" s="156">
        <v>0</v>
      </c>
      <c r="LT80" s="156">
        <v>0</v>
      </c>
      <c r="LU80" s="158">
        <v>1</v>
      </c>
      <c r="LV80" s="157"/>
      <c r="LW80" s="157"/>
      <c r="LX80" s="156" t="s">
        <v>133</v>
      </c>
      <c r="LY80" s="156">
        <v>5</v>
      </c>
      <c r="LZ80" s="156">
        <v>5</v>
      </c>
      <c r="MA80" s="156">
        <v>0</v>
      </c>
      <c r="MB80" s="156">
        <v>0</v>
      </c>
      <c r="MC80" s="158">
        <v>1</v>
      </c>
      <c r="MF80" t="s">
        <v>133</v>
      </c>
      <c r="MG80">
        <v>5</v>
      </c>
      <c r="MH80">
        <v>5</v>
      </c>
      <c r="MI80">
        <v>0</v>
      </c>
      <c r="MJ80">
        <v>0</v>
      </c>
      <c r="MK80" s="162">
        <v>1</v>
      </c>
      <c r="ML80" s="157"/>
      <c r="MM80" s="157"/>
      <c r="MN80" s="157"/>
      <c r="MO80" s="157"/>
      <c r="MP80" s="157"/>
      <c r="MQ80" s="157"/>
      <c r="MR80" s="157"/>
      <c r="MS80" s="158"/>
      <c r="MT80" s="157"/>
      <c r="MU80" s="157"/>
      <c r="MV80" s="157" t="s">
        <v>133</v>
      </c>
      <c r="MW80" s="157">
        <v>5</v>
      </c>
      <c r="MX80" s="157">
        <v>5</v>
      </c>
      <c r="MY80" s="157">
        <v>0</v>
      </c>
      <c r="MZ80" s="157">
        <v>0</v>
      </c>
      <c r="NA80" s="158">
        <v>1</v>
      </c>
      <c r="NB80" s="157"/>
      <c r="NC80" s="157"/>
      <c r="ND80" s="156" t="s">
        <v>133</v>
      </c>
      <c r="NE80" s="156">
        <v>5</v>
      </c>
      <c r="NF80" s="156">
        <v>5</v>
      </c>
      <c r="NG80" s="156">
        <v>0</v>
      </c>
      <c r="NH80" s="156">
        <v>0</v>
      </c>
      <c r="NI80" s="162">
        <v>1</v>
      </c>
      <c r="NJ80" s="157"/>
      <c r="NK80" s="157"/>
      <c r="NL80" s="156" t="s">
        <v>133</v>
      </c>
      <c r="NM80" s="156">
        <v>5</v>
      </c>
      <c r="NN80" s="156">
        <v>5</v>
      </c>
      <c r="NO80" s="156">
        <v>0</v>
      </c>
      <c r="NP80" s="156">
        <v>0</v>
      </c>
      <c r="NQ80" s="162">
        <v>1</v>
      </c>
      <c r="NR80" s="157"/>
      <c r="NS80" s="157"/>
      <c r="NT80" s="156" t="s">
        <v>133</v>
      </c>
      <c r="NU80" s="156">
        <v>5</v>
      </c>
      <c r="NV80" s="156">
        <v>5</v>
      </c>
      <c r="NW80" s="156">
        <v>0</v>
      </c>
      <c r="NX80" s="156">
        <v>0</v>
      </c>
      <c r="NY80" s="162">
        <v>1</v>
      </c>
      <c r="NZ80" s="157"/>
      <c r="OA80" s="156" t="s">
        <v>133</v>
      </c>
      <c r="OB80" s="156">
        <v>5</v>
      </c>
      <c r="OC80" s="156">
        <v>5</v>
      </c>
      <c r="OD80" s="156">
        <v>0</v>
      </c>
      <c r="OE80" s="156">
        <v>0</v>
      </c>
      <c r="OF80" s="162">
        <v>1</v>
      </c>
      <c r="OG80" s="157"/>
      <c r="OH80" s="156" t="s">
        <v>133</v>
      </c>
      <c r="OI80" s="156">
        <v>5</v>
      </c>
      <c r="OJ80" s="156">
        <v>5</v>
      </c>
      <c r="OK80" s="156">
        <v>0</v>
      </c>
      <c r="OL80" s="156">
        <v>0</v>
      </c>
      <c r="OM80" s="162">
        <v>1</v>
      </c>
      <c r="ON80" s="157"/>
      <c r="OW80" s="157" t="s">
        <v>133</v>
      </c>
      <c r="OX80" s="157">
        <v>5</v>
      </c>
      <c r="OY80" s="157">
        <v>5</v>
      </c>
      <c r="OZ80" s="157">
        <v>0</v>
      </c>
      <c r="PA80" s="157">
        <v>0</v>
      </c>
      <c r="PB80" s="158">
        <v>1</v>
      </c>
      <c r="PE80" s="157" t="s">
        <v>133</v>
      </c>
      <c r="PF80" s="157">
        <v>5</v>
      </c>
      <c r="PG80" s="157">
        <v>5</v>
      </c>
      <c r="PH80" s="157">
        <v>0</v>
      </c>
      <c r="PI80" s="157">
        <v>0</v>
      </c>
      <c r="PJ80" s="158">
        <v>1</v>
      </c>
      <c r="PM80" s="157" t="s">
        <v>133</v>
      </c>
      <c r="PN80" s="157">
        <v>5</v>
      </c>
      <c r="PO80" s="157">
        <v>5</v>
      </c>
      <c r="PP80" s="157">
        <v>0</v>
      </c>
      <c r="PQ80" s="157">
        <v>0</v>
      </c>
      <c r="PR80" s="158">
        <v>1</v>
      </c>
      <c r="QC80" s="157" t="s">
        <v>133</v>
      </c>
      <c r="QD80" s="157">
        <v>5</v>
      </c>
      <c r="QE80" s="157">
        <v>5</v>
      </c>
      <c r="QF80" s="157">
        <v>0</v>
      </c>
      <c r="QG80" s="157">
        <v>0</v>
      </c>
      <c r="QH80" s="158">
        <v>1</v>
      </c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S80" s="157" t="s">
        <v>133</v>
      </c>
      <c r="QT80" s="157">
        <v>5</v>
      </c>
      <c r="QU80" s="157">
        <v>5</v>
      </c>
      <c r="QV80" s="157">
        <v>0</v>
      </c>
      <c r="QW80" s="157">
        <v>0</v>
      </c>
      <c r="QX80" s="158">
        <v>1</v>
      </c>
      <c r="RA80" s="157" t="s">
        <v>133</v>
      </c>
      <c r="RB80" s="157">
        <v>5</v>
      </c>
      <c r="RC80" s="157">
        <v>5</v>
      </c>
      <c r="RD80" s="157">
        <v>0</v>
      </c>
      <c r="RE80" s="157">
        <v>0</v>
      </c>
      <c r="RF80" s="158">
        <v>1</v>
      </c>
      <c r="RI80" s="157" t="s">
        <v>133</v>
      </c>
      <c r="RJ80" s="157">
        <v>5</v>
      </c>
      <c r="RK80" s="157">
        <v>5</v>
      </c>
      <c r="RL80" s="157">
        <v>0</v>
      </c>
      <c r="RM80" s="157">
        <v>0</v>
      </c>
      <c r="RN80" s="158">
        <v>1</v>
      </c>
      <c r="RQ80" s="157" t="s">
        <v>133</v>
      </c>
      <c r="RR80" s="157">
        <v>5</v>
      </c>
      <c r="RS80" s="157">
        <v>5</v>
      </c>
      <c r="RT80" s="157">
        <v>0</v>
      </c>
      <c r="RU80" s="157">
        <v>0</v>
      </c>
      <c r="RV80" s="158">
        <v>1</v>
      </c>
      <c r="RY80" s="157" t="s">
        <v>133</v>
      </c>
      <c r="RZ80" s="157">
        <v>5</v>
      </c>
      <c r="SA80" s="157">
        <v>5</v>
      </c>
      <c r="SB80" s="157">
        <v>0</v>
      </c>
      <c r="SC80" s="157">
        <v>0</v>
      </c>
      <c r="SD80" s="158">
        <v>1</v>
      </c>
      <c r="SG80" s="157" t="s">
        <v>133</v>
      </c>
      <c r="SH80" s="157">
        <v>5</v>
      </c>
      <c r="SI80" s="157">
        <v>5</v>
      </c>
      <c r="SJ80" s="157">
        <v>0</v>
      </c>
      <c r="SK80" s="157">
        <v>0</v>
      </c>
      <c r="SL80" s="158">
        <v>1</v>
      </c>
      <c r="SO80" s="157" t="s">
        <v>133</v>
      </c>
      <c r="SP80" s="157">
        <v>5</v>
      </c>
      <c r="SQ80" s="157">
        <v>5</v>
      </c>
      <c r="SR80" s="157">
        <v>0</v>
      </c>
      <c r="SS80" s="157">
        <v>0</v>
      </c>
      <c r="ST80" s="158">
        <v>1</v>
      </c>
      <c r="SW80" s="157" t="s">
        <v>133</v>
      </c>
      <c r="SX80" s="157">
        <v>5</v>
      </c>
      <c r="SY80" s="157">
        <v>5</v>
      </c>
      <c r="SZ80" s="157">
        <v>0</v>
      </c>
      <c r="TA80" s="157">
        <v>0</v>
      </c>
      <c r="TB80" s="158">
        <v>1</v>
      </c>
      <c r="TE80" s="157" t="s">
        <v>133</v>
      </c>
      <c r="TF80" s="157">
        <v>5</v>
      </c>
      <c r="TG80" s="157">
        <v>5</v>
      </c>
      <c r="TH80" s="157">
        <v>0</v>
      </c>
      <c r="TI80" s="157">
        <v>0</v>
      </c>
      <c r="TJ80" s="158">
        <v>1</v>
      </c>
      <c r="TM80" s="157" t="s">
        <v>133</v>
      </c>
      <c r="TN80" s="157">
        <v>5</v>
      </c>
      <c r="TO80" s="157">
        <v>5</v>
      </c>
      <c r="TP80" s="157">
        <v>0</v>
      </c>
      <c r="TQ80" s="157">
        <v>0</v>
      </c>
      <c r="TR80" s="158">
        <v>1</v>
      </c>
      <c r="TU80" s="157" t="s">
        <v>133</v>
      </c>
      <c r="TV80" s="157">
        <v>5</v>
      </c>
      <c r="TW80" s="157">
        <v>5</v>
      </c>
      <c r="TX80" s="157">
        <v>0</v>
      </c>
      <c r="TY80" s="157">
        <v>0</v>
      </c>
      <c r="TZ80" s="158">
        <v>1</v>
      </c>
      <c r="UC80" s="157" t="s">
        <v>133</v>
      </c>
      <c r="UD80" s="157">
        <v>5</v>
      </c>
      <c r="UE80" s="157">
        <v>5</v>
      </c>
      <c r="UF80" s="157">
        <v>0</v>
      </c>
      <c r="UG80" s="157">
        <v>0</v>
      </c>
      <c r="UH80" s="158">
        <v>1</v>
      </c>
      <c r="UK80" s="157" t="s">
        <v>133</v>
      </c>
      <c r="UL80" s="157">
        <v>5</v>
      </c>
      <c r="UM80" s="157">
        <v>5</v>
      </c>
      <c r="UN80" s="157">
        <v>0</v>
      </c>
      <c r="UO80" s="157">
        <v>0</v>
      </c>
      <c r="UP80" s="158">
        <v>1</v>
      </c>
      <c r="US80" s="157" t="s">
        <v>133</v>
      </c>
      <c r="UT80" s="157">
        <v>5</v>
      </c>
      <c r="UU80" s="157">
        <v>5</v>
      </c>
      <c r="UV80" s="157">
        <v>0</v>
      </c>
      <c r="UW80" s="157">
        <v>0</v>
      </c>
      <c r="UX80" s="158">
        <v>1</v>
      </c>
      <c r="VA80" s="157" t="s">
        <v>133</v>
      </c>
      <c r="VB80" s="157">
        <v>5</v>
      </c>
      <c r="VC80" s="157">
        <v>5</v>
      </c>
      <c r="VD80" s="157">
        <v>0</v>
      </c>
      <c r="VE80" s="157">
        <v>0</v>
      </c>
      <c r="VF80" s="158">
        <v>1</v>
      </c>
      <c r="VI80" s="157" t="s">
        <v>133</v>
      </c>
      <c r="VJ80" s="157">
        <v>5</v>
      </c>
      <c r="VK80" s="157">
        <v>5</v>
      </c>
      <c r="VL80" s="157">
        <v>0</v>
      </c>
      <c r="VM80" s="157">
        <v>0</v>
      </c>
      <c r="VN80" s="158">
        <v>1</v>
      </c>
      <c r="VQ80" s="157" t="s">
        <v>133</v>
      </c>
      <c r="VR80" s="157">
        <v>5</v>
      </c>
      <c r="VS80" s="157">
        <v>5</v>
      </c>
      <c r="VT80" s="157">
        <v>0</v>
      </c>
      <c r="VU80" s="157">
        <v>0</v>
      </c>
      <c r="VV80" s="158">
        <v>1</v>
      </c>
      <c r="VY80" s="157" t="s">
        <v>133</v>
      </c>
      <c r="VZ80" s="157">
        <v>5</v>
      </c>
      <c r="WA80" s="157">
        <v>5</v>
      </c>
      <c r="WB80" s="157">
        <v>0</v>
      </c>
      <c r="WC80" s="157">
        <v>0</v>
      </c>
      <c r="WD80" s="158">
        <v>1</v>
      </c>
      <c r="WG80" s="157" t="s">
        <v>133</v>
      </c>
      <c r="WH80" s="157">
        <v>5</v>
      </c>
      <c r="WI80" s="157">
        <v>5</v>
      </c>
      <c r="WJ80" s="157">
        <v>0</v>
      </c>
      <c r="WK80" s="157">
        <v>0</v>
      </c>
      <c r="WL80" s="158">
        <v>1</v>
      </c>
      <c r="WM80" s="158"/>
      <c r="WO80" s="157" t="s">
        <v>133</v>
      </c>
      <c r="WP80" s="157">
        <v>5</v>
      </c>
      <c r="WQ80" s="157">
        <v>5</v>
      </c>
      <c r="WR80" s="157">
        <v>0</v>
      </c>
      <c r="WS80" s="157">
        <v>0</v>
      </c>
      <c r="WT80" s="158">
        <v>1</v>
      </c>
      <c r="WW80" s="157" t="s">
        <v>133</v>
      </c>
      <c r="WX80" s="157">
        <v>5</v>
      </c>
      <c r="WY80" s="157">
        <v>5</v>
      </c>
      <c r="WZ80" s="157">
        <v>0</v>
      </c>
      <c r="XA80" s="157">
        <v>0</v>
      </c>
      <c r="XB80" s="158">
        <v>1</v>
      </c>
      <c r="XE80" s="157" t="s">
        <v>133</v>
      </c>
      <c r="XF80" s="157">
        <v>5</v>
      </c>
      <c r="XG80" s="157">
        <v>5</v>
      </c>
      <c r="XH80" s="157">
        <v>0</v>
      </c>
      <c r="XI80" s="157">
        <v>0</v>
      </c>
      <c r="XJ80" s="158">
        <v>1</v>
      </c>
      <c r="XM80" s="157" t="s">
        <v>133</v>
      </c>
      <c r="XN80" s="157">
        <v>5</v>
      </c>
      <c r="XO80" s="157">
        <v>5</v>
      </c>
      <c r="XP80" s="157">
        <v>0</v>
      </c>
      <c r="XQ80" s="157">
        <v>0</v>
      </c>
      <c r="XR80" s="158">
        <v>1</v>
      </c>
      <c r="XU80" s="157" t="s">
        <v>133</v>
      </c>
      <c r="XV80" s="157">
        <v>5</v>
      </c>
      <c r="XW80" s="157">
        <v>5</v>
      </c>
      <c r="XX80" s="157">
        <v>0</v>
      </c>
      <c r="XY80" s="157">
        <v>0</v>
      </c>
      <c r="XZ80" s="158">
        <v>1</v>
      </c>
      <c r="YC80" s="157" t="s">
        <v>133</v>
      </c>
      <c r="YD80" s="157">
        <v>5</v>
      </c>
      <c r="YE80" s="157">
        <v>5</v>
      </c>
      <c r="YF80" s="157">
        <v>0</v>
      </c>
      <c r="YG80" s="157">
        <v>0</v>
      </c>
      <c r="YH80" s="158">
        <v>1</v>
      </c>
    </row>
    <row r="81" spans="13:658" ht="15">
      <c r="DP81" s="2" t="s">
        <v>144</v>
      </c>
      <c r="DQ81" s="2">
        <v>265</v>
      </c>
      <c r="DR81" s="2">
        <v>265</v>
      </c>
      <c r="DS81" s="2">
        <v>0</v>
      </c>
      <c r="DT81" s="2">
        <v>0</v>
      </c>
      <c r="DU81" s="4">
        <v>1</v>
      </c>
      <c r="DV81" s="4">
        <f>DU81-DM75</f>
        <v>0</v>
      </c>
      <c r="DX81" s="2" t="s">
        <v>144</v>
      </c>
      <c r="DY81" s="2">
        <v>265</v>
      </c>
      <c r="DZ81" s="2">
        <v>265</v>
      </c>
      <c r="EA81" s="2">
        <v>0</v>
      </c>
      <c r="EB81" s="2">
        <v>0</v>
      </c>
      <c r="EC81" s="4">
        <v>1</v>
      </c>
      <c r="EF81" s="2" t="s">
        <v>144</v>
      </c>
      <c r="EG81" s="2">
        <v>265</v>
      </c>
      <c r="EH81" s="2">
        <v>265</v>
      </c>
      <c r="EI81" s="2">
        <v>0</v>
      </c>
      <c r="EJ81" s="2">
        <v>0</v>
      </c>
      <c r="EK81" s="4">
        <v>1</v>
      </c>
      <c r="EL81" s="4">
        <f>EK81-EC81</f>
        <v>0</v>
      </c>
      <c r="EN81" s="2" t="s">
        <v>144</v>
      </c>
      <c r="EO81" s="2">
        <v>265</v>
      </c>
      <c r="EP81" s="2">
        <v>265</v>
      </c>
      <c r="EQ81" s="2">
        <v>0</v>
      </c>
      <c r="ER81" s="2">
        <v>0</v>
      </c>
      <c r="ES81" s="4">
        <v>1</v>
      </c>
      <c r="ET81" s="4">
        <f>ES81-EK81</f>
        <v>0</v>
      </c>
      <c r="EV81" s="2" t="s">
        <v>144</v>
      </c>
      <c r="EW81" s="2">
        <v>265</v>
      </c>
      <c r="EX81" s="2">
        <v>265</v>
      </c>
      <c r="EY81" s="2">
        <v>0</v>
      </c>
      <c r="EZ81" s="2">
        <v>0</v>
      </c>
      <c r="FA81" s="4">
        <v>1</v>
      </c>
      <c r="FB81" s="4">
        <f>FA81-ES81</f>
        <v>0</v>
      </c>
      <c r="FD81" s="2" t="s">
        <v>144</v>
      </c>
      <c r="FE81" s="2">
        <v>265</v>
      </c>
      <c r="FF81" s="2">
        <v>265</v>
      </c>
      <c r="FG81" s="2">
        <v>0</v>
      </c>
      <c r="FH81" s="2">
        <v>0</v>
      </c>
      <c r="FI81" s="4">
        <v>1</v>
      </c>
      <c r="FJ81" s="4">
        <f>FI81-FA81</f>
        <v>0</v>
      </c>
      <c r="FL81" s="2" t="s">
        <v>144</v>
      </c>
      <c r="FM81" s="2">
        <v>265</v>
      </c>
      <c r="FN81" s="2">
        <v>265</v>
      </c>
      <c r="FO81" s="2">
        <v>0</v>
      </c>
      <c r="FP81" s="2">
        <v>0</v>
      </c>
      <c r="FQ81" s="4">
        <v>1</v>
      </c>
      <c r="FR81" s="4">
        <f>FQ81-FI81</f>
        <v>0</v>
      </c>
      <c r="FT81" s="2" t="s">
        <v>144</v>
      </c>
      <c r="FU81" s="2">
        <v>265</v>
      </c>
      <c r="FV81" s="2">
        <v>265</v>
      </c>
      <c r="FW81" s="2">
        <v>0</v>
      </c>
      <c r="FX81" s="2">
        <v>0</v>
      </c>
      <c r="FY81" s="4">
        <v>1</v>
      </c>
      <c r="FZ81" s="4">
        <f>FY81-FQ81</f>
        <v>0</v>
      </c>
      <c r="GB81" s="2" t="s">
        <v>144</v>
      </c>
      <c r="GC81" s="2">
        <v>265</v>
      </c>
      <c r="GD81" s="2">
        <v>265</v>
      </c>
      <c r="GE81" s="2">
        <v>0</v>
      </c>
      <c r="GF81" s="2">
        <v>0</v>
      </c>
      <c r="GG81" s="4">
        <v>1</v>
      </c>
      <c r="GH81" s="4">
        <f>GG81-FY81</f>
        <v>0</v>
      </c>
      <c r="GJ81" s="2" t="s">
        <v>144</v>
      </c>
      <c r="GK81" s="2">
        <v>265</v>
      </c>
      <c r="GL81" s="2">
        <v>265</v>
      </c>
      <c r="GM81" s="2">
        <v>0</v>
      </c>
      <c r="GN81" s="2">
        <v>0</v>
      </c>
      <c r="GO81" s="4">
        <v>1</v>
      </c>
      <c r="GP81" s="4">
        <f>GO81-GG81</f>
        <v>0</v>
      </c>
      <c r="GR81" s="2" t="s">
        <v>144</v>
      </c>
      <c r="GS81" s="2">
        <v>265</v>
      </c>
      <c r="GT81" s="2">
        <v>265</v>
      </c>
      <c r="GU81" s="2">
        <v>0</v>
      </c>
      <c r="GV81" s="2">
        <v>0</v>
      </c>
      <c r="GW81" s="4">
        <v>1</v>
      </c>
      <c r="GX81" s="80">
        <f>GW81-GO81</f>
        <v>0</v>
      </c>
      <c r="GZ81" s="2" t="s">
        <v>144</v>
      </c>
      <c r="HA81" s="2">
        <v>265</v>
      </c>
      <c r="HB81" s="2">
        <v>265</v>
      </c>
      <c r="HC81" s="2">
        <v>0</v>
      </c>
      <c r="HD81" s="2">
        <v>0</v>
      </c>
      <c r="HE81" s="4">
        <v>1</v>
      </c>
      <c r="HF81" s="4">
        <f>HE81-GW81</f>
        <v>0</v>
      </c>
      <c r="HH81" s="2" t="s">
        <v>144</v>
      </c>
      <c r="HI81" s="2">
        <v>265</v>
      </c>
      <c r="HJ81" s="2">
        <v>265</v>
      </c>
      <c r="HK81" s="2">
        <v>0</v>
      </c>
      <c r="HL81" s="2">
        <v>0</v>
      </c>
      <c r="HM81" s="4">
        <v>1</v>
      </c>
      <c r="HN81" s="4">
        <f>HM81-HE81</f>
        <v>0</v>
      </c>
      <c r="HP81" s="2" t="s">
        <v>144</v>
      </c>
      <c r="HQ81" s="2">
        <v>265</v>
      </c>
      <c r="HR81" s="2">
        <v>265</v>
      </c>
      <c r="HS81" s="2">
        <v>0</v>
      </c>
      <c r="HT81" s="2">
        <v>0</v>
      </c>
      <c r="HU81" s="4">
        <v>1</v>
      </c>
      <c r="HV81" s="4">
        <f>HU81-HM81</f>
        <v>0</v>
      </c>
      <c r="HX81" s="2" t="s">
        <v>144</v>
      </c>
      <c r="HY81" s="2">
        <v>265</v>
      </c>
      <c r="HZ81" s="2">
        <v>265</v>
      </c>
      <c r="IA81" s="2">
        <v>0</v>
      </c>
      <c r="IB81" s="2">
        <v>0</v>
      </c>
      <c r="IC81" s="4">
        <v>1</v>
      </c>
      <c r="ID81" s="4">
        <f>IC81-HU81</f>
        <v>0</v>
      </c>
      <c r="IF81" s="2" t="s">
        <v>144</v>
      </c>
      <c r="IG81" s="2">
        <v>265</v>
      </c>
      <c r="IH81" s="2">
        <v>265</v>
      </c>
      <c r="II81" s="2">
        <v>0</v>
      </c>
      <c r="IJ81" s="2">
        <v>0</v>
      </c>
      <c r="IK81" s="4">
        <v>1</v>
      </c>
      <c r="IL81" s="4">
        <f>IK81-IC81</f>
        <v>0</v>
      </c>
      <c r="IN81" s="2" t="s">
        <v>144</v>
      </c>
      <c r="IO81" s="2">
        <v>265</v>
      </c>
      <c r="IP81" s="2">
        <v>265</v>
      </c>
      <c r="IQ81" s="2">
        <v>0</v>
      </c>
      <c r="IR81" s="2">
        <v>0</v>
      </c>
      <c r="IS81" s="4">
        <v>1</v>
      </c>
      <c r="IT81" s="4">
        <f>IS81-IK81</f>
        <v>0</v>
      </c>
      <c r="IV81" s="2" t="s">
        <v>144</v>
      </c>
      <c r="IW81" s="2">
        <v>265</v>
      </c>
      <c r="IX81" s="2">
        <v>265</v>
      </c>
      <c r="IY81" s="2">
        <v>0</v>
      </c>
      <c r="IZ81" s="2">
        <v>0</v>
      </c>
      <c r="JA81" s="4">
        <v>1</v>
      </c>
      <c r="JB81" s="4">
        <f>JA81-IS81</f>
        <v>0</v>
      </c>
      <c r="JD81" s="2" t="s">
        <v>144</v>
      </c>
      <c r="JE81" s="2">
        <v>265</v>
      </c>
      <c r="JF81" s="2">
        <v>265</v>
      </c>
      <c r="JG81" s="2">
        <v>0</v>
      </c>
      <c r="JH81" s="2">
        <v>0</v>
      </c>
      <c r="JI81" s="4">
        <v>1</v>
      </c>
      <c r="JJ81" s="4">
        <f>JI81-JA81</f>
        <v>0</v>
      </c>
      <c r="JL81" t="s">
        <v>144</v>
      </c>
      <c r="JM81">
        <v>265</v>
      </c>
      <c r="JN81">
        <v>265</v>
      </c>
      <c r="JO81">
        <v>0</v>
      </c>
      <c r="JP81">
        <v>0</v>
      </c>
      <c r="JQ81" s="108">
        <v>1</v>
      </c>
      <c r="JR81" s="4">
        <f>JQ81-JI81</f>
        <v>0</v>
      </c>
      <c r="JT81" t="s">
        <v>144</v>
      </c>
      <c r="JU81">
        <v>265</v>
      </c>
      <c r="JV81">
        <v>265</v>
      </c>
      <c r="JW81">
        <v>0</v>
      </c>
      <c r="JX81">
        <v>0</v>
      </c>
      <c r="JY81" s="108">
        <v>1</v>
      </c>
      <c r="JZ81" s="4">
        <f>JY81-JQ81</f>
        <v>0</v>
      </c>
      <c r="KB81" s="2" t="s">
        <v>144</v>
      </c>
      <c r="KC81" s="2">
        <v>265</v>
      </c>
      <c r="KD81" s="2">
        <v>265</v>
      </c>
      <c r="KE81" s="2">
        <v>0</v>
      </c>
      <c r="KF81" s="2">
        <v>0</v>
      </c>
      <c r="KG81" s="4">
        <v>1</v>
      </c>
      <c r="KH81" s="4">
        <f>KG81-JY81</f>
        <v>0</v>
      </c>
      <c r="KJ81" s="2" t="s">
        <v>144</v>
      </c>
      <c r="KK81" s="2">
        <v>265</v>
      </c>
      <c r="KL81" s="2">
        <v>265</v>
      </c>
      <c r="KM81" s="2">
        <v>0</v>
      </c>
      <c r="KN81" s="2">
        <v>0</v>
      </c>
      <c r="KO81" s="4">
        <v>1</v>
      </c>
      <c r="KR81" s="116" t="s">
        <v>144</v>
      </c>
      <c r="KS81" s="116">
        <v>265</v>
      </c>
      <c r="KT81" s="116">
        <v>265</v>
      </c>
      <c r="KU81" s="116">
        <v>0</v>
      </c>
      <c r="KV81" s="116">
        <v>0</v>
      </c>
      <c r="KW81" s="118">
        <v>1</v>
      </c>
      <c r="KX81" s="116"/>
      <c r="KY81" s="116"/>
      <c r="KZ81" s="116" t="s">
        <v>144</v>
      </c>
      <c r="LA81" s="116">
        <v>265</v>
      </c>
      <c r="LB81" s="116">
        <v>265</v>
      </c>
      <c r="LC81" s="116">
        <v>0</v>
      </c>
      <c r="LD81" s="116">
        <v>0</v>
      </c>
      <c r="LE81" s="118">
        <v>1</v>
      </c>
      <c r="LF81" s="116"/>
      <c r="LG81" s="156"/>
      <c r="LH81" s="156" t="s">
        <v>144</v>
      </c>
      <c r="LI81" s="156">
        <v>265</v>
      </c>
      <c r="LJ81" s="156">
        <v>265</v>
      </c>
      <c r="LK81" s="156">
        <v>0</v>
      </c>
      <c r="LL81" s="156">
        <v>0</v>
      </c>
      <c r="LM81" s="158">
        <v>1</v>
      </c>
      <c r="LO81" s="157"/>
      <c r="LP81" s="156" t="s">
        <v>144</v>
      </c>
      <c r="LQ81" s="156">
        <v>265</v>
      </c>
      <c r="LR81" s="156">
        <v>265</v>
      </c>
      <c r="LS81" s="156">
        <v>0</v>
      </c>
      <c r="LT81" s="156">
        <v>0</v>
      </c>
      <c r="LU81" s="158">
        <v>1</v>
      </c>
      <c r="LV81" s="157"/>
      <c r="LW81" s="157"/>
      <c r="LX81" s="156" t="s">
        <v>144</v>
      </c>
      <c r="LY81" s="156">
        <v>265</v>
      </c>
      <c r="LZ81" s="156">
        <v>265</v>
      </c>
      <c r="MA81" s="156">
        <v>0</v>
      </c>
      <c r="MB81" s="156">
        <v>0</v>
      </c>
      <c r="MC81" s="158">
        <v>1</v>
      </c>
      <c r="MF81" t="s">
        <v>144</v>
      </c>
      <c r="MG81">
        <v>265</v>
      </c>
      <c r="MH81">
        <v>0</v>
      </c>
      <c r="MI81">
        <v>0</v>
      </c>
      <c r="MJ81">
        <v>265</v>
      </c>
      <c r="MK81" s="162">
        <v>0</v>
      </c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 t="s">
        <v>144</v>
      </c>
      <c r="MW81" s="157">
        <v>265</v>
      </c>
      <c r="MX81" s="157">
        <v>265</v>
      </c>
      <c r="MY81" s="157">
        <v>0</v>
      </c>
      <c r="MZ81" s="157">
        <v>0</v>
      </c>
      <c r="NA81" s="158">
        <v>1</v>
      </c>
      <c r="NB81" s="157"/>
      <c r="NC81" s="157"/>
      <c r="ND81" s="156" t="s">
        <v>144</v>
      </c>
      <c r="NE81" s="156">
        <v>265</v>
      </c>
      <c r="NF81" s="156">
        <v>265</v>
      </c>
      <c r="NG81" s="156">
        <v>0</v>
      </c>
      <c r="NH81" s="156">
        <v>0</v>
      </c>
      <c r="NI81" s="162">
        <v>1</v>
      </c>
      <c r="NJ81" s="157"/>
      <c r="NK81" s="157"/>
      <c r="NL81" s="156" t="s">
        <v>144</v>
      </c>
      <c r="NM81" s="156">
        <v>265</v>
      </c>
      <c r="NN81" s="156">
        <v>265</v>
      </c>
      <c r="NO81" s="156">
        <v>0</v>
      </c>
      <c r="NP81" s="156">
        <v>0</v>
      </c>
      <c r="NQ81" s="162">
        <v>1</v>
      </c>
      <c r="NR81" s="157"/>
      <c r="NS81" s="157"/>
      <c r="NT81" s="156" t="s">
        <v>144</v>
      </c>
      <c r="NU81" s="156">
        <v>265</v>
      </c>
      <c r="NV81" s="156">
        <v>3</v>
      </c>
      <c r="NW81" s="156">
        <v>262</v>
      </c>
      <c r="NX81" s="156">
        <v>0</v>
      </c>
      <c r="NY81" s="162">
        <v>0.01</v>
      </c>
      <c r="NZ81" s="157"/>
      <c r="OA81" s="156" t="s">
        <v>144</v>
      </c>
      <c r="OB81" s="156">
        <v>265</v>
      </c>
      <c r="OC81" s="156">
        <v>3</v>
      </c>
      <c r="OD81" s="156">
        <v>262</v>
      </c>
      <c r="OE81" s="156">
        <v>0</v>
      </c>
      <c r="OF81" s="162">
        <v>0.01</v>
      </c>
      <c r="OG81" s="157"/>
      <c r="OH81" s="156" t="s">
        <v>144</v>
      </c>
      <c r="OI81" s="156">
        <v>265</v>
      </c>
      <c r="OJ81" s="156">
        <v>3</v>
      </c>
      <c r="OK81" s="156">
        <v>262</v>
      </c>
      <c r="OL81" s="156">
        <v>0</v>
      </c>
      <c r="OM81" s="162">
        <v>0.01</v>
      </c>
      <c r="ON81" s="157"/>
      <c r="OW81" s="157" t="s">
        <v>144</v>
      </c>
      <c r="OX81" s="157">
        <v>265</v>
      </c>
      <c r="OY81" s="157">
        <v>265</v>
      </c>
      <c r="OZ81" s="157">
        <v>0</v>
      </c>
      <c r="PA81" s="157">
        <v>0</v>
      </c>
      <c r="PB81" s="158">
        <v>1</v>
      </c>
      <c r="PE81" s="157" t="s">
        <v>144</v>
      </c>
      <c r="PF81" s="157">
        <v>265</v>
      </c>
      <c r="PG81" s="157">
        <v>265</v>
      </c>
      <c r="PH81" s="157">
        <v>0</v>
      </c>
      <c r="PI81" s="157">
        <v>0</v>
      </c>
      <c r="PJ81" s="158">
        <v>1</v>
      </c>
      <c r="PM81" s="157" t="s">
        <v>144</v>
      </c>
      <c r="PN81" s="157">
        <v>265</v>
      </c>
      <c r="PO81" s="157">
        <v>265</v>
      </c>
      <c r="PP81" s="157">
        <v>0</v>
      </c>
      <c r="PQ81" s="157">
        <v>0</v>
      </c>
      <c r="PR81" s="158">
        <v>1</v>
      </c>
      <c r="QC81" s="157" t="s">
        <v>144</v>
      </c>
      <c r="QD81" s="157">
        <v>265</v>
      </c>
      <c r="QE81" s="157">
        <v>265</v>
      </c>
      <c r="QF81" s="157">
        <v>0</v>
      </c>
      <c r="QG81" s="157">
        <v>0</v>
      </c>
      <c r="QH81" s="158">
        <v>1</v>
      </c>
      <c r="QK81" s="157" t="s">
        <v>144</v>
      </c>
      <c r="QL81" s="157">
        <v>265</v>
      </c>
      <c r="QM81" s="157">
        <v>265</v>
      </c>
      <c r="QN81" s="157">
        <v>0</v>
      </c>
      <c r="QO81" s="157">
        <v>0</v>
      </c>
      <c r="QP81" s="158">
        <v>1</v>
      </c>
      <c r="QS81" s="157" t="s">
        <v>144</v>
      </c>
      <c r="QT81" s="157">
        <v>265</v>
      </c>
      <c r="QU81" s="157">
        <v>265</v>
      </c>
      <c r="QV81" s="157">
        <v>0</v>
      </c>
      <c r="QW81" s="157">
        <v>0</v>
      </c>
      <c r="QX81" s="158">
        <v>1</v>
      </c>
      <c r="RA81" s="157" t="s">
        <v>144</v>
      </c>
      <c r="RB81" s="157">
        <v>265</v>
      </c>
      <c r="RC81" s="157">
        <v>265</v>
      </c>
      <c r="RD81" s="157">
        <v>0</v>
      </c>
      <c r="RE81" s="157">
        <v>0</v>
      </c>
      <c r="RF81" s="158">
        <v>1</v>
      </c>
      <c r="RI81" s="157" t="s">
        <v>144</v>
      </c>
      <c r="RJ81" s="157">
        <v>265</v>
      </c>
      <c r="RK81" s="157">
        <v>265</v>
      </c>
      <c r="RL81" s="157">
        <v>0</v>
      </c>
      <c r="RM81" s="157">
        <v>0</v>
      </c>
      <c r="RN81" s="158">
        <v>1</v>
      </c>
      <c r="RQ81" s="157" t="s">
        <v>144</v>
      </c>
      <c r="RR81" s="157">
        <v>265</v>
      </c>
      <c r="RS81" s="157">
        <v>265</v>
      </c>
      <c r="RT81" s="157">
        <v>0</v>
      </c>
      <c r="RU81" s="157">
        <v>0</v>
      </c>
      <c r="RV81" s="158">
        <v>1</v>
      </c>
      <c r="RY81" s="157" t="s">
        <v>144</v>
      </c>
      <c r="RZ81" s="157">
        <v>265</v>
      </c>
      <c r="SA81" s="157">
        <v>265</v>
      </c>
      <c r="SB81" s="157">
        <v>0</v>
      </c>
      <c r="SC81" s="157">
        <v>0</v>
      </c>
      <c r="SD81" s="158">
        <v>1</v>
      </c>
      <c r="SG81" s="157" t="s">
        <v>144</v>
      </c>
      <c r="SH81" s="157">
        <v>265</v>
      </c>
      <c r="SI81" s="157">
        <v>265</v>
      </c>
      <c r="SJ81" s="157">
        <v>0</v>
      </c>
      <c r="SK81" s="157">
        <v>0</v>
      </c>
      <c r="SL81" s="158">
        <v>1</v>
      </c>
      <c r="SO81" s="157" t="s">
        <v>144</v>
      </c>
      <c r="SP81" s="157">
        <v>265</v>
      </c>
      <c r="SQ81" s="157">
        <v>265</v>
      </c>
      <c r="SR81" s="157">
        <v>0</v>
      </c>
      <c r="SS81" s="157">
        <v>0</v>
      </c>
      <c r="ST81" s="158">
        <v>1</v>
      </c>
      <c r="SW81" s="157" t="s">
        <v>144</v>
      </c>
      <c r="SX81" s="157">
        <v>265</v>
      </c>
      <c r="SY81" s="157">
        <v>265</v>
      </c>
      <c r="SZ81" s="157">
        <v>0</v>
      </c>
      <c r="TA81" s="157">
        <v>0</v>
      </c>
      <c r="TB81" s="158">
        <v>1</v>
      </c>
      <c r="TE81" s="157" t="s">
        <v>144</v>
      </c>
      <c r="TF81" s="157">
        <v>265</v>
      </c>
      <c r="TG81" s="157">
        <v>265</v>
      </c>
      <c r="TH81" s="157">
        <v>0</v>
      </c>
      <c r="TI81" s="157">
        <v>0</v>
      </c>
      <c r="TJ81" s="158">
        <v>1</v>
      </c>
      <c r="TM81" s="157" t="s">
        <v>144</v>
      </c>
      <c r="TN81" s="157">
        <v>265</v>
      </c>
      <c r="TO81" s="157">
        <v>265</v>
      </c>
      <c r="TP81" s="157">
        <v>0</v>
      </c>
      <c r="TQ81" s="157">
        <v>0</v>
      </c>
      <c r="TR81" s="158">
        <v>1</v>
      </c>
      <c r="TU81" s="157" t="s">
        <v>144</v>
      </c>
      <c r="TV81" s="157">
        <v>265</v>
      </c>
      <c r="TW81" s="157">
        <v>265</v>
      </c>
      <c r="TX81" s="157">
        <v>0</v>
      </c>
      <c r="TY81" s="157">
        <v>0</v>
      </c>
      <c r="TZ81" s="158">
        <v>1</v>
      </c>
      <c r="UC81" s="157" t="s">
        <v>144</v>
      </c>
      <c r="UD81" s="157">
        <v>265</v>
      </c>
      <c r="UE81" s="157">
        <v>265</v>
      </c>
      <c r="UF81" s="157">
        <v>0</v>
      </c>
      <c r="UG81" s="157">
        <v>0</v>
      </c>
      <c r="UH81" s="158">
        <v>1</v>
      </c>
      <c r="UK81" s="157" t="s">
        <v>144</v>
      </c>
      <c r="UL81" s="157">
        <v>265</v>
      </c>
      <c r="UM81" s="157">
        <v>265</v>
      </c>
      <c r="UN81" s="157">
        <v>0</v>
      </c>
      <c r="UO81" s="157">
        <v>0</v>
      </c>
      <c r="UP81" s="158">
        <v>1</v>
      </c>
      <c r="US81" s="157" t="s">
        <v>417</v>
      </c>
      <c r="UT81" s="157">
        <v>13</v>
      </c>
      <c r="UU81" s="157">
        <v>13</v>
      </c>
      <c r="UV81" s="157">
        <v>0</v>
      </c>
      <c r="UW81" s="157">
        <v>0</v>
      </c>
      <c r="UX81" s="158">
        <v>1</v>
      </c>
      <c r="VA81" s="157" t="s">
        <v>417</v>
      </c>
      <c r="VB81" s="157">
        <v>13</v>
      </c>
      <c r="VC81" s="157">
        <v>13</v>
      </c>
      <c r="VD81" s="157">
        <v>0</v>
      </c>
      <c r="VE81" s="157">
        <v>0</v>
      </c>
      <c r="VF81" s="158">
        <v>1</v>
      </c>
      <c r="VI81" s="157" t="s">
        <v>417</v>
      </c>
      <c r="VJ81" s="157">
        <v>13</v>
      </c>
      <c r="VK81" s="157">
        <v>13</v>
      </c>
      <c r="VL81" s="157">
        <v>0</v>
      </c>
      <c r="VM81" s="157">
        <v>0</v>
      </c>
      <c r="VN81" s="158">
        <v>1</v>
      </c>
      <c r="VQ81" s="157" t="s">
        <v>417</v>
      </c>
      <c r="VR81" s="157">
        <v>13</v>
      </c>
      <c r="VS81" s="157">
        <v>13</v>
      </c>
      <c r="VT81" s="157">
        <v>0</v>
      </c>
      <c r="VU81" s="157">
        <v>0</v>
      </c>
      <c r="VV81" s="158">
        <v>1</v>
      </c>
      <c r="VY81" s="157" t="s">
        <v>417</v>
      </c>
      <c r="VZ81" s="157">
        <v>13</v>
      </c>
      <c r="WA81" s="157">
        <v>13</v>
      </c>
      <c r="WB81" s="157">
        <v>0</v>
      </c>
      <c r="WC81" s="157">
        <v>0</v>
      </c>
      <c r="WD81" s="158">
        <v>1</v>
      </c>
      <c r="WG81" s="157" t="s">
        <v>417</v>
      </c>
      <c r="WH81" s="157">
        <v>13</v>
      </c>
      <c r="WI81" s="157">
        <v>13</v>
      </c>
      <c r="WJ81" s="157">
        <v>0</v>
      </c>
      <c r="WK81" s="157">
        <v>0</v>
      </c>
      <c r="WL81" s="158">
        <v>1</v>
      </c>
      <c r="WM81" s="158"/>
      <c r="WO81" s="157" t="s">
        <v>417</v>
      </c>
      <c r="WP81" s="157">
        <v>13</v>
      </c>
      <c r="WQ81" s="157">
        <v>13</v>
      </c>
      <c r="WR81" s="157">
        <v>0</v>
      </c>
      <c r="WS81" s="157">
        <v>0</v>
      </c>
      <c r="WT81" s="158">
        <v>1</v>
      </c>
      <c r="WW81" s="157" t="s">
        <v>417</v>
      </c>
      <c r="WX81" s="157">
        <v>13</v>
      </c>
      <c r="WY81" s="157">
        <v>13</v>
      </c>
      <c r="WZ81" s="157">
        <v>0</v>
      </c>
      <c r="XA81" s="157">
        <v>0</v>
      </c>
      <c r="XB81" s="158">
        <v>1</v>
      </c>
      <c r="XE81" s="157" t="s">
        <v>417</v>
      </c>
      <c r="XF81" s="157">
        <v>13</v>
      </c>
      <c r="XG81" s="157">
        <v>13</v>
      </c>
      <c r="XH81" s="157">
        <v>0</v>
      </c>
      <c r="XI81" s="157">
        <v>0</v>
      </c>
      <c r="XJ81" s="158">
        <v>1</v>
      </c>
      <c r="XM81" s="157" t="s">
        <v>417</v>
      </c>
      <c r="XN81" s="157">
        <v>13</v>
      </c>
      <c r="XO81" s="157">
        <v>13</v>
      </c>
      <c r="XP81" s="157">
        <v>0</v>
      </c>
      <c r="XQ81" s="157">
        <v>0</v>
      </c>
      <c r="XR81" s="158">
        <v>1</v>
      </c>
      <c r="XU81" s="157" t="s">
        <v>417</v>
      </c>
      <c r="XV81" s="157">
        <v>13</v>
      </c>
      <c r="XW81" s="157">
        <v>13</v>
      </c>
      <c r="XX81" s="157">
        <v>0</v>
      </c>
      <c r="XY81" s="157">
        <v>0</v>
      </c>
      <c r="XZ81" s="158">
        <v>1</v>
      </c>
      <c r="YC81" s="157" t="s">
        <v>417</v>
      </c>
      <c r="YD81" s="157">
        <v>13</v>
      </c>
      <c r="YE81" s="157">
        <v>13</v>
      </c>
      <c r="YF81" s="157">
        <v>0</v>
      </c>
      <c r="YG81" s="157">
        <v>0</v>
      </c>
      <c r="YH81" s="158">
        <v>1</v>
      </c>
    </row>
    <row r="82" spans="13:658" ht="15">
      <c r="DP82" s="2" t="s">
        <v>128</v>
      </c>
      <c r="DQ82" s="2">
        <v>5</v>
      </c>
      <c r="DR82" s="2">
        <v>5</v>
      </c>
      <c r="DS82" s="2">
        <v>0</v>
      </c>
      <c r="DT82" s="2">
        <v>0</v>
      </c>
      <c r="DU82" s="4">
        <v>1</v>
      </c>
      <c r="DV82" s="4">
        <f>DU82-DM76</f>
        <v>0</v>
      </c>
      <c r="DX82" s="2" t="s">
        <v>128</v>
      </c>
      <c r="DY82" s="2">
        <v>5</v>
      </c>
      <c r="DZ82" s="2">
        <v>5</v>
      </c>
      <c r="EA82" s="2">
        <v>0</v>
      </c>
      <c r="EB82" s="2">
        <v>0</v>
      </c>
      <c r="EC82" s="4">
        <v>1</v>
      </c>
      <c r="EF82" s="2" t="s">
        <v>128</v>
      </c>
      <c r="EG82" s="2">
        <v>5</v>
      </c>
      <c r="EH82" s="2">
        <v>5</v>
      </c>
      <c r="EI82" s="2">
        <v>0</v>
      </c>
      <c r="EJ82" s="2">
        <v>0</v>
      </c>
      <c r="EK82" s="4">
        <v>1</v>
      </c>
      <c r="EL82" s="4">
        <f>EK82-EC82</f>
        <v>0</v>
      </c>
      <c r="EN82" s="2" t="s">
        <v>128</v>
      </c>
      <c r="EO82" s="2">
        <v>5</v>
      </c>
      <c r="EP82" s="2">
        <v>5</v>
      </c>
      <c r="EQ82" s="2">
        <v>0</v>
      </c>
      <c r="ER82" s="2">
        <v>0</v>
      </c>
      <c r="ES82" s="4">
        <v>1</v>
      </c>
      <c r="ET82" s="4">
        <f>ES82-EK82</f>
        <v>0</v>
      </c>
      <c r="EV82" s="2" t="s">
        <v>128</v>
      </c>
      <c r="EW82" s="2">
        <v>5</v>
      </c>
      <c r="EX82" s="2">
        <v>5</v>
      </c>
      <c r="EY82" s="2">
        <v>0</v>
      </c>
      <c r="EZ82" s="2">
        <v>0</v>
      </c>
      <c r="FA82" s="4">
        <v>1</v>
      </c>
      <c r="FB82" s="4">
        <f>FA82-ES82</f>
        <v>0</v>
      </c>
      <c r="FD82" s="2" t="s">
        <v>128</v>
      </c>
      <c r="FE82" s="2">
        <v>5</v>
      </c>
      <c r="FF82" s="2">
        <v>5</v>
      </c>
      <c r="FG82" s="2">
        <v>0</v>
      </c>
      <c r="FH82" s="2">
        <v>0</v>
      </c>
      <c r="FI82" s="4">
        <v>1</v>
      </c>
      <c r="FJ82" s="4">
        <f>FI82-FA82</f>
        <v>0</v>
      </c>
      <c r="FL82" s="2" t="s">
        <v>128</v>
      </c>
      <c r="FM82" s="2">
        <v>5</v>
      </c>
      <c r="FN82" s="2">
        <v>5</v>
      </c>
      <c r="FO82" s="2">
        <v>0</v>
      </c>
      <c r="FP82" s="2">
        <v>0</v>
      </c>
      <c r="FQ82" s="4">
        <v>1</v>
      </c>
      <c r="FR82" s="4">
        <f>FQ82-FI82</f>
        <v>0</v>
      </c>
      <c r="FT82" s="2" t="s">
        <v>128</v>
      </c>
      <c r="FU82" s="2">
        <v>5</v>
      </c>
      <c r="FV82" s="2">
        <v>5</v>
      </c>
      <c r="FW82" s="2">
        <v>0</v>
      </c>
      <c r="FX82" s="2">
        <v>0</v>
      </c>
      <c r="FY82" s="4">
        <v>1</v>
      </c>
      <c r="FZ82" s="4">
        <f>FY82-FQ82</f>
        <v>0</v>
      </c>
      <c r="GB82" s="2" t="s">
        <v>128</v>
      </c>
      <c r="GC82" s="2">
        <v>5</v>
      </c>
      <c r="GD82" s="2">
        <v>5</v>
      </c>
      <c r="GE82" s="2">
        <v>0</v>
      </c>
      <c r="GF82" s="2">
        <v>0</v>
      </c>
      <c r="GG82" s="4">
        <v>1</v>
      </c>
      <c r="GH82" s="4">
        <f>GG82-FY82</f>
        <v>0</v>
      </c>
      <c r="GJ82" s="2" t="s">
        <v>128</v>
      </c>
      <c r="GK82" s="2">
        <v>5</v>
      </c>
      <c r="GL82" s="2">
        <v>5</v>
      </c>
      <c r="GM82" s="2">
        <v>0</v>
      </c>
      <c r="GN82" s="2">
        <v>0</v>
      </c>
      <c r="GO82" s="4">
        <v>1</v>
      </c>
      <c r="GP82" s="4">
        <f>GO82-GG82</f>
        <v>0</v>
      </c>
      <c r="GR82" s="2" t="s">
        <v>128</v>
      </c>
      <c r="GS82" s="2">
        <v>5</v>
      </c>
      <c r="GT82" s="2">
        <v>5</v>
      </c>
      <c r="GU82" s="2">
        <v>0</v>
      </c>
      <c r="GV82" s="2">
        <v>0</v>
      </c>
      <c r="GW82" s="4">
        <v>1</v>
      </c>
      <c r="GX82" s="80">
        <f>GW82-GO82</f>
        <v>0</v>
      </c>
      <c r="GZ82" s="2" t="s">
        <v>128</v>
      </c>
      <c r="HA82" s="2">
        <v>5</v>
      </c>
      <c r="HB82" s="2">
        <v>5</v>
      </c>
      <c r="HC82" s="2">
        <v>0</v>
      </c>
      <c r="HD82" s="2">
        <v>0</v>
      </c>
      <c r="HE82" s="4">
        <v>1</v>
      </c>
      <c r="HF82" s="4">
        <f>HE82-GW82</f>
        <v>0</v>
      </c>
      <c r="HH82" s="2" t="s">
        <v>128</v>
      </c>
      <c r="HI82" s="2">
        <v>5</v>
      </c>
      <c r="HJ82" s="2">
        <v>5</v>
      </c>
      <c r="HK82" s="2">
        <v>0</v>
      </c>
      <c r="HL82" s="2">
        <v>0</v>
      </c>
      <c r="HM82" s="4">
        <v>1</v>
      </c>
      <c r="HN82" s="4">
        <f>HM82-HE82</f>
        <v>0</v>
      </c>
      <c r="HP82" s="2" t="s">
        <v>128</v>
      </c>
      <c r="HQ82" s="2">
        <v>5</v>
      </c>
      <c r="HR82" s="2">
        <v>5</v>
      </c>
      <c r="HS82" s="2">
        <v>0</v>
      </c>
      <c r="HT82" s="2">
        <v>0</v>
      </c>
      <c r="HU82" s="4">
        <v>1</v>
      </c>
      <c r="HV82" s="4">
        <f>HU82-HM82</f>
        <v>0</v>
      </c>
      <c r="HX82" s="2" t="s">
        <v>128</v>
      </c>
      <c r="HY82" s="2">
        <v>5</v>
      </c>
      <c r="HZ82" s="2">
        <v>5</v>
      </c>
      <c r="IA82" s="2">
        <v>0</v>
      </c>
      <c r="IB82" s="2">
        <v>0</v>
      </c>
      <c r="IC82" s="4">
        <v>1</v>
      </c>
      <c r="ID82" s="4">
        <f>IC82-HU82</f>
        <v>0</v>
      </c>
      <c r="IF82" s="2" t="s">
        <v>128</v>
      </c>
      <c r="IG82" s="2">
        <v>5</v>
      </c>
      <c r="IH82" s="2">
        <v>5</v>
      </c>
      <c r="II82" s="2">
        <v>0</v>
      </c>
      <c r="IJ82" s="2">
        <v>0</v>
      </c>
      <c r="IK82" s="4">
        <v>1</v>
      </c>
      <c r="IL82" s="4">
        <f>IK82-IC82</f>
        <v>0</v>
      </c>
      <c r="IN82" s="2" t="s">
        <v>128</v>
      </c>
      <c r="IO82" s="2">
        <v>5</v>
      </c>
      <c r="IP82" s="2">
        <v>5</v>
      </c>
      <c r="IQ82" s="2">
        <v>0</v>
      </c>
      <c r="IR82" s="2">
        <v>0</v>
      </c>
      <c r="IS82" s="4">
        <v>1</v>
      </c>
      <c r="IT82" s="4">
        <f>IS82-IK82</f>
        <v>0</v>
      </c>
      <c r="IV82" s="2" t="s">
        <v>128</v>
      </c>
      <c r="IW82" s="2">
        <v>5</v>
      </c>
      <c r="IX82" s="2">
        <v>5</v>
      </c>
      <c r="IY82" s="2">
        <v>0</v>
      </c>
      <c r="IZ82" s="2">
        <v>0</v>
      </c>
      <c r="JA82" s="4">
        <v>1</v>
      </c>
      <c r="JB82" s="4">
        <f>JA82-IS82</f>
        <v>0</v>
      </c>
      <c r="JD82" s="2" t="s">
        <v>128</v>
      </c>
      <c r="JE82" s="2">
        <v>5</v>
      </c>
      <c r="JF82" s="2">
        <v>5</v>
      </c>
      <c r="JG82" s="2">
        <v>0</v>
      </c>
      <c r="JH82" s="2">
        <v>0</v>
      </c>
      <c r="JI82" s="4">
        <v>1</v>
      </c>
      <c r="JJ82" s="4">
        <f>JI82-JA82</f>
        <v>0</v>
      </c>
      <c r="JL82" t="s">
        <v>128</v>
      </c>
      <c r="JM82">
        <v>5</v>
      </c>
      <c r="JN82">
        <v>5</v>
      </c>
      <c r="JO82">
        <v>0</v>
      </c>
      <c r="JP82">
        <v>0</v>
      </c>
      <c r="JQ82" s="108">
        <v>1</v>
      </c>
      <c r="JR82" s="4">
        <f>JQ82-JI82</f>
        <v>0</v>
      </c>
      <c r="JT82" t="s">
        <v>128</v>
      </c>
      <c r="JU82">
        <v>5</v>
      </c>
      <c r="JV82">
        <v>5</v>
      </c>
      <c r="JW82">
        <v>0</v>
      </c>
      <c r="JX82">
        <v>0</v>
      </c>
      <c r="JY82" s="108">
        <v>1</v>
      </c>
      <c r="JZ82" s="4">
        <f>JY82-JQ82</f>
        <v>0</v>
      </c>
      <c r="KB82" s="2" t="s">
        <v>128</v>
      </c>
      <c r="KC82" s="2">
        <v>5</v>
      </c>
      <c r="KD82" s="2">
        <v>5</v>
      </c>
      <c r="KE82" s="2">
        <v>0</v>
      </c>
      <c r="KF82" s="2">
        <v>0</v>
      </c>
      <c r="KG82" s="4">
        <v>1</v>
      </c>
      <c r="KH82" s="4">
        <f>KG82-JY82</f>
        <v>0</v>
      </c>
      <c r="KJ82" s="2" t="s">
        <v>128</v>
      </c>
      <c r="KK82" s="2">
        <v>5</v>
      </c>
      <c r="KL82" s="2">
        <v>5</v>
      </c>
      <c r="KM82" s="2">
        <v>0</v>
      </c>
      <c r="KN82" s="2">
        <v>0</v>
      </c>
      <c r="KO82" s="4">
        <v>1</v>
      </c>
      <c r="KR82" s="116" t="s">
        <v>128</v>
      </c>
      <c r="KS82" s="116">
        <v>5</v>
      </c>
      <c r="KT82" s="116">
        <v>5</v>
      </c>
      <c r="KU82" s="116">
        <v>0</v>
      </c>
      <c r="KV82" s="116">
        <v>0</v>
      </c>
      <c r="KW82" s="118">
        <v>1</v>
      </c>
      <c r="KX82" s="116"/>
      <c r="KY82" s="116"/>
      <c r="KZ82" s="116" t="s">
        <v>128</v>
      </c>
      <c r="LA82" s="116">
        <v>5</v>
      </c>
      <c r="LB82" s="116">
        <v>5</v>
      </c>
      <c r="LC82" s="116">
        <v>0</v>
      </c>
      <c r="LD82" s="116">
        <v>0</v>
      </c>
      <c r="LE82" s="118">
        <v>1</v>
      </c>
      <c r="LF82" s="116"/>
      <c r="LG82" s="156"/>
      <c r="LH82" s="156" t="s">
        <v>128</v>
      </c>
      <c r="LI82" s="156">
        <v>5</v>
      </c>
      <c r="LJ82" s="156">
        <v>5</v>
      </c>
      <c r="LK82" s="156">
        <v>0</v>
      </c>
      <c r="LL82" s="156">
        <v>0</v>
      </c>
      <c r="LM82" s="158">
        <v>1</v>
      </c>
      <c r="LO82" s="157"/>
      <c r="LP82" s="156" t="s">
        <v>128</v>
      </c>
      <c r="LQ82" s="156">
        <v>5</v>
      </c>
      <c r="LR82" s="156">
        <v>5</v>
      </c>
      <c r="LS82" s="156">
        <v>0</v>
      </c>
      <c r="LT82" s="156">
        <v>0</v>
      </c>
      <c r="LU82" s="158">
        <v>1</v>
      </c>
      <c r="LV82" s="157"/>
      <c r="LW82" s="157"/>
      <c r="LX82" s="156" t="s">
        <v>128</v>
      </c>
      <c r="LY82" s="156">
        <v>5</v>
      </c>
      <c r="LZ82" s="156">
        <v>5</v>
      </c>
      <c r="MA82" s="156">
        <v>0</v>
      </c>
      <c r="MB82" s="156">
        <v>0</v>
      </c>
      <c r="MC82" s="158">
        <v>1</v>
      </c>
      <c r="MF82" t="s">
        <v>128</v>
      </c>
      <c r="MG82">
        <v>5</v>
      </c>
      <c r="MH82">
        <v>5</v>
      </c>
      <c r="MI82">
        <v>0</v>
      </c>
      <c r="MJ82">
        <v>0</v>
      </c>
      <c r="MK82" s="162">
        <v>1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128</v>
      </c>
      <c r="MW82" s="157">
        <v>5</v>
      </c>
      <c r="MX82" s="157">
        <v>5</v>
      </c>
      <c r="MY82" s="157">
        <v>0</v>
      </c>
      <c r="MZ82" s="157">
        <v>0</v>
      </c>
      <c r="NA82" s="158">
        <v>1</v>
      </c>
      <c r="NB82" s="157"/>
      <c r="NC82" s="157"/>
      <c r="ND82" s="156" t="s">
        <v>128</v>
      </c>
      <c r="NE82" s="156">
        <v>5</v>
      </c>
      <c r="NF82" s="156">
        <v>5</v>
      </c>
      <c r="NG82" s="156">
        <v>0</v>
      </c>
      <c r="NH82" s="156">
        <v>0</v>
      </c>
      <c r="NI82" s="162">
        <v>1</v>
      </c>
      <c r="NJ82" s="157"/>
      <c r="NK82" s="157"/>
      <c r="NL82" s="156" t="s">
        <v>128</v>
      </c>
      <c r="NM82" s="156">
        <v>5</v>
      </c>
      <c r="NN82" s="156">
        <v>5</v>
      </c>
      <c r="NO82" s="156">
        <v>0</v>
      </c>
      <c r="NP82" s="156">
        <v>0</v>
      </c>
      <c r="NQ82" s="162">
        <v>1</v>
      </c>
      <c r="NR82" s="157"/>
      <c r="NS82" s="157"/>
      <c r="NT82" s="156" t="s">
        <v>128</v>
      </c>
      <c r="NU82" s="156">
        <v>5</v>
      </c>
      <c r="NV82" s="156">
        <v>5</v>
      </c>
      <c r="NW82" s="156">
        <v>0</v>
      </c>
      <c r="NX82" s="156">
        <v>0</v>
      </c>
      <c r="NY82" s="162">
        <v>1</v>
      </c>
      <c r="NZ82" s="157"/>
      <c r="OA82" s="156" t="s">
        <v>128</v>
      </c>
      <c r="OB82" s="156">
        <v>5</v>
      </c>
      <c r="OC82" s="156">
        <v>5</v>
      </c>
      <c r="OD82" s="156">
        <v>0</v>
      </c>
      <c r="OE82" s="156">
        <v>0</v>
      </c>
      <c r="OF82" s="162">
        <v>1</v>
      </c>
      <c r="OG82" s="157"/>
      <c r="OH82" s="156" t="s">
        <v>128</v>
      </c>
      <c r="OI82" s="156">
        <v>5</v>
      </c>
      <c r="OJ82" s="156">
        <v>5</v>
      </c>
      <c r="OK82" s="156">
        <v>0</v>
      </c>
      <c r="OL82" s="156">
        <v>0</v>
      </c>
      <c r="OM82" s="162">
        <v>1</v>
      </c>
      <c r="ON82" s="157"/>
      <c r="OW82" s="157" t="s">
        <v>128</v>
      </c>
      <c r="OX82" s="157">
        <v>5</v>
      </c>
      <c r="OY82" s="157">
        <v>5</v>
      </c>
      <c r="OZ82" s="157">
        <v>0</v>
      </c>
      <c r="PA82" s="157">
        <v>0</v>
      </c>
      <c r="PB82" s="158">
        <v>1</v>
      </c>
      <c r="PE82" s="157" t="s">
        <v>128</v>
      </c>
      <c r="PF82" s="157">
        <v>5</v>
      </c>
      <c r="PG82" s="157">
        <v>5</v>
      </c>
      <c r="PH82" s="157">
        <v>0</v>
      </c>
      <c r="PI82" s="157">
        <v>0</v>
      </c>
      <c r="PJ82" s="158">
        <v>1</v>
      </c>
      <c r="PM82" s="157" t="s">
        <v>128</v>
      </c>
      <c r="PN82" s="157">
        <v>5</v>
      </c>
      <c r="PO82" s="157">
        <v>5</v>
      </c>
      <c r="PP82" s="157">
        <v>0</v>
      </c>
      <c r="PQ82" s="157">
        <v>0</v>
      </c>
      <c r="PR82" s="158">
        <v>1</v>
      </c>
      <c r="QC82" s="157" t="s">
        <v>128</v>
      </c>
      <c r="QD82" s="157">
        <v>5</v>
      </c>
      <c r="QE82" s="157">
        <v>5</v>
      </c>
      <c r="QF82" s="157">
        <v>0</v>
      </c>
      <c r="QG82" s="157">
        <v>0</v>
      </c>
      <c r="QH82" s="158">
        <v>1</v>
      </c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S82" s="157" t="s">
        <v>128</v>
      </c>
      <c r="QT82" s="157">
        <v>5</v>
      </c>
      <c r="QU82" s="157">
        <v>5</v>
      </c>
      <c r="QV82" s="157">
        <v>0</v>
      </c>
      <c r="QW82" s="157">
        <v>0</v>
      </c>
      <c r="QX82" s="158">
        <v>1</v>
      </c>
      <c r="RA82" s="157" t="s">
        <v>128</v>
      </c>
      <c r="RB82" s="157">
        <v>5</v>
      </c>
      <c r="RC82" s="157">
        <v>5</v>
      </c>
      <c r="RD82" s="157">
        <v>0</v>
      </c>
      <c r="RE82" s="157">
        <v>0</v>
      </c>
      <c r="RF82" s="158">
        <v>1</v>
      </c>
      <c r="RI82" s="157" t="s">
        <v>128</v>
      </c>
      <c r="RJ82" s="157">
        <v>5</v>
      </c>
      <c r="RK82" s="157">
        <v>5</v>
      </c>
      <c r="RL82" s="157">
        <v>0</v>
      </c>
      <c r="RM82" s="157">
        <v>0</v>
      </c>
      <c r="RN82" s="158">
        <v>1</v>
      </c>
      <c r="RQ82" s="157" t="s">
        <v>128</v>
      </c>
      <c r="RR82" s="157">
        <v>5</v>
      </c>
      <c r="RS82" s="157">
        <v>5</v>
      </c>
      <c r="RT82" s="157">
        <v>0</v>
      </c>
      <c r="RU82" s="157">
        <v>0</v>
      </c>
      <c r="RV82" s="158">
        <v>1</v>
      </c>
      <c r="RY82" s="157" t="s">
        <v>128</v>
      </c>
      <c r="RZ82" s="157">
        <v>5</v>
      </c>
      <c r="SA82" s="157">
        <v>5</v>
      </c>
      <c r="SB82" s="157">
        <v>0</v>
      </c>
      <c r="SC82" s="157">
        <v>0</v>
      </c>
      <c r="SD82" s="158">
        <v>1</v>
      </c>
      <c r="SG82" s="157" t="s">
        <v>128</v>
      </c>
      <c r="SH82" s="157">
        <v>5</v>
      </c>
      <c r="SI82" s="157">
        <v>5</v>
      </c>
      <c r="SJ82" s="157">
        <v>0</v>
      </c>
      <c r="SK82" s="157">
        <v>0</v>
      </c>
      <c r="SL82" s="158">
        <v>1</v>
      </c>
      <c r="SO82" s="157" t="s">
        <v>128</v>
      </c>
      <c r="SP82" s="157">
        <v>5</v>
      </c>
      <c r="SQ82" s="157">
        <v>5</v>
      </c>
      <c r="SR82" s="157">
        <v>0</v>
      </c>
      <c r="SS82" s="157">
        <v>0</v>
      </c>
      <c r="ST82" s="158">
        <v>1</v>
      </c>
      <c r="SW82" s="157" t="s">
        <v>128</v>
      </c>
      <c r="SX82" s="157">
        <v>5</v>
      </c>
      <c r="SY82" s="157">
        <v>5</v>
      </c>
      <c r="SZ82" s="157">
        <v>0</v>
      </c>
      <c r="TA82" s="157">
        <v>0</v>
      </c>
      <c r="TB82" s="158">
        <v>1</v>
      </c>
      <c r="TE82" s="157" t="s">
        <v>128</v>
      </c>
      <c r="TF82" s="157">
        <v>5</v>
      </c>
      <c r="TG82" s="157">
        <v>5</v>
      </c>
      <c r="TH82" s="157">
        <v>0</v>
      </c>
      <c r="TI82" s="157">
        <v>0</v>
      </c>
      <c r="TJ82" s="158">
        <v>1</v>
      </c>
      <c r="TM82" s="157" t="s">
        <v>128</v>
      </c>
      <c r="TN82" s="157">
        <v>5</v>
      </c>
      <c r="TO82" s="157">
        <v>5</v>
      </c>
      <c r="TP82" s="157">
        <v>0</v>
      </c>
      <c r="TQ82" s="157">
        <v>0</v>
      </c>
      <c r="TR82" s="158">
        <v>1</v>
      </c>
      <c r="TU82" s="157" t="s">
        <v>128</v>
      </c>
      <c r="TV82" s="157">
        <v>5</v>
      </c>
      <c r="TW82" s="157">
        <v>5</v>
      </c>
      <c r="TX82" s="157">
        <v>0</v>
      </c>
      <c r="TY82" s="157">
        <v>0</v>
      </c>
      <c r="TZ82" s="158">
        <v>1</v>
      </c>
      <c r="UC82" s="157" t="s">
        <v>128</v>
      </c>
      <c r="UD82" s="157">
        <v>5</v>
      </c>
      <c r="UE82" s="157">
        <v>5</v>
      </c>
      <c r="UF82" s="157">
        <v>0</v>
      </c>
      <c r="UG82" s="157">
        <v>0</v>
      </c>
      <c r="UH82" s="158">
        <v>1</v>
      </c>
      <c r="UK82" s="157" t="s">
        <v>128</v>
      </c>
      <c r="UL82" s="157">
        <v>5</v>
      </c>
      <c r="UM82" s="157">
        <v>5</v>
      </c>
      <c r="UN82" s="157">
        <v>0</v>
      </c>
      <c r="UO82" s="157">
        <v>0</v>
      </c>
      <c r="UP82" s="158">
        <v>1</v>
      </c>
      <c r="US82" s="157" t="s">
        <v>144</v>
      </c>
      <c r="UT82" s="157">
        <v>266</v>
      </c>
      <c r="UU82" s="157">
        <v>265</v>
      </c>
      <c r="UV82" s="157">
        <v>1</v>
      </c>
      <c r="UW82" s="157">
        <v>0</v>
      </c>
      <c r="UX82" s="158">
        <v>1</v>
      </c>
      <c r="VA82" s="157" t="s">
        <v>144</v>
      </c>
      <c r="VB82" s="157">
        <v>266</v>
      </c>
      <c r="VC82" s="157">
        <v>265</v>
      </c>
      <c r="VD82" s="157">
        <v>1</v>
      </c>
      <c r="VE82" s="157">
        <v>0</v>
      </c>
      <c r="VF82" s="158">
        <v>1</v>
      </c>
      <c r="VI82" s="157" t="s">
        <v>144</v>
      </c>
      <c r="VJ82" s="157">
        <v>266</v>
      </c>
      <c r="VK82" s="157">
        <v>265</v>
      </c>
      <c r="VL82" s="157">
        <v>1</v>
      </c>
      <c r="VM82" s="157">
        <v>0</v>
      </c>
      <c r="VN82" s="158">
        <v>1</v>
      </c>
      <c r="VQ82" s="157" t="s">
        <v>144</v>
      </c>
      <c r="VR82" s="157">
        <v>266</v>
      </c>
      <c r="VS82" s="157">
        <v>265</v>
      </c>
      <c r="VT82" s="157">
        <v>1</v>
      </c>
      <c r="VU82" s="157">
        <v>0</v>
      </c>
      <c r="VV82" s="158">
        <v>1</v>
      </c>
      <c r="VY82" s="157" t="s">
        <v>144</v>
      </c>
      <c r="VZ82" s="157">
        <v>266</v>
      </c>
      <c r="WA82" s="157">
        <v>265</v>
      </c>
      <c r="WB82" s="157">
        <v>1</v>
      </c>
      <c r="WC82" s="157">
        <v>0</v>
      </c>
      <c r="WD82" s="158">
        <v>1</v>
      </c>
      <c r="WG82" s="157" t="s">
        <v>144</v>
      </c>
      <c r="WH82" s="157">
        <v>266</v>
      </c>
      <c r="WI82" s="157">
        <v>265</v>
      </c>
      <c r="WJ82" s="157">
        <v>1</v>
      </c>
      <c r="WK82" s="157">
        <v>0</v>
      </c>
      <c r="WL82" s="158">
        <v>1</v>
      </c>
      <c r="WM82" s="158"/>
      <c r="WO82" s="157" t="s">
        <v>144</v>
      </c>
      <c r="WP82" s="157">
        <v>266</v>
      </c>
      <c r="WQ82" s="157">
        <v>265</v>
      </c>
      <c r="WR82" s="157">
        <v>1</v>
      </c>
      <c r="WS82" s="157">
        <v>0</v>
      </c>
      <c r="WT82" s="158">
        <v>1</v>
      </c>
      <c r="WW82" s="157" t="s">
        <v>144</v>
      </c>
      <c r="WX82" s="157">
        <v>266</v>
      </c>
      <c r="WY82" s="157">
        <v>265</v>
      </c>
      <c r="WZ82" s="157">
        <v>1</v>
      </c>
      <c r="XA82" s="157">
        <v>0</v>
      </c>
      <c r="XB82" s="158">
        <v>1</v>
      </c>
      <c r="XE82" s="157" t="s">
        <v>144</v>
      </c>
      <c r="XF82" s="157">
        <v>266</v>
      </c>
      <c r="XG82" s="157">
        <v>265</v>
      </c>
      <c r="XH82" s="157">
        <v>1</v>
      </c>
      <c r="XI82" s="157">
        <v>0</v>
      </c>
      <c r="XJ82" s="158">
        <v>1</v>
      </c>
      <c r="XM82" s="157" t="s">
        <v>144</v>
      </c>
      <c r="XN82" s="157">
        <v>266</v>
      </c>
      <c r="XO82" s="157">
        <v>265</v>
      </c>
      <c r="XP82" s="157">
        <v>1</v>
      </c>
      <c r="XQ82" s="157">
        <v>0</v>
      </c>
      <c r="XR82" s="158">
        <v>1</v>
      </c>
      <c r="XU82" s="157" t="s">
        <v>144</v>
      </c>
      <c r="XV82" s="157">
        <v>266</v>
      </c>
      <c r="XW82" s="157">
        <v>265</v>
      </c>
      <c r="XX82" s="157">
        <v>1</v>
      </c>
      <c r="XY82" s="157">
        <v>0</v>
      </c>
      <c r="XZ82" s="158">
        <v>1</v>
      </c>
      <c r="YC82" s="157" t="s">
        <v>144</v>
      </c>
      <c r="YD82" s="157">
        <v>266</v>
      </c>
      <c r="YE82" s="157">
        <v>265</v>
      </c>
      <c r="YF82" s="157">
        <v>1</v>
      </c>
      <c r="YG82" s="157">
        <v>0</v>
      </c>
      <c r="YH82" s="158">
        <v>1</v>
      </c>
    </row>
    <row r="83" spans="13:658" ht="15">
      <c r="DP83" s="2" t="s">
        <v>145</v>
      </c>
      <c r="DQ83" s="2">
        <v>262</v>
      </c>
      <c r="DR83" s="2">
        <v>262</v>
      </c>
      <c r="DS83" s="2">
        <v>0</v>
      </c>
      <c r="DT83" s="2">
        <v>0</v>
      </c>
      <c r="DU83" s="4">
        <v>1</v>
      </c>
      <c r="DV83" s="4">
        <f>DU83-DM77</f>
        <v>0</v>
      </c>
      <c r="DX83" s="2" t="s">
        <v>145</v>
      </c>
      <c r="DY83" s="2">
        <v>262</v>
      </c>
      <c r="DZ83" s="2">
        <v>258</v>
      </c>
      <c r="EA83" s="2">
        <v>4</v>
      </c>
      <c r="EB83" s="2">
        <v>0</v>
      </c>
      <c r="EC83" s="4">
        <v>0.98</v>
      </c>
      <c r="EF83" s="2" t="s">
        <v>145</v>
      </c>
      <c r="EG83" s="2">
        <v>262</v>
      </c>
      <c r="EH83" s="2">
        <v>262</v>
      </c>
      <c r="EI83" s="2">
        <v>0</v>
      </c>
      <c r="EJ83" s="2">
        <v>0</v>
      </c>
      <c r="EK83" s="4">
        <v>1</v>
      </c>
      <c r="EL83" s="4">
        <f>EK83-EC83</f>
        <v>2.0000000000000018E-2</v>
      </c>
      <c r="EN83" s="2" t="s">
        <v>145</v>
      </c>
      <c r="EO83" s="2">
        <v>262</v>
      </c>
      <c r="EP83" s="2">
        <v>262</v>
      </c>
      <c r="EQ83" s="2">
        <v>0</v>
      </c>
      <c r="ER83" s="2">
        <v>0</v>
      </c>
      <c r="ES83" s="4">
        <v>1</v>
      </c>
      <c r="ET83" s="4">
        <f>ES91-EK83</f>
        <v>0</v>
      </c>
      <c r="EU83" s="2" t="s">
        <v>119</v>
      </c>
      <c r="EV83" s="2" t="s">
        <v>145</v>
      </c>
      <c r="EW83" s="2">
        <v>262</v>
      </c>
      <c r="EX83" s="2">
        <v>262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145</v>
      </c>
      <c r="FE83" s="2">
        <v>262</v>
      </c>
      <c r="FF83" s="2">
        <v>262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145</v>
      </c>
      <c r="FM83" s="2">
        <v>262</v>
      </c>
      <c r="FN83" s="2">
        <v>262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145</v>
      </c>
      <c r="FU83" s="2">
        <v>262</v>
      </c>
      <c r="FV83" s="2">
        <v>262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145</v>
      </c>
      <c r="GC83" s="2">
        <v>262</v>
      </c>
      <c r="GD83" s="2">
        <v>262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145</v>
      </c>
      <c r="GK83" s="2">
        <v>262</v>
      </c>
      <c r="GL83" s="2">
        <v>262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145</v>
      </c>
      <c r="GS83" s="2">
        <v>262</v>
      </c>
      <c r="GT83" s="2">
        <v>262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145</v>
      </c>
      <c r="HA83" s="2">
        <v>262</v>
      </c>
      <c r="HB83" s="2">
        <v>262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145</v>
      </c>
      <c r="HI83" s="2">
        <v>262</v>
      </c>
      <c r="HJ83" s="2">
        <v>262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145</v>
      </c>
      <c r="HQ83" s="2">
        <v>262</v>
      </c>
      <c r="HR83" s="2">
        <v>262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145</v>
      </c>
      <c r="HY83" s="2">
        <v>262</v>
      </c>
      <c r="HZ83" s="2">
        <v>262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145</v>
      </c>
      <c r="IG83" s="2">
        <v>262</v>
      </c>
      <c r="IH83" s="2">
        <v>262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145</v>
      </c>
      <c r="IO83" s="2">
        <v>262</v>
      </c>
      <c r="IP83" s="2">
        <v>262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145</v>
      </c>
      <c r="IW83" s="2">
        <v>262</v>
      </c>
      <c r="IX83" s="2">
        <v>262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145</v>
      </c>
      <c r="JE83" s="2">
        <v>262</v>
      </c>
      <c r="JF83" s="2">
        <v>262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145</v>
      </c>
      <c r="JM83">
        <v>262</v>
      </c>
      <c r="JN83">
        <v>262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145</v>
      </c>
      <c r="JU83">
        <v>262</v>
      </c>
      <c r="JV83">
        <v>262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145</v>
      </c>
      <c r="KC83" s="2">
        <v>262</v>
      </c>
      <c r="KD83" s="2">
        <v>262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145</v>
      </c>
      <c r="KK83" s="2">
        <v>262</v>
      </c>
      <c r="KL83" s="2">
        <v>262</v>
      </c>
      <c r="KM83" s="2">
        <v>0</v>
      </c>
      <c r="KN83" s="2">
        <v>0</v>
      </c>
      <c r="KO83" s="4">
        <v>1</v>
      </c>
      <c r="KR83" s="116" t="s">
        <v>145</v>
      </c>
      <c r="KS83" s="116">
        <v>262</v>
      </c>
      <c r="KT83" s="116">
        <v>262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145</v>
      </c>
      <c r="LA83" s="116">
        <v>262</v>
      </c>
      <c r="LB83" s="116">
        <v>262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145</v>
      </c>
      <c r="LI83" s="156">
        <v>262</v>
      </c>
      <c r="LJ83" s="156">
        <v>262</v>
      </c>
      <c r="LK83" s="156">
        <v>0</v>
      </c>
      <c r="LL83" s="156">
        <v>0</v>
      </c>
      <c r="LM83" s="158">
        <v>1</v>
      </c>
      <c r="LO83" s="157"/>
      <c r="LP83" s="156" t="s">
        <v>145</v>
      </c>
      <c r="LQ83" s="156">
        <v>262</v>
      </c>
      <c r="LR83" s="156">
        <v>262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145</v>
      </c>
      <c r="LY83" s="156">
        <v>262</v>
      </c>
      <c r="LZ83" s="156">
        <v>262</v>
      </c>
      <c r="MA83" s="156">
        <v>0</v>
      </c>
      <c r="MB83" s="156">
        <v>0</v>
      </c>
      <c r="MC83" s="158">
        <v>1</v>
      </c>
      <c r="MF83" t="s">
        <v>145</v>
      </c>
      <c r="MG83">
        <v>262</v>
      </c>
      <c r="MH83">
        <v>0</v>
      </c>
      <c r="MI83">
        <v>0</v>
      </c>
      <c r="MJ83">
        <v>262</v>
      </c>
      <c r="MK83" s="162">
        <v>0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145</v>
      </c>
      <c r="MW83" s="157">
        <v>262</v>
      </c>
      <c r="MX83" s="157">
        <v>262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145</v>
      </c>
      <c r="NE83" s="156">
        <v>262</v>
      </c>
      <c r="NF83" s="156">
        <v>262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145</v>
      </c>
      <c r="NM83" s="156">
        <v>262</v>
      </c>
      <c r="NN83" s="156">
        <v>262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145</v>
      </c>
      <c r="NU83" s="156">
        <v>262</v>
      </c>
      <c r="NV83" s="156">
        <v>152</v>
      </c>
      <c r="NW83" s="156">
        <v>110</v>
      </c>
      <c r="NX83" s="156">
        <v>0</v>
      </c>
      <c r="NY83" s="162">
        <v>0.57999999999999996</v>
      </c>
      <c r="NZ83" s="157"/>
      <c r="OA83" s="156" t="s">
        <v>145</v>
      </c>
      <c r="OB83" s="156">
        <v>262</v>
      </c>
      <c r="OC83" s="156">
        <v>152</v>
      </c>
      <c r="OD83" s="156">
        <v>110</v>
      </c>
      <c r="OE83" s="156">
        <v>0</v>
      </c>
      <c r="OF83" s="162">
        <v>0.57999999999999996</v>
      </c>
      <c r="OG83" s="157"/>
      <c r="OH83" s="156" t="s">
        <v>145</v>
      </c>
      <c r="OI83" s="156">
        <v>262</v>
      </c>
      <c r="OJ83" s="156">
        <v>152</v>
      </c>
      <c r="OK83" s="156">
        <v>110</v>
      </c>
      <c r="OL83" s="156">
        <v>0</v>
      </c>
      <c r="OM83" s="162">
        <v>0.57999999999999996</v>
      </c>
      <c r="ON83" s="157"/>
      <c r="OW83" s="157" t="s">
        <v>145</v>
      </c>
      <c r="OX83" s="157">
        <v>262</v>
      </c>
      <c r="OY83" s="157">
        <v>262</v>
      </c>
      <c r="OZ83" s="157">
        <v>0</v>
      </c>
      <c r="PA83" s="157">
        <v>0</v>
      </c>
      <c r="PB83" s="158">
        <v>1</v>
      </c>
      <c r="PE83" s="157" t="s">
        <v>145</v>
      </c>
      <c r="PF83" s="157">
        <v>262</v>
      </c>
      <c r="PG83" s="157">
        <v>262</v>
      </c>
      <c r="PH83" s="157">
        <v>0</v>
      </c>
      <c r="PI83" s="157">
        <v>0</v>
      </c>
      <c r="PJ83" s="158">
        <v>1</v>
      </c>
      <c r="PM83" s="157" t="s">
        <v>145</v>
      </c>
      <c r="PN83" s="157">
        <v>262</v>
      </c>
      <c r="PO83" s="157">
        <v>262</v>
      </c>
      <c r="PP83" s="157">
        <v>0</v>
      </c>
      <c r="PQ83" s="157">
        <v>0</v>
      </c>
      <c r="PR83" s="158">
        <v>1</v>
      </c>
      <c r="QC83" s="157" t="s">
        <v>145</v>
      </c>
      <c r="QD83" s="157">
        <v>262</v>
      </c>
      <c r="QE83" s="157">
        <v>262</v>
      </c>
      <c r="QF83" s="157">
        <v>0</v>
      </c>
      <c r="QG83" s="157">
        <v>0</v>
      </c>
      <c r="QH83" s="158">
        <v>1</v>
      </c>
      <c r="QK83" s="157" t="s">
        <v>145</v>
      </c>
      <c r="QL83" s="157">
        <v>262</v>
      </c>
      <c r="QM83" s="157">
        <v>262</v>
      </c>
      <c r="QN83" s="157">
        <v>0</v>
      </c>
      <c r="QO83" s="157">
        <v>0</v>
      </c>
      <c r="QP83" s="158">
        <v>1</v>
      </c>
      <c r="QS83" s="157" t="s">
        <v>145</v>
      </c>
      <c r="QT83" s="157">
        <v>262</v>
      </c>
      <c r="QU83" s="157">
        <v>262</v>
      </c>
      <c r="QV83" s="157">
        <v>0</v>
      </c>
      <c r="QW83" s="157">
        <v>0</v>
      </c>
      <c r="QX83" s="158">
        <v>1</v>
      </c>
      <c r="RA83" s="157" t="s">
        <v>145</v>
      </c>
      <c r="RB83" s="157">
        <v>262</v>
      </c>
      <c r="RC83" s="157">
        <v>262</v>
      </c>
      <c r="RD83" s="157">
        <v>0</v>
      </c>
      <c r="RE83" s="157">
        <v>0</v>
      </c>
      <c r="RF83" s="158">
        <v>1</v>
      </c>
      <c r="RI83" s="157" t="s">
        <v>145</v>
      </c>
      <c r="RJ83" s="157">
        <v>262</v>
      </c>
      <c r="RK83" s="157">
        <v>262</v>
      </c>
      <c r="RL83" s="157">
        <v>0</v>
      </c>
      <c r="RM83" s="157">
        <v>0</v>
      </c>
      <c r="RN83" s="158">
        <v>1</v>
      </c>
      <c r="RQ83" s="157" t="s">
        <v>379</v>
      </c>
      <c r="RR83" s="157">
        <v>46</v>
      </c>
      <c r="RS83" s="157">
        <v>42</v>
      </c>
      <c r="RT83" s="157">
        <v>4</v>
      </c>
      <c r="RU83" s="157">
        <v>0</v>
      </c>
      <c r="RV83" s="158">
        <v>0.91</v>
      </c>
      <c r="RY83" s="157" t="s">
        <v>379</v>
      </c>
      <c r="RZ83" s="157">
        <v>46</v>
      </c>
      <c r="SA83" s="157">
        <v>42</v>
      </c>
      <c r="SB83" s="157">
        <v>4</v>
      </c>
      <c r="SC83" s="157">
        <v>0</v>
      </c>
      <c r="SD83" s="158">
        <v>0.91</v>
      </c>
      <c r="SG83" s="157" t="s">
        <v>379</v>
      </c>
      <c r="SH83" s="157">
        <v>46</v>
      </c>
      <c r="SI83" s="157">
        <v>42</v>
      </c>
      <c r="SJ83" s="157">
        <v>4</v>
      </c>
      <c r="SK83" s="157">
        <v>0</v>
      </c>
      <c r="SL83" s="158">
        <v>0.91</v>
      </c>
      <c r="SO83" s="157" t="s">
        <v>379</v>
      </c>
      <c r="SP83" s="157">
        <v>46</v>
      </c>
      <c r="SQ83" s="157">
        <v>42</v>
      </c>
      <c r="SR83" s="157">
        <v>4</v>
      </c>
      <c r="SS83" s="157">
        <v>0</v>
      </c>
      <c r="ST83" s="158">
        <v>0.91</v>
      </c>
      <c r="SW83" s="157" t="s">
        <v>379</v>
      </c>
      <c r="SX83" s="157">
        <v>46</v>
      </c>
      <c r="SY83" s="157">
        <v>42</v>
      </c>
      <c r="SZ83" s="157">
        <v>4</v>
      </c>
      <c r="TA83" s="157">
        <v>0</v>
      </c>
      <c r="TB83" s="158">
        <v>0.91</v>
      </c>
      <c r="TE83" s="157" t="s">
        <v>379</v>
      </c>
      <c r="TF83" s="157">
        <v>46</v>
      </c>
      <c r="TG83" s="157">
        <v>42</v>
      </c>
      <c r="TH83" s="157">
        <v>4</v>
      </c>
      <c r="TI83" s="157">
        <v>0</v>
      </c>
      <c r="TJ83" s="158">
        <v>0.91</v>
      </c>
      <c r="TM83" s="157" t="s">
        <v>379</v>
      </c>
      <c r="TN83" s="157">
        <v>46</v>
      </c>
      <c r="TO83" s="157">
        <v>46</v>
      </c>
      <c r="TP83" s="157">
        <v>0</v>
      </c>
      <c r="TQ83" s="157">
        <v>0</v>
      </c>
      <c r="TR83" s="158">
        <v>1</v>
      </c>
      <c r="TU83" s="157" t="s">
        <v>379</v>
      </c>
      <c r="TV83" s="157">
        <v>46</v>
      </c>
      <c r="TW83" s="157">
        <v>46</v>
      </c>
      <c r="TX83" s="157">
        <v>0</v>
      </c>
      <c r="TY83" s="157">
        <v>0</v>
      </c>
      <c r="TZ83" s="158">
        <v>1</v>
      </c>
      <c r="UC83" s="157" t="s">
        <v>379</v>
      </c>
      <c r="UD83" s="157">
        <v>46</v>
      </c>
      <c r="UE83" s="157">
        <v>46</v>
      </c>
      <c r="UF83" s="157">
        <v>0</v>
      </c>
      <c r="UG83" s="157">
        <v>0</v>
      </c>
      <c r="UH83" s="158">
        <v>1</v>
      </c>
      <c r="UK83" s="157" t="s">
        <v>379</v>
      </c>
      <c r="UL83" s="157">
        <v>46</v>
      </c>
      <c r="UM83" s="157">
        <v>46</v>
      </c>
      <c r="UN83" s="157">
        <v>0</v>
      </c>
      <c r="UO83" s="157">
        <v>0</v>
      </c>
      <c r="UP83" s="158">
        <v>1</v>
      </c>
      <c r="US83" s="157" t="s">
        <v>128</v>
      </c>
      <c r="UT83" s="157">
        <v>5</v>
      </c>
      <c r="UU83" s="157">
        <v>5</v>
      </c>
      <c r="UV83" s="157">
        <v>0</v>
      </c>
      <c r="UW83" s="157">
        <v>0</v>
      </c>
      <c r="UX83" s="158">
        <v>1</v>
      </c>
      <c r="VA83" s="157" t="s">
        <v>128</v>
      </c>
      <c r="VB83" s="157">
        <v>5</v>
      </c>
      <c r="VC83" s="157">
        <v>5</v>
      </c>
      <c r="VD83" s="157">
        <v>0</v>
      </c>
      <c r="VE83" s="157">
        <v>0</v>
      </c>
      <c r="VF83" s="158">
        <v>1</v>
      </c>
      <c r="VI83" s="157" t="s">
        <v>128</v>
      </c>
      <c r="VJ83" s="157">
        <v>5</v>
      </c>
      <c r="VK83" s="157">
        <v>5</v>
      </c>
      <c r="VL83" s="157">
        <v>0</v>
      </c>
      <c r="VM83" s="157">
        <v>0</v>
      </c>
      <c r="VN83" s="158">
        <v>1</v>
      </c>
      <c r="VQ83" s="157" t="s">
        <v>128</v>
      </c>
      <c r="VR83" s="157">
        <v>5</v>
      </c>
      <c r="VS83" s="157">
        <v>5</v>
      </c>
      <c r="VT83" s="157">
        <v>0</v>
      </c>
      <c r="VU83" s="157">
        <v>0</v>
      </c>
      <c r="VV83" s="158">
        <v>1</v>
      </c>
      <c r="VY83" s="157" t="s">
        <v>128</v>
      </c>
      <c r="VZ83" s="157">
        <v>5</v>
      </c>
      <c r="WA83" s="157">
        <v>5</v>
      </c>
      <c r="WB83" s="157">
        <v>0</v>
      </c>
      <c r="WC83" s="157">
        <v>0</v>
      </c>
      <c r="WD83" s="158">
        <v>1</v>
      </c>
      <c r="WG83" s="157" t="s">
        <v>128</v>
      </c>
      <c r="WH83" s="157">
        <v>5</v>
      </c>
      <c r="WI83" s="157">
        <v>5</v>
      </c>
      <c r="WJ83" s="157">
        <v>0</v>
      </c>
      <c r="WK83" s="157">
        <v>0</v>
      </c>
      <c r="WL83" s="158">
        <v>1</v>
      </c>
      <c r="WM83" s="158"/>
      <c r="WO83" s="157" t="s">
        <v>128</v>
      </c>
      <c r="WP83" s="157">
        <v>5</v>
      </c>
      <c r="WQ83" s="157">
        <v>5</v>
      </c>
      <c r="WR83" s="157">
        <v>0</v>
      </c>
      <c r="WS83" s="157">
        <v>0</v>
      </c>
      <c r="WT83" s="158">
        <v>1</v>
      </c>
      <c r="WW83" s="157" t="s">
        <v>128</v>
      </c>
      <c r="WX83" s="157">
        <v>5</v>
      </c>
      <c r="WY83" s="157">
        <v>5</v>
      </c>
      <c r="WZ83" s="157">
        <v>0</v>
      </c>
      <c r="XA83" s="157">
        <v>0</v>
      </c>
      <c r="XB83" s="158">
        <v>1</v>
      </c>
      <c r="XE83" s="157" t="s">
        <v>128</v>
      </c>
      <c r="XF83" s="157">
        <v>5</v>
      </c>
      <c r="XG83" s="157">
        <v>5</v>
      </c>
      <c r="XH83" s="157">
        <v>0</v>
      </c>
      <c r="XI83" s="157">
        <v>0</v>
      </c>
      <c r="XJ83" s="158">
        <v>1</v>
      </c>
      <c r="XM83" s="157" t="s">
        <v>128</v>
      </c>
      <c r="XN83" s="157">
        <v>5</v>
      </c>
      <c r="XO83" s="157">
        <v>5</v>
      </c>
      <c r="XP83" s="157">
        <v>0</v>
      </c>
      <c r="XQ83" s="157">
        <v>0</v>
      </c>
      <c r="XR83" s="158">
        <v>1</v>
      </c>
      <c r="XU83" s="157" t="s">
        <v>128</v>
      </c>
      <c r="XV83" s="157">
        <v>5</v>
      </c>
      <c r="XW83" s="157">
        <v>5</v>
      </c>
      <c r="XX83" s="157">
        <v>0</v>
      </c>
      <c r="XY83" s="157">
        <v>0</v>
      </c>
      <c r="XZ83" s="158">
        <v>1</v>
      </c>
      <c r="YC83" s="157" t="s">
        <v>128</v>
      </c>
      <c r="YD83" s="157">
        <v>5</v>
      </c>
      <c r="YE83" s="157">
        <v>5</v>
      </c>
      <c r="YF83" s="157">
        <v>0</v>
      </c>
      <c r="YG83" s="157">
        <v>0</v>
      </c>
      <c r="YH83" s="158">
        <v>1</v>
      </c>
    </row>
    <row r="84" spans="13:658" ht="15">
      <c r="DP84" s="2" t="s">
        <v>134</v>
      </c>
      <c r="DQ84" s="2">
        <v>3</v>
      </c>
      <c r="DR84" s="2">
        <v>2</v>
      </c>
      <c r="DS84" s="2">
        <v>1</v>
      </c>
      <c r="DT84" s="2">
        <v>0</v>
      </c>
      <c r="DU84" s="4">
        <v>0.67</v>
      </c>
      <c r="DV84" s="4">
        <f>DU84-DM78</f>
        <v>0</v>
      </c>
      <c r="DX84" s="2" t="s">
        <v>134</v>
      </c>
      <c r="DY84" s="2">
        <v>3</v>
      </c>
      <c r="DZ84" s="2">
        <v>2</v>
      </c>
      <c r="EA84" s="2">
        <v>1</v>
      </c>
      <c r="EB84" s="2">
        <v>0</v>
      </c>
      <c r="EC84" s="4">
        <v>0.67</v>
      </c>
      <c r="EF84" s="2" t="s">
        <v>134</v>
      </c>
      <c r="EG84" s="2">
        <v>3</v>
      </c>
      <c r="EH84" s="2">
        <v>2</v>
      </c>
      <c r="EI84" s="2">
        <v>1</v>
      </c>
      <c r="EJ84" s="2">
        <v>0</v>
      </c>
      <c r="EK84" s="4">
        <v>0.67</v>
      </c>
      <c r="EL84" s="4">
        <f>EK84-EC84</f>
        <v>0</v>
      </c>
      <c r="EN84" s="2" t="s">
        <v>134</v>
      </c>
      <c r="EO84" s="2">
        <v>3</v>
      </c>
      <c r="EP84" s="2">
        <v>2</v>
      </c>
      <c r="EQ84" s="2">
        <v>1</v>
      </c>
      <c r="ER84" s="2">
        <v>0</v>
      </c>
      <c r="ES84" s="4">
        <v>0.67</v>
      </c>
      <c r="ET84" s="4">
        <f>ES84-EK84</f>
        <v>0</v>
      </c>
      <c r="EV84" s="2" t="s">
        <v>134</v>
      </c>
      <c r="EW84" s="2">
        <v>3</v>
      </c>
      <c r="EX84" s="2">
        <v>3</v>
      </c>
      <c r="EY84" s="2">
        <v>0</v>
      </c>
      <c r="EZ84" s="2">
        <v>0</v>
      </c>
      <c r="FA84" s="4">
        <v>1</v>
      </c>
      <c r="FB84" s="4">
        <f>FA84-ES84</f>
        <v>0.32999999999999996</v>
      </c>
      <c r="FD84" s="2" t="s">
        <v>134</v>
      </c>
      <c r="FE84" s="2">
        <v>3</v>
      </c>
      <c r="FF84" s="2">
        <v>3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134</v>
      </c>
      <c r="FM84" s="2">
        <v>3</v>
      </c>
      <c r="FN84" s="2">
        <v>3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134</v>
      </c>
      <c r="FU84" s="2">
        <v>3</v>
      </c>
      <c r="FV84" s="2">
        <v>3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134</v>
      </c>
      <c r="GC84" s="2">
        <v>3</v>
      </c>
      <c r="GD84" s="2">
        <v>3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134</v>
      </c>
      <c r="GK84" s="2">
        <v>3</v>
      </c>
      <c r="GL84" s="2">
        <v>3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134</v>
      </c>
      <c r="GS84" s="2">
        <v>3</v>
      </c>
      <c r="GT84" s="2">
        <v>3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134</v>
      </c>
      <c r="HA84" s="2">
        <v>3</v>
      </c>
      <c r="HB84" s="2">
        <v>3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134</v>
      </c>
      <c r="HI84" s="2">
        <v>3</v>
      </c>
      <c r="HJ84" s="2">
        <v>3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134</v>
      </c>
      <c r="HQ84" s="2">
        <v>3</v>
      </c>
      <c r="HR84" s="2">
        <v>3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134</v>
      </c>
      <c r="HY84" s="2">
        <v>3</v>
      </c>
      <c r="HZ84" s="2">
        <v>3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134</v>
      </c>
      <c r="IG84" s="2">
        <v>3</v>
      </c>
      <c r="IH84" s="2">
        <v>3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134</v>
      </c>
      <c r="IO84" s="2">
        <v>3</v>
      </c>
      <c r="IP84" s="2">
        <v>3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134</v>
      </c>
      <c r="IW84" s="2">
        <v>3</v>
      </c>
      <c r="IX84" s="2">
        <v>3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134</v>
      </c>
      <c r="JE84" s="2">
        <v>3</v>
      </c>
      <c r="JF84" s="2">
        <v>3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134</v>
      </c>
      <c r="JM84">
        <v>3</v>
      </c>
      <c r="JN84">
        <v>3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134</v>
      </c>
      <c r="JU84">
        <v>3</v>
      </c>
      <c r="JV84">
        <v>3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134</v>
      </c>
      <c r="KC84" s="2">
        <v>3</v>
      </c>
      <c r="KD84" s="2">
        <v>3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134</v>
      </c>
      <c r="KK84" s="2">
        <v>3</v>
      </c>
      <c r="KL84" s="2">
        <v>3</v>
      </c>
      <c r="KM84" s="2">
        <v>0</v>
      </c>
      <c r="KN84" s="2">
        <v>0</v>
      </c>
      <c r="KO84" s="4">
        <v>1</v>
      </c>
      <c r="KR84" s="116" t="s">
        <v>134</v>
      </c>
      <c r="KS84" s="116">
        <v>3</v>
      </c>
      <c r="KT84" s="116">
        <v>3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134</v>
      </c>
      <c r="LA84" s="116">
        <v>3</v>
      </c>
      <c r="LB84" s="116">
        <v>3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279</v>
      </c>
      <c r="LI84" s="156">
        <v>3</v>
      </c>
      <c r="LJ84" s="156">
        <v>3</v>
      </c>
      <c r="LK84" s="156">
        <v>0</v>
      </c>
      <c r="LL84" s="156">
        <v>0</v>
      </c>
      <c r="LM84" s="158">
        <v>1</v>
      </c>
      <c r="LO84" s="157"/>
      <c r="LP84" s="156" t="s">
        <v>279</v>
      </c>
      <c r="LQ84" s="156">
        <v>3</v>
      </c>
      <c r="LR84" s="156">
        <v>3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279</v>
      </c>
      <c r="LY84" s="156">
        <v>3</v>
      </c>
      <c r="LZ84" s="156">
        <v>3</v>
      </c>
      <c r="MA84" s="156">
        <v>0</v>
      </c>
      <c r="MB84" s="156">
        <v>0</v>
      </c>
      <c r="MC84" s="158">
        <v>1</v>
      </c>
      <c r="MF84" t="s">
        <v>279</v>
      </c>
      <c r="MG84">
        <v>3</v>
      </c>
      <c r="MH84">
        <v>3</v>
      </c>
      <c r="MI84">
        <v>0</v>
      </c>
      <c r="MJ84">
        <v>0</v>
      </c>
      <c r="MK84" s="162">
        <v>1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279</v>
      </c>
      <c r="MW84" s="157">
        <v>3</v>
      </c>
      <c r="MX84" s="157">
        <v>3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279</v>
      </c>
      <c r="NE84" s="156">
        <v>3</v>
      </c>
      <c r="NF84" s="156">
        <v>3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279</v>
      </c>
      <c r="NM84" s="156">
        <v>3</v>
      </c>
      <c r="NN84" s="156">
        <v>3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279</v>
      </c>
      <c r="NU84" s="156">
        <v>3</v>
      </c>
      <c r="NV84" s="156">
        <v>3</v>
      </c>
      <c r="NW84" s="156">
        <v>0</v>
      </c>
      <c r="NX84" s="156">
        <v>0</v>
      </c>
      <c r="NY84" s="162">
        <v>1</v>
      </c>
      <c r="NZ84" s="157"/>
      <c r="OA84" s="156" t="s">
        <v>279</v>
      </c>
      <c r="OB84" s="156">
        <v>3</v>
      </c>
      <c r="OC84" s="156">
        <v>3</v>
      </c>
      <c r="OD84" s="156">
        <v>0</v>
      </c>
      <c r="OE84" s="156">
        <v>0</v>
      </c>
      <c r="OF84" s="162">
        <v>1</v>
      </c>
      <c r="OG84" s="157"/>
      <c r="OH84" s="156" t="s">
        <v>279</v>
      </c>
      <c r="OI84" s="156">
        <v>3</v>
      </c>
      <c r="OJ84" s="156">
        <v>3</v>
      </c>
      <c r="OK84" s="156">
        <v>0</v>
      </c>
      <c r="OL84" s="156">
        <v>0</v>
      </c>
      <c r="OM84" s="162">
        <v>1</v>
      </c>
      <c r="ON84" s="157"/>
      <c r="OW84" s="157" t="s">
        <v>279</v>
      </c>
      <c r="OX84" s="157">
        <v>3</v>
      </c>
      <c r="OY84" s="157">
        <v>3</v>
      </c>
      <c r="OZ84" s="157">
        <v>0</v>
      </c>
      <c r="PA84" s="157">
        <v>0</v>
      </c>
      <c r="PB84" s="158">
        <v>1</v>
      </c>
      <c r="PE84" s="157" t="s">
        <v>279</v>
      </c>
      <c r="PF84" s="157">
        <v>3</v>
      </c>
      <c r="PG84" s="157">
        <v>3</v>
      </c>
      <c r="PH84" s="157">
        <v>0</v>
      </c>
      <c r="PI84" s="157">
        <v>0</v>
      </c>
      <c r="PJ84" s="158">
        <v>1</v>
      </c>
      <c r="PM84" s="157" t="s">
        <v>279</v>
      </c>
      <c r="PN84" s="157">
        <v>3</v>
      </c>
      <c r="PO84" s="157">
        <v>3</v>
      </c>
      <c r="PP84" s="157">
        <v>0</v>
      </c>
      <c r="PQ84" s="157">
        <v>0</v>
      </c>
      <c r="PR84" s="158">
        <v>1</v>
      </c>
      <c r="QC84" s="157" t="s">
        <v>279</v>
      </c>
      <c r="QD84" s="157">
        <v>3</v>
      </c>
      <c r="QE84" s="157">
        <v>3</v>
      </c>
      <c r="QF84" s="157">
        <v>0</v>
      </c>
      <c r="QG84" s="157">
        <v>0</v>
      </c>
      <c r="QH84" s="158">
        <v>1</v>
      </c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S84" s="157" t="s">
        <v>279</v>
      </c>
      <c r="QT84" s="157">
        <v>3</v>
      </c>
      <c r="QU84" s="157">
        <v>3</v>
      </c>
      <c r="QV84" s="157">
        <v>0</v>
      </c>
      <c r="QW84" s="157">
        <v>0</v>
      </c>
      <c r="QX84" s="158">
        <v>1</v>
      </c>
      <c r="RA84" s="157" t="s">
        <v>279</v>
      </c>
      <c r="RB84" s="157">
        <v>3</v>
      </c>
      <c r="RC84" s="157">
        <v>3</v>
      </c>
      <c r="RD84" s="157">
        <v>0</v>
      </c>
      <c r="RE84" s="157">
        <v>0</v>
      </c>
      <c r="RF84" s="158">
        <v>1</v>
      </c>
      <c r="RI84" s="157" t="s">
        <v>279</v>
      </c>
      <c r="RJ84" s="157">
        <v>3</v>
      </c>
      <c r="RK84" s="157">
        <v>3</v>
      </c>
      <c r="RL84" s="157">
        <v>0</v>
      </c>
      <c r="RM84" s="157">
        <v>0</v>
      </c>
      <c r="RN84" s="158">
        <v>1</v>
      </c>
      <c r="RQ84" s="157" t="s">
        <v>145</v>
      </c>
      <c r="RR84" s="157">
        <v>262</v>
      </c>
      <c r="RS84" s="157">
        <v>262</v>
      </c>
      <c r="RT84" s="157">
        <v>0</v>
      </c>
      <c r="RU84" s="157">
        <v>0</v>
      </c>
      <c r="RV84" s="158">
        <v>1</v>
      </c>
      <c r="RY84" s="157" t="s">
        <v>145</v>
      </c>
      <c r="RZ84" s="157">
        <v>262</v>
      </c>
      <c r="SA84" s="157">
        <v>262</v>
      </c>
      <c r="SB84" s="157">
        <v>0</v>
      </c>
      <c r="SC84" s="157">
        <v>0</v>
      </c>
      <c r="SD84" s="158">
        <v>1</v>
      </c>
      <c r="SG84" s="157" t="s">
        <v>145</v>
      </c>
      <c r="SH84" s="157">
        <v>262</v>
      </c>
      <c r="SI84" s="157">
        <v>262</v>
      </c>
      <c r="SJ84" s="157">
        <v>0</v>
      </c>
      <c r="SK84" s="157">
        <v>0</v>
      </c>
      <c r="SL84" s="158">
        <v>1</v>
      </c>
      <c r="SO84" s="157" t="s">
        <v>145</v>
      </c>
      <c r="SP84" s="157">
        <v>262</v>
      </c>
      <c r="SQ84" s="157">
        <v>262</v>
      </c>
      <c r="SR84" s="157">
        <v>0</v>
      </c>
      <c r="SS84" s="157">
        <v>0</v>
      </c>
      <c r="ST84" s="158">
        <v>1</v>
      </c>
      <c r="SW84" s="157" t="s">
        <v>145</v>
      </c>
      <c r="SX84" s="157">
        <v>262</v>
      </c>
      <c r="SY84" s="157">
        <v>262</v>
      </c>
      <c r="SZ84" s="157">
        <v>0</v>
      </c>
      <c r="TA84" s="157">
        <v>0</v>
      </c>
      <c r="TB84" s="158">
        <v>1</v>
      </c>
      <c r="TE84" s="157" t="s">
        <v>145</v>
      </c>
      <c r="TF84" s="157">
        <v>262</v>
      </c>
      <c r="TG84" s="157">
        <v>262</v>
      </c>
      <c r="TH84" s="157">
        <v>0</v>
      </c>
      <c r="TI84" s="157">
        <v>0</v>
      </c>
      <c r="TJ84" s="158">
        <v>1</v>
      </c>
      <c r="TM84" s="157" t="s">
        <v>145</v>
      </c>
      <c r="TN84" s="157">
        <v>262</v>
      </c>
      <c r="TO84" s="157">
        <v>262</v>
      </c>
      <c r="TP84" s="157">
        <v>0</v>
      </c>
      <c r="TQ84" s="157">
        <v>0</v>
      </c>
      <c r="TR84" s="158">
        <v>1</v>
      </c>
      <c r="TU84" s="157" t="s">
        <v>145</v>
      </c>
      <c r="TV84" s="157">
        <v>262</v>
      </c>
      <c r="TW84" s="157">
        <v>262</v>
      </c>
      <c r="TX84" s="157">
        <v>0</v>
      </c>
      <c r="TY84" s="157">
        <v>0</v>
      </c>
      <c r="TZ84" s="158">
        <v>1</v>
      </c>
      <c r="UC84" s="157" t="s">
        <v>145</v>
      </c>
      <c r="UD84" s="157">
        <v>262</v>
      </c>
      <c r="UE84" s="157">
        <v>262</v>
      </c>
      <c r="UF84" s="157">
        <v>0</v>
      </c>
      <c r="UG84" s="157">
        <v>0</v>
      </c>
      <c r="UH84" s="158">
        <v>1</v>
      </c>
      <c r="UK84" s="157" t="s">
        <v>145</v>
      </c>
      <c r="UL84" s="157">
        <v>262</v>
      </c>
      <c r="UM84" s="157">
        <v>262</v>
      </c>
      <c r="UN84" s="157">
        <v>0</v>
      </c>
      <c r="UO84" s="157">
        <v>0</v>
      </c>
      <c r="UP84" s="158">
        <v>1</v>
      </c>
      <c r="US84" s="157" t="s">
        <v>379</v>
      </c>
      <c r="UT84" s="157">
        <v>49</v>
      </c>
      <c r="UU84" s="157">
        <v>48</v>
      </c>
      <c r="UV84" s="157">
        <v>1</v>
      </c>
      <c r="UW84" s="157">
        <v>0</v>
      </c>
      <c r="UX84" s="158">
        <v>0.98</v>
      </c>
      <c r="VA84" s="157" t="s">
        <v>379</v>
      </c>
      <c r="VB84" s="157">
        <v>49</v>
      </c>
      <c r="VC84" s="157">
        <v>48</v>
      </c>
      <c r="VD84" s="157">
        <v>1</v>
      </c>
      <c r="VE84" s="157">
        <v>0</v>
      </c>
      <c r="VF84" s="158">
        <v>0.98</v>
      </c>
      <c r="VI84" s="157" t="s">
        <v>379</v>
      </c>
      <c r="VJ84" s="157">
        <v>49</v>
      </c>
      <c r="VK84" s="157">
        <v>48</v>
      </c>
      <c r="VL84" s="157">
        <v>1</v>
      </c>
      <c r="VM84" s="157">
        <v>0</v>
      </c>
      <c r="VN84" s="158">
        <v>0.98</v>
      </c>
      <c r="VQ84" s="157" t="s">
        <v>379</v>
      </c>
      <c r="VR84" s="157">
        <v>49</v>
      </c>
      <c r="VS84" s="157">
        <v>48</v>
      </c>
      <c r="VT84" s="157">
        <v>1</v>
      </c>
      <c r="VU84" s="157">
        <v>0</v>
      </c>
      <c r="VV84" s="158">
        <v>0.9</v>
      </c>
      <c r="VY84" s="157" t="s">
        <v>379</v>
      </c>
      <c r="VZ84" s="157">
        <v>49</v>
      </c>
      <c r="WA84" s="157">
        <v>48</v>
      </c>
      <c r="WB84" s="157">
        <v>1</v>
      </c>
      <c r="WC84" s="157">
        <v>0</v>
      </c>
      <c r="WD84" s="158">
        <v>0.98</v>
      </c>
      <c r="WG84" s="157" t="s">
        <v>379</v>
      </c>
      <c r="WH84" s="157">
        <v>49</v>
      </c>
      <c r="WI84" s="157">
        <v>48</v>
      </c>
      <c r="WJ84" s="157">
        <v>1</v>
      </c>
      <c r="WK84" s="157">
        <v>0</v>
      </c>
      <c r="WL84" s="158">
        <v>0.98</v>
      </c>
      <c r="WM84" s="158"/>
      <c r="WO84" s="157" t="s">
        <v>379</v>
      </c>
      <c r="WP84" s="157">
        <v>49</v>
      </c>
      <c r="WQ84" s="157">
        <v>48</v>
      </c>
      <c r="WR84" s="157">
        <v>1</v>
      </c>
      <c r="WS84" s="157">
        <v>0</v>
      </c>
      <c r="WT84" s="158">
        <v>0.98</v>
      </c>
      <c r="WW84" s="157" t="s">
        <v>379</v>
      </c>
      <c r="WX84" s="157">
        <v>49</v>
      </c>
      <c r="WY84" s="157">
        <v>48</v>
      </c>
      <c r="WZ84" s="157">
        <v>1</v>
      </c>
      <c r="XA84" s="157">
        <v>0</v>
      </c>
      <c r="XB84" s="158">
        <v>0.98</v>
      </c>
      <c r="XE84" s="157" t="s">
        <v>379</v>
      </c>
      <c r="XF84" s="157">
        <v>49</v>
      </c>
      <c r="XG84" s="157">
        <v>48</v>
      </c>
      <c r="XH84" s="157">
        <v>1</v>
      </c>
      <c r="XI84" s="157">
        <v>0</v>
      </c>
      <c r="XJ84" s="158">
        <v>0.98</v>
      </c>
      <c r="XM84" s="157" t="s">
        <v>379</v>
      </c>
      <c r="XN84" s="157">
        <v>49</v>
      </c>
      <c r="XO84" s="157">
        <v>48</v>
      </c>
      <c r="XP84" s="157">
        <v>1</v>
      </c>
      <c r="XQ84" s="157">
        <v>0</v>
      </c>
      <c r="XR84" s="158">
        <v>0.98</v>
      </c>
      <c r="XU84" s="157" t="s">
        <v>379</v>
      </c>
      <c r="XV84" s="157">
        <v>49</v>
      </c>
      <c r="XW84" s="157">
        <v>48</v>
      </c>
      <c r="XX84" s="157">
        <v>1</v>
      </c>
      <c r="XY84" s="157">
        <v>0</v>
      </c>
      <c r="XZ84" s="158">
        <v>0.98</v>
      </c>
      <c r="YC84" s="157" t="s">
        <v>379</v>
      </c>
      <c r="YD84" s="157">
        <v>49</v>
      </c>
      <c r="YE84" s="157">
        <v>48</v>
      </c>
      <c r="YF84" s="157">
        <v>1</v>
      </c>
      <c r="YG84" s="157">
        <v>0</v>
      </c>
      <c r="YH84" s="158">
        <v>0.98</v>
      </c>
    </row>
    <row r="85" spans="13:658" ht="15">
      <c r="P85" s="66" t="s">
        <v>29</v>
      </c>
      <c r="Q85" s="2">
        <v>128</v>
      </c>
      <c r="R85" s="2">
        <v>45</v>
      </c>
      <c r="S85" s="2">
        <v>0</v>
      </c>
      <c r="T85" s="2">
        <v>83</v>
      </c>
      <c r="U85" s="4">
        <f>R85/Q85</f>
        <v>0.3515625</v>
      </c>
      <c r="X85" s="7" t="s">
        <v>17</v>
      </c>
      <c r="Y85" s="2">
        <v>34</v>
      </c>
      <c r="Z85" s="2">
        <v>0</v>
      </c>
      <c r="AA85" s="2">
        <v>0</v>
      </c>
      <c r="AB85" s="2">
        <v>34</v>
      </c>
      <c r="AC85" s="4">
        <v>0</v>
      </c>
      <c r="AN85" s="77" t="s">
        <v>71</v>
      </c>
      <c r="AO85" s="2">
        <v>194</v>
      </c>
      <c r="AP85" s="2">
        <v>175</v>
      </c>
      <c r="AQ85" s="2">
        <v>6</v>
      </c>
      <c r="AR85" s="7">
        <v>13</v>
      </c>
      <c r="AS85" s="4">
        <v>0.9</v>
      </c>
      <c r="AT85" s="4"/>
      <c r="CJ85" s="77" t="s">
        <v>58</v>
      </c>
      <c r="CK85" s="2">
        <v>3</v>
      </c>
      <c r="CL85" s="2">
        <v>0</v>
      </c>
      <c r="CM85" s="2">
        <v>3</v>
      </c>
      <c r="CN85" s="2">
        <v>0</v>
      </c>
      <c r="CO85" s="4">
        <v>0</v>
      </c>
      <c r="CP85" s="4"/>
      <c r="CZ85" s="2" t="s">
        <v>86</v>
      </c>
      <c r="DA85" s="2">
        <v>555</v>
      </c>
      <c r="DB85" s="2">
        <v>0</v>
      </c>
      <c r="DC85" s="2">
        <v>0</v>
      </c>
      <c r="DD85" s="2">
        <v>555</v>
      </c>
      <c r="DE85" s="4">
        <v>0</v>
      </c>
      <c r="DF85" s="2" t="s">
        <v>181</v>
      </c>
      <c r="DH85" s="2" t="s">
        <v>86</v>
      </c>
      <c r="DI85" s="2">
        <v>555</v>
      </c>
      <c r="DJ85" s="2">
        <v>0</v>
      </c>
      <c r="DK85" s="2">
        <v>0</v>
      </c>
      <c r="DL85" s="2">
        <v>555</v>
      </c>
      <c r="DM85" s="4">
        <v>0</v>
      </c>
      <c r="DQ85" s="2">
        <f>SUM(DQ80:DQ84)</f>
        <v>540</v>
      </c>
      <c r="DR85" s="2">
        <f>SUM(DR80:DR84)</f>
        <v>539</v>
      </c>
      <c r="DU85" s="4">
        <f>DR85/DQ85</f>
        <v>0.99814814814814812</v>
      </c>
      <c r="DY85" s="2">
        <f>SUM(DY80:DY84)</f>
        <v>540</v>
      </c>
      <c r="DZ85" s="2">
        <f>SUM(DZ80:DZ84)</f>
        <v>535</v>
      </c>
      <c r="EC85" s="4">
        <f>DZ85/DY85</f>
        <v>0.9907407407407407</v>
      </c>
      <c r="EG85" s="2">
        <f>SUM(EG80:EG84)</f>
        <v>540</v>
      </c>
      <c r="EH85" s="2">
        <f>SUM(EH80:EH84)</f>
        <v>539</v>
      </c>
      <c r="EI85" s="2">
        <f>SUM(EI3:EI84)</f>
        <v>477</v>
      </c>
      <c r="EJ85" s="2">
        <f>SUM(EJ3:EJ84)</f>
        <v>201</v>
      </c>
      <c r="EK85" s="4">
        <f>EH85/EG85</f>
        <v>0.99814814814814812</v>
      </c>
      <c r="EO85" s="2">
        <f>SUM(EO80:EO84)</f>
        <v>540</v>
      </c>
      <c r="EP85" s="2">
        <f>SUM(EP80:EP84)</f>
        <v>539</v>
      </c>
      <c r="EQ85" s="2">
        <f>SUM(EQ3:EQ84)</f>
        <v>396</v>
      </c>
      <c r="ER85" s="2">
        <f>SUM(ER3:ER84)</f>
        <v>282</v>
      </c>
      <c r="ES85" s="4">
        <f>EP85/EO85</f>
        <v>0.99814814814814812</v>
      </c>
      <c r="EW85" s="2">
        <f>SUM(EW80:EW84)</f>
        <v>540</v>
      </c>
      <c r="EX85" s="2">
        <f>SUM(EX80:EX84)</f>
        <v>540</v>
      </c>
      <c r="FA85" s="4">
        <f>EX85/EW85</f>
        <v>1</v>
      </c>
      <c r="FE85" s="2">
        <f>SUM(FE80:FE84)</f>
        <v>540</v>
      </c>
      <c r="FF85" s="2">
        <f>SUM(FF80:FF84)</f>
        <v>540</v>
      </c>
      <c r="FI85" s="4">
        <f>FF85/FE85</f>
        <v>1</v>
      </c>
      <c r="FM85" s="2">
        <f>SUM(FM80:FM84)</f>
        <v>540</v>
      </c>
      <c r="FN85" s="2">
        <f>SUM(FN80:FN84)</f>
        <v>540</v>
      </c>
      <c r="FQ85" s="4">
        <f>FN85/FM85</f>
        <v>1</v>
      </c>
      <c r="FU85" s="2">
        <f>SUM(FU80:FU84)</f>
        <v>540</v>
      </c>
      <c r="FV85" s="2">
        <f>SUM(FV80:FV84)</f>
        <v>540</v>
      </c>
      <c r="FY85" s="4">
        <f>FV85/FU85</f>
        <v>1</v>
      </c>
      <c r="GC85" s="2">
        <f>SUM(GC80:GC84)</f>
        <v>540</v>
      </c>
      <c r="GD85" s="2">
        <f>SUM(GD80:GD84)</f>
        <v>540</v>
      </c>
      <c r="GG85" s="4">
        <f>GD85/GC85</f>
        <v>1</v>
      </c>
      <c r="GK85" s="2">
        <f>SUM(GK80:GK84)</f>
        <v>540</v>
      </c>
      <c r="GL85" s="2">
        <f>SUM(GL80:GL84)</f>
        <v>540</v>
      </c>
      <c r="GO85" s="4">
        <f>GL85/GK85</f>
        <v>1</v>
      </c>
      <c r="GS85" s="2">
        <f>SUM(GS80:GS84)</f>
        <v>540</v>
      </c>
      <c r="GT85" s="2">
        <f>SUM(GT80:GT84)</f>
        <v>540</v>
      </c>
      <c r="GW85" s="4">
        <f>GT85/GS85</f>
        <v>1</v>
      </c>
      <c r="HA85" s="2">
        <f>SUM(HA80:HA84)</f>
        <v>540</v>
      </c>
      <c r="HB85" s="2">
        <f>SUM(HB80:HB84)</f>
        <v>540</v>
      </c>
      <c r="HE85" s="4">
        <f>HB85/HA85</f>
        <v>1</v>
      </c>
      <c r="HI85" s="2">
        <f>SUM(HI80:HI84)</f>
        <v>540</v>
      </c>
      <c r="HJ85" s="2">
        <f>SUM(HJ80:HJ84)</f>
        <v>540</v>
      </c>
      <c r="HM85" s="4">
        <f>HJ85/HI85</f>
        <v>1</v>
      </c>
      <c r="HQ85" s="2">
        <f>SUM(HQ80:HQ84)</f>
        <v>540</v>
      </c>
      <c r="HR85" s="2">
        <f>SUM(HR80:HR84)</f>
        <v>540</v>
      </c>
      <c r="HS85" s="2">
        <f>SUM(HS3:HS84)</f>
        <v>392</v>
      </c>
      <c r="HT85" s="2">
        <f>SUM(HT3:HT84)</f>
        <v>300</v>
      </c>
      <c r="HU85" s="4">
        <f>HR85/HQ85</f>
        <v>1</v>
      </c>
      <c r="HY85" s="2">
        <f>SUM(HY80:HY84)</f>
        <v>540</v>
      </c>
      <c r="HZ85" s="2">
        <f>SUM(HZ80:HZ84)</f>
        <v>540</v>
      </c>
      <c r="IC85" s="4">
        <f>HZ85/HY85</f>
        <v>1</v>
      </c>
      <c r="IG85" s="2">
        <f>SUM(IG80:IG84)</f>
        <v>540</v>
      </c>
      <c r="IH85" s="2">
        <f>SUM(IH80:IH84)</f>
        <v>540</v>
      </c>
      <c r="IK85" s="4">
        <f>IH85/IG85</f>
        <v>1</v>
      </c>
      <c r="IO85" s="2">
        <f>SUM(IO80:IO84)</f>
        <v>540</v>
      </c>
      <c r="IP85" s="2">
        <f>SUM(IP80:IP84)</f>
        <v>540</v>
      </c>
      <c r="IS85" s="4">
        <f>IP85/IO85</f>
        <v>1</v>
      </c>
      <c r="IW85" s="2">
        <f>SUM(IW80:IW84)</f>
        <v>540</v>
      </c>
      <c r="IX85" s="2">
        <f>SUM(IX80:IX84)</f>
        <v>540</v>
      </c>
      <c r="JA85" s="4">
        <f>IX85/IW85</f>
        <v>1</v>
      </c>
      <c r="JE85" s="2">
        <f>SUM(JE80:JE84)</f>
        <v>540</v>
      </c>
      <c r="JF85" s="2">
        <f>SUM(JF80:JF84)</f>
        <v>540</v>
      </c>
      <c r="JI85" s="4">
        <f>JF85/JE85</f>
        <v>1</v>
      </c>
      <c r="JL85" s="4"/>
      <c r="JM85" s="2">
        <f>SUM(JM80:JM84)</f>
        <v>540</v>
      </c>
      <c r="JN85" s="2">
        <f>SUM(JN80:JN84)</f>
        <v>540</v>
      </c>
      <c r="JQ85" s="4">
        <f>JN85/JM85</f>
        <v>1</v>
      </c>
      <c r="JT85" s="4"/>
      <c r="JU85" s="2">
        <f>SUM(JU80:JU84)</f>
        <v>540</v>
      </c>
      <c r="JV85" s="2">
        <f>SUM(JV80:JV84)</f>
        <v>540</v>
      </c>
      <c r="JY85" s="4">
        <f>JV85/JU85</f>
        <v>1</v>
      </c>
      <c r="KC85" s="2">
        <f>SUM(KC80:KC84)</f>
        <v>540</v>
      </c>
      <c r="KD85" s="2">
        <f>SUM(KD80:KD84)</f>
        <v>540</v>
      </c>
      <c r="KG85" s="4">
        <f>KD85/KC85</f>
        <v>1</v>
      </c>
      <c r="KK85" s="2">
        <f>SUM(KK80:KK84)</f>
        <v>540</v>
      </c>
      <c r="KL85" s="2">
        <f>SUM(KL80:KL84)</f>
        <v>540</v>
      </c>
      <c r="KO85" s="4">
        <f>KL85/KK85</f>
        <v>1</v>
      </c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56"/>
      <c r="LM85" s="158"/>
      <c r="LO85" s="157"/>
      <c r="MF85" s="157"/>
      <c r="MG85" s="157"/>
      <c r="MH85" s="157"/>
      <c r="MI85" s="157"/>
      <c r="MJ85" s="157"/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289</v>
      </c>
      <c r="MW85" s="157">
        <v>111</v>
      </c>
      <c r="MX85" s="157">
        <v>97</v>
      </c>
      <c r="MY85" s="157">
        <v>14</v>
      </c>
      <c r="MZ85" s="157">
        <v>0</v>
      </c>
      <c r="NA85" s="158">
        <f>MX85/MW85</f>
        <v>0.87387387387387383</v>
      </c>
      <c r="NB85" s="157"/>
      <c r="NC85" s="157"/>
      <c r="ND85" s="157"/>
      <c r="NE85" s="157"/>
      <c r="NF85" s="157"/>
      <c r="NG85" s="157"/>
      <c r="NH85" s="157"/>
      <c r="NJ85" s="157"/>
      <c r="NK85" s="157"/>
      <c r="NL85" s="157"/>
      <c r="NM85" s="157"/>
      <c r="NN85" s="157"/>
      <c r="NO85" s="157"/>
      <c r="NP85" s="157"/>
      <c r="NR85" s="157"/>
      <c r="NS85" s="157"/>
      <c r="RQ85" s="157" t="s">
        <v>279</v>
      </c>
      <c r="RR85" s="157">
        <v>3</v>
      </c>
      <c r="RS85" s="157">
        <v>3</v>
      </c>
      <c r="RT85" s="157">
        <v>0</v>
      </c>
      <c r="RU85" s="157">
        <v>0</v>
      </c>
      <c r="RV85" s="158">
        <v>1</v>
      </c>
      <c r="RY85" s="157" t="s">
        <v>279</v>
      </c>
      <c r="RZ85" s="157">
        <v>3</v>
      </c>
      <c r="SA85" s="157">
        <v>3</v>
      </c>
      <c r="SB85" s="157">
        <v>0</v>
      </c>
      <c r="SC85" s="157">
        <v>0</v>
      </c>
      <c r="SD85" s="158">
        <v>1</v>
      </c>
      <c r="SG85" s="157" t="s">
        <v>279</v>
      </c>
      <c r="SH85" s="157">
        <v>3</v>
      </c>
      <c r="SI85" s="157">
        <v>3</v>
      </c>
      <c r="SJ85" s="157">
        <v>0</v>
      </c>
      <c r="SK85" s="157">
        <v>0</v>
      </c>
      <c r="SL85" s="158">
        <v>1</v>
      </c>
      <c r="SO85" s="157" t="s">
        <v>279</v>
      </c>
      <c r="SP85" s="157">
        <v>3</v>
      </c>
      <c r="SQ85" s="157">
        <v>3</v>
      </c>
      <c r="SR85" s="157">
        <v>0</v>
      </c>
      <c r="SS85" s="157">
        <v>0</v>
      </c>
      <c r="ST85" s="158">
        <v>1</v>
      </c>
      <c r="SW85" s="157" t="s">
        <v>279</v>
      </c>
      <c r="SX85" s="157">
        <v>3</v>
      </c>
      <c r="SY85" s="157">
        <v>3</v>
      </c>
      <c r="SZ85" s="157">
        <v>0</v>
      </c>
      <c r="TA85" s="157">
        <v>0</v>
      </c>
      <c r="TB85" s="158">
        <v>1</v>
      </c>
      <c r="TE85" s="157" t="s">
        <v>279</v>
      </c>
      <c r="TF85" s="157">
        <v>3</v>
      </c>
      <c r="TG85" s="157">
        <v>3</v>
      </c>
      <c r="TH85" s="157">
        <v>0</v>
      </c>
      <c r="TI85" s="157">
        <v>0</v>
      </c>
      <c r="TJ85" s="158">
        <v>1</v>
      </c>
      <c r="TM85" s="157" t="s">
        <v>279</v>
      </c>
      <c r="TN85" s="157">
        <v>3</v>
      </c>
      <c r="TO85" s="157">
        <v>3</v>
      </c>
      <c r="TP85" s="157">
        <v>0</v>
      </c>
      <c r="TQ85" s="157">
        <v>0</v>
      </c>
      <c r="TR85" s="158">
        <v>1</v>
      </c>
      <c r="TU85" s="157" t="s">
        <v>279</v>
      </c>
      <c r="TV85" s="157">
        <v>3</v>
      </c>
      <c r="TW85" s="157">
        <v>3</v>
      </c>
      <c r="TX85" s="157">
        <v>0</v>
      </c>
      <c r="TY85" s="157">
        <v>0</v>
      </c>
      <c r="TZ85" s="158">
        <v>1</v>
      </c>
      <c r="UC85" s="157" t="s">
        <v>279</v>
      </c>
      <c r="UD85" s="157">
        <v>3</v>
      </c>
      <c r="UE85" s="157">
        <v>3</v>
      </c>
      <c r="UF85" s="157">
        <v>0</v>
      </c>
      <c r="UG85" s="157">
        <v>0</v>
      </c>
      <c r="UH85" s="158">
        <v>1</v>
      </c>
      <c r="UK85" s="157" t="s">
        <v>279</v>
      </c>
      <c r="UL85" s="157">
        <v>3</v>
      </c>
      <c r="UM85" s="157">
        <v>3</v>
      </c>
      <c r="UN85" s="157">
        <v>0</v>
      </c>
      <c r="UO85" s="157">
        <v>0</v>
      </c>
      <c r="UP85" s="158">
        <v>1</v>
      </c>
      <c r="US85" s="157" t="s">
        <v>145</v>
      </c>
      <c r="UT85" s="157">
        <v>262</v>
      </c>
      <c r="UU85" s="157">
        <v>262</v>
      </c>
      <c r="UV85" s="157">
        <v>0</v>
      </c>
      <c r="UW85" s="157">
        <v>0</v>
      </c>
      <c r="UX85" s="158">
        <v>1</v>
      </c>
      <c r="VA85" s="157" t="s">
        <v>145</v>
      </c>
      <c r="VB85" s="157">
        <v>262</v>
      </c>
      <c r="VC85" s="157">
        <v>262</v>
      </c>
      <c r="VD85" s="157">
        <v>0</v>
      </c>
      <c r="VE85" s="157">
        <v>0</v>
      </c>
      <c r="VF85" s="158">
        <v>1</v>
      </c>
      <c r="VI85" s="157" t="s">
        <v>145</v>
      </c>
      <c r="VJ85" s="157">
        <v>262</v>
      </c>
      <c r="VK85" s="157">
        <v>262</v>
      </c>
      <c r="VL85" s="157">
        <v>0</v>
      </c>
      <c r="VM85" s="157">
        <v>0</v>
      </c>
      <c r="VN85" s="158">
        <v>1</v>
      </c>
      <c r="VQ85" s="157" t="s">
        <v>145</v>
      </c>
      <c r="VR85" s="157">
        <v>262</v>
      </c>
      <c r="VS85" s="157">
        <v>262</v>
      </c>
      <c r="VT85" s="157">
        <v>0</v>
      </c>
      <c r="VU85" s="157">
        <v>0</v>
      </c>
      <c r="VV85" s="158">
        <v>1</v>
      </c>
      <c r="VY85" s="157" t="s">
        <v>145</v>
      </c>
      <c r="VZ85" s="157">
        <v>262</v>
      </c>
      <c r="WA85" s="157">
        <v>262</v>
      </c>
      <c r="WB85" s="157">
        <v>0</v>
      </c>
      <c r="WC85" s="157">
        <v>0</v>
      </c>
      <c r="WD85" s="158">
        <v>1</v>
      </c>
      <c r="WG85" s="157" t="s">
        <v>145</v>
      </c>
      <c r="WH85" s="157">
        <v>262</v>
      </c>
      <c r="WI85" s="157">
        <v>262</v>
      </c>
      <c r="WJ85" s="157">
        <v>0</v>
      </c>
      <c r="WK85" s="157">
        <v>0</v>
      </c>
      <c r="WL85" s="158">
        <v>1</v>
      </c>
      <c r="WM85" s="158"/>
      <c r="WO85" s="157" t="s">
        <v>145</v>
      </c>
      <c r="WP85" s="157">
        <v>262</v>
      </c>
      <c r="WQ85" s="157">
        <v>262</v>
      </c>
      <c r="WR85" s="157">
        <v>0</v>
      </c>
      <c r="WS85" s="157">
        <v>0</v>
      </c>
      <c r="WT85" s="158">
        <v>1</v>
      </c>
      <c r="WW85" s="157" t="s">
        <v>145</v>
      </c>
      <c r="WX85" s="157">
        <v>262</v>
      </c>
      <c r="WY85" s="157">
        <v>262</v>
      </c>
      <c r="WZ85" s="157">
        <v>0</v>
      </c>
      <c r="XA85" s="157">
        <v>0</v>
      </c>
      <c r="XB85" s="158">
        <v>1</v>
      </c>
      <c r="XE85" s="157" t="s">
        <v>145</v>
      </c>
      <c r="XF85" s="157">
        <v>262</v>
      </c>
      <c r="XG85" s="157">
        <v>262</v>
      </c>
      <c r="XH85" s="157">
        <v>0</v>
      </c>
      <c r="XI85" s="157">
        <v>0</v>
      </c>
      <c r="XJ85" s="158">
        <v>1</v>
      </c>
      <c r="XM85" s="157" t="s">
        <v>145</v>
      </c>
      <c r="XN85" s="157">
        <v>262</v>
      </c>
      <c r="XO85" s="157">
        <v>262</v>
      </c>
      <c r="XP85" s="157">
        <v>0</v>
      </c>
      <c r="XQ85" s="157">
        <v>0</v>
      </c>
      <c r="XR85" s="158">
        <v>1</v>
      </c>
      <c r="XU85" s="157" t="s">
        <v>145</v>
      </c>
      <c r="XV85" s="157">
        <v>262</v>
      </c>
      <c r="XW85" s="157">
        <v>262</v>
      </c>
      <c r="XX85" s="157">
        <v>0</v>
      </c>
      <c r="XY85" s="157">
        <v>0</v>
      </c>
      <c r="XZ85" s="158">
        <v>1</v>
      </c>
      <c r="YC85" s="157" t="s">
        <v>145</v>
      </c>
      <c r="YD85" s="157">
        <v>262</v>
      </c>
      <c r="YE85" s="157">
        <v>262</v>
      </c>
      <c r="YF85" s="157">
        <v>0</v>
      </c>
      <c r="YG85" s="157">
        <v>0</v>
      </c>
      <c r="YH85" s="158">
        <v>1</v>
      </c>
    </row>
    <row r="86" spans="13:658" ht="15">
      <c r="P86" s="7" t="s">
        <v>67</v>
      </c>
      <c r="Q86" s="2">
        <v>50</v>
      </c>
      <c r="R86" s="2">
        <v>0</v>
      </c>
      <c r="S86" s="2">
        <v>0</v>
      </c>
      <c r="T86" s="2">
        <v>50</v>
      </c>
      <c r="U86" s="4">
        <v>0</v>
      </c>
      <c r="X86" s="7" t="s">
        <v>71</v>
      </c>
      <c r="Y86" s="2">
        <v>192</v>
      </c>
      <c r="Z86" s="2">
        <v>175</v>
      </c>
      <c r="AA86" s="2">
        <v>6</v>
      </c>
      <c r="AB86" s="7">
        <v>11</v>
      </c>
      <c r="AC86" s="4">
        <v>0.91</v>
      </c>
      <c r="CO86" s="2"/>
      <c r="JY86" s="4"/>
      <c r="KR86" s="116"/>
      <c r="KS86" s="116"/>
      <c r="KT86" s="116"/>
      <c r="KU86" s="116"/>
      <c r="KV86" s="116"/>
      <c r="KW86" s="116"/>
      <c r="KX86" s="116"/>
      <c r="KY86" s="116"/>
      <c r="KZ86" s="123" t="s">
        <v>37</v>
      </c>
      <c r="LA86" s="124">
        <v>11</v>
      </c>
      <c r="LB86" s="124">
        <v>8</v>
      </c>
      <c r="LC86" s="124">
        <v>0</v>
      </c>
      <c r="LD86" s="128">
        <v>3</v>
      </c>
      <c r="LE86" s="118">
        <v>0.72727272727272729</v>
      </c>
      <c r="LF86" s="117" t="s">
        <v>274</v>
      </c>
      <c r="LH86" s="163" t="s">
        <v>71</v>
      </c>
      <c r="LI86" s="156">
        <v>194</v>
      </c>
      <c r="LJ86" s="156">
        <v>175</v>
      </c>
      <c r="LK86" s="156">
        <v>6</v>
      </c>
      <c r="LL86" s="156">
        <v>13</v>
      </c>
      <c r="LM86" s="162">
        <v>0.9</v>
      </c>
      <c r="LN86" s="158">
        <v>-3.9999999999999925E-2</v>
      </c>
      <c r="LO86" s="157"/>
      <c r="LP86" s="157" t="s">
        <v>86</v>
      </c>
      <c r="LQ86" s="157">
        <v>160</v>
      </c>
      <c r="LR86" s="157">
        <v>0</v>
      </c>
      <c r="LS86" s="157">
        <v>0</v>
      </c>
      <c r="LT86" s="157">
        <v>160</v>
      </c>
      <c r="LU86" s="158">
        <f>LR86/LQ86</f>
        <v>0</v>
      </c>
      <c r="LX86" s="161" t="s">
        <v>71</v>
      </c>
      <c r="LY86" s="157">
        <v>192</v>
      </c>
      <c r="LZ86" s="157">
        <v>183</v>
      </c>
      <c r="MA86" s="157">
        <v>7</v>
      </c>
      <c r="MB86" s="159">
        <v>2</v>
      </c>
      <c r="MC86" s="158">
        <f>LZ86/LY86</f>
        <v>0.953125</v>
      </c>
      <c r="MD86" s="2" t="s">
        <v>285</v>
      </c>
      <c r="MF86" s="157"/>
      <c r="MG86" s="157"/>
      <c r="MH86" s="157"/>
      <c r="MI86" s="157"/>
      <c r="MJ86" s="157"/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/>
      <c r="MW86" s="157"/>
      <c r="MX86" s="157"/>
      <c r="MY86" s="157"/>
      <c r="MZ86" s="157"/>
      <c r="NB86" s="157"/>
      <c r="NC86" s="157"/>
      <c r="ND86" s="157"/>
      <c r="NE86" s="157"/>
      <c r="NF86" s="157"/>
      <c r="NG86" s="157"/>
      <c r="NH86" s="157"/>
      <c r="NJ86" s="157"/>
      <c r="NK86" s="157"/>
      <c r="NL86" s="157"/>
      <c r="NM86" s="157"/>
      <c r="NN86" s="157"/>
      <c r="NO86" s="157"/>
      <c r="NP86" s="157"/>
      <c r="NR86" s="157"/>
      <c r="NS86" s="157"/>
      <c r="RR86" s="157">
        <f>SUM(RR80:RR85)</f>
        <v>586</v>
      </c>
      <c r="RS86" s="157">
        <f>SUM(RS80:RS85)</f>
        <v>582</v>
      </c>
      <c r="RV86" s="158">
        <f>RS86/RR86</f>
        <v>0.99317406143344711</v>
      </c>
      <c r="RZ86" s="157">
        <f>SUM(RZ80:RZ85)</f>
        <v>586</v>
      </c>
      <c r="SA86" s="157">
        <f>SUM(SA80:SA85)</f>
        <v>582</v>
      </c>
      <c r="SD86" s="158">
        <f>SA86/RZ86</f>
        <v>0.99317406143344711</v>
      </c>
      <c r="SH86" s="157">
        <f>SUM(SH80:SH85)</f>
        <v>586</v>
      </c>
      <c r="SI86" s="157">
        <f>SUM(SI80:SI85)</f>
        <v>582</v>
      </c>
      <c r="SL86" s="158">
        <f>SI86/SH86</f>
        <v>0.99317406143344711</v>
      </c>
      <c r="SP86" s="157">
        <f>SUM(SP80:SP85)</f>
        <v>586</v>
      </c>
      <c r="SQ86" s="157">
        <f>SUM(SQ80:SQ85)</f>
        <v>582</v>
      </c>
      <c r="ST86" s="158">
        <f>SQ86/SP86</f>
        <v>0.99317406143344711</v>
      </c>
      <c r="SX86" s="157">
        <f>SUM(SX80:SX85)</f>
        <v>586</v>
      </c>
      <c r="SY86" s="157">
        <f>SUM(SY80:SY85)</f>
        <v>582</v>
      </c>
      <c r="TB86" s="158">
        <f>SY86/SX86</f>
        <v>0.99317406143344711</v>
      </c>
      <c r="TF86" s="157">
        <f>SUM(TF80:TF85)</f>
        <v>586</v>
      </c>
      <c r="TG86" s="157">
        <f>SUM(TG80:TG85)</f>
        <v>582</v>
      </c>
      <c r="TJ86" s="158">
        <f>TG86/TF86</f>
        <v>0.99317406143344711</v>
      </c>
      <c r="TN86" s="157">
        <f>SUM(TN80:TN85)</f>
        <v>586</v>
      </c>
      <c r="TO86" s="157">
        <f>SUM(TO80:TO85)</f>
        <v>586</v>
      </c>
      <c r="TR86" s="158">
        <f>TO86/TN86</f>
        <v>1</v>
      </c>
      <c r="TV86" s="157">
        <f>SUM(TV80:TV85)</f>
        <v>586</v>
      </c>
      <c r="TW86" s="157">
        <f>SUM(TW80:TW85)</f>
        <v>586</v>
      </c>
      <c r="TZ86" s="158">
        <f>TW86/TV86</f>
        <v>1</v>
      </c>
      <c r="UD86" s="157">
        <f>SUM(UD80:UD85)</f>
        <v>586</v>
      </c>
      <c r="UE86" s="157">
        <f>SUM(UE80:UE85)</f>
        <v>586</v>
      </c>
      <c r="UH86" s="158">
        <f>UE86/UD86</f>
        <v>1</v>
      </c>
      <c r="UL86" s="157">
        <f>SUM(UL80:UL85)</f>
        <v>586</v>
      </c>
      <c r="UM86" s="157">
        <f>SUM(UM80:UM85)</f>
        <v>586</v>
      </c>
      <c r="UP86" s="158">
        <f>UM86/UL86</f>
        <v>1</v>
      </c>
      <c r="US86" s="157" t="s">
        <v>418</v>
      </c>
      <c r="UT86" s="157">
        <v>4</v>
      </c>
      <c r="UU86" s="157">
        <v>4</v>
      </c>
      <c r="UV86" s="157">
        <v>0</v>
      </c>
      <c r="UW86" s="157">
        <v>0</v>
      </c>
      <c r="UX86" s="158">
        <v>1</v>
      </c>
      <c r="VA86" s="157" t="s">
        <v>418</v>
      </c>
      <c r="VB86" s="157">
        <v>4</v>
      </c>
      <c r="VC86" s="157">
        <v>4</v>
      </c>
      <c r="VD86" s="157">
        <v>0</v>
      </c>
      <c r="VE86" s="157">
        <v>0</v>
      </c>
      <c r="VF86" s="158">
        <v>1</v>
      </c>
      <c r="VI86" s="157" t="s">
        <v>418</v>
      </c>
      <c r="VJ86" s="157">
        <v>4</v>
      </c>
      <c r="VK86" s="157">
        <v>4</v>
      </c>
      <c r="VL86" s="157">
        <v>0</v>
      </c>
      <c r="VM86" s="157">
        <v>0</v>
      </c>
      <c r="VN86" s="158">
        <v>1</v>
      </c>
      <c r="VQ86" s="157" t="s">
        <v>418</v>
      </c>
      <c r="VR86" s="157">
        <v>4</v>
      </c>
      <c r="VS86" s="157">
        <v>4</v>
      </c>
      <c r="VT86" s="157">
        <v>0</v>
      </c>
      <c r="VU86" s="157">
        <v>0</v>
      </c>
      <c r="VV86" s="158">
        <v>1</v>
      </c>
      <c r="VY86" s="157" t="s">
        <v>418</v>
      </c>
      <c r="VZ86" s="157">
        <v>4</v>
      </c>
      <c r="WA86" s="157">
        <v>4</v>
      </c>
      <c r="WB86" s="157">
        <v>0</v>
      </c>
      <c r="WC86" s="157">
        <v>0</v>
      </c>
      <c r="WD86" s="158">
        <v>1</v>
      </c>
      <c r="WG86" s="157" t="s">
        <v>418</v>
      </c>
      <c r="WH86" s="157">
        <v>4</v>
      </c>
      <c r="WI86" s="157">
        <v>4</v>
      </c>
      <c r="WJ86" s="157">
        <v>0</v>
      </c>
      <c r="WK86" s="157">
        <v>0</v>
      </c>
      <c r="WL86" s="158">
        <v>1</v>
      </c>
      <c r="WM86" s="158"/>
      <c r="WO86" s="157" t="s">
        <v>418</v>
      </c>
      <c r="WP86" s="157">
        <v>4</v>
      </c>
      <c r="WQ86" s="157">
        <v>4</v>
      </c>
      <c r="WR86" s="157">
        <v>0</v>
      </c>
      <c r="WS86" s="157">
        <v>0</v>
      </c>
      <c r="WT86" s="158">
        <v>1</v>
      </c>
      <c r="WW86" s="157" t="s">
        <v>418</v>
      </c>
      <c r="WX86" s="157">
        <v>4</v>
      </c>
      <c r="WY86" s="157">
        <v>4</v>
      </c>
      <c r="WZ86" s="157">
        <v>0</v>
      </c>
      <c r="XA86" s="157">
        <v>0</v>
      </c>
      <c r="XB86" s="158">
        <v>1</v>
      </c>
      <c r="XE86" s="157" t="s">
        <v>418</v>
      </c>
      <c r="XF86" s="157">
        <v>4</v>
      </c>
      <c r="XG86" s="157">
        <v>4</v>
      </c>
      <c r="XH86" s="157">
        <v>0</v>
      </c>
      <c r="XI86" s="157">
        <v>0</v>
      </c>
      <c r="XJ86" s="158">
        <v>1</v>
      </c>
      <c r="XM86" s="157" t="s">
        <v>418</v>
      </c>
      <c r="XN86" s="157">
        <v>4</v>
      </c>
      <c r="XO86" s="157">
        <v>4</v>
      </c>
      <c r="XP86" s="157">
        <v>0</v>
      </c>
      <c r="XQ86" s="157">
        <v>0</v>
      </c>
      <c r="XR86" s="158">
        <v>1</v>
      </c>
      <c r="XU86" s="157" t="s">
        <v>418</v>
      </c>
      <c r="XV86" s="157">
        <v>4</v>
      </c>
      <c r="XW86" s="157">
        <v>4</v>
      </c>
      <c r="XX86" s="157">
        <v>0</v>
      </c>
      <c r="XY86" s="157">
        <v>0</v>
      </c>
      <c r="XZ86" s="158">
        <v>1</v>
      </c>
      <c r="YC86" s="157" t="s">
        <v>418</v>
      </c>
      <c r="YD86" s="157">
        <v>4</v>
      </c>
      <c r="YE86" s="157">
        <v>4</v>
      </c>
      <c r="YF86" s="157">
        <v>0</v>
      </c>
      <c r="YG86" s="157">
        <v>0</v>
      </c>
      <c r="YH86" s="158">
        <v>1</v>
      </c>
    </row>
    <row r="87" spans="13:658" ht="15">
      <c r="P87" s="7" t="s">
        <v>133</v>
      </c>
      <c r="Q87" s="2">
        <v>5</v>
      </c>
      <c r="R87" s="2">
        <v>3</v>
      </c>
      <c r="S87" s="2">
        <v>2</v>
      </c>
      <c r="T87" s="2">
        <v>0</v>
      </c>
      <c r="U87" s="4">
        <v>0.6</v>
      </c>
      <c r="X87" s="7" t="s">
        <v>83</v>
      </c>
      <c r="Y87" s="2">
        <v>22</v>
      </c>
      <c r="Z87" s="2">
        <v>6</v>
      </c>
      <c r="AA87" s="2">
        <v>1</v>
      </c>
      <c r="AB87" s="2">
        <v>15</v>
      </c>
      <c r="AC87" s="4">
        <v>0.27</v>
      </c>
      <c r="JY87" s="4"/>
      <c r="KR87" s="116"/>
      <c r="KS87" s="116"/>
      <c r="KT87" s="116"/>
      <c r="KU87" s="116"/>
      <c r="KV87" s="116"/>
      <c r="KW87" s="116"/>
      <c r="KX87" s="116"/>
      <c r="KY87" s="116"/>
      <c r="KZ87" s="116" t="s">
        <v>179</v>
      </c>
      <c r="LA87" s="116">
        <v>144</v>
      </c>
      <c r="LB87" s="116">
        <v>134</v>
      </c>
      <c r="LC87" s="116">
        <v>8</v>
      </c>
      <c r="LD87" s="116">
        <v>2</v>
      </c>
      <c r="LE87" s="122">
        <v>0.93055555555555558</v>
      </c>
      <c r="LF87" s="117" t="s">
        <v>274</v>
      </c>
      <c r="LH87" s="156" t="s">
        <v>82</v>
      </c>
      <c r="LI87" s="156">
        <v>71</v>
      </c>
      <c r="LJ87" s="156">
        <v>33</v>
      </c>
      <c r="LK87" s="156">
        <v>10</v>
      </c>
      <c r="LL87" s="156">
        <v>28</v>
      </c>
      <c r="LM87" s="162">
        <v>0.46</v>
      </c>
      <c r="LN87" s="158">
        <v>-1.9999999999999962E-2</v>
      </c>
      <c r="LO87" s="159"/>
      <c r="LP87" s="157" t="s">
        <v>73</v>
      </c>
      <c r="LQ87" s="157">
        <v>291</v>
      </c>
      <c r="LR87" s="157">
        <v>254</v>
      </c>
      <c r="LS87" s="157">
        <v>26</v>
      </c>
      <c r="LT87" s="157">
        <v>11</v>
      </c>
      <c r="LU87" s="158">
        <f>LR87/LQ87</f>
        <v>0.87285223367697595</v>
      </c>
      <c r="LX87" s="157" t="s">
        <v>82</v>
      </c>
      <c r="LY87" s="157">
        <v>71</v>
      </c>
      <c r="LZ87" s="157">
        <v>33</v>
      </c>
      <c r="MA87" s="157">
        <v>10</v>
      </c>
      <c r="MB87" s="157">
        <v>28</v>
      </c>
      <c r="MF87" s="157"/>
      <c r="MG87" s="157"/>
      <c r="MH87" s="157"/>
      <c r="MI87" s="157"/>
      <c r="MJ87" s="157"/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/>
      <c r="MW87" s="157"/>
      <c r="MX87" s="157"/>
      <c r="MY87" s="157"/>
      <c r="MZ87" s="157"/>
      <c r="NB87" s="157"/>
      <c r="NC87" s="157"/>
      <c r="ND87" s="157"/>
      <c r="NE87" s="157"/>
      <c r="NF87" s="157"/>
      <c r="NG87" s="157"/>
      <c r="NH87" s="157"/>
      <c r="NJ87" s="157"/>
      <c r="NK87" s="157"/>
      <c r="NL87" s="157"/>
      <c r="NM87" s="157"/>
      <c r="NN87" s="157"/>
      <c r="NO87" s="157"/>
      <c r="NP87" s="157"/>
      <c r="NR87" s="157"/>
      <c r="NS87" s="157"/>
      <c r="OW87" s="157" t="s">
        <v>289</v>
      </c>
      <c r="OX87" s="157">
        <v>10</v>
      </c>
      <c r="OY87" s="157">
        <v>0</v>
      </c>
      <c r="OZ87" s="157">
        <v>0</v>
      </c>
      <c r="PA87" s="157">
        <v>10</v>
      </c>
      <c r="PB87" s="157">
        <v>0</v>
      </c>
      <c r="PE87" t="s">
        <v>289</v>
      </c>
      <c r="PF87">
        <v>111</v>
      </c>
      <c r="PG87">
        <v>99</v>
      </c>
      <c r="PH87">
        <v>12</v>
      </c>
      <c r="PI87">
        <v>0</v>
      </c>
      <c r="PJ87" s="162">
        <v>0.89</v>
      </c>
      <c r="PM87" s="157" t="s">
        <v>289</v>
      </c>
      <c r="PN87" s="157">
        <v>111</v>
      </c>
      <c r="PO87" s="157">
        <v>99</v>
      </c>
      <c r="PP87" s="157">
        <v>12</v>
      </c>
      <c r="PQ87" s="157">
        <v>0</v>
      </c>
      <c r="PR87" s="157">
        <v>0.89</v>
      </c>
      <c r="QC87" s="157" t="s">
        <v>289</v>
      </c>
      <c r="QD87" s="157">
        <v>111</v>
      </c>
      <c r="QE87" s="157">
        <v>99</v>
      </c>
      <c r="QF87" s="157">
        <v>12</v>
      </c>
      <c r="QG87" s="157">
        <v>0</v>
      </c>
      <c r="QH87" s="158">
        <v>0.89</v>
      </c>
      <c r="QK87" s="157" t="s">
        <v>289</v>
      </c>
      <c r="QL87" s="157">
        <v>111</v>
      </c>
      <c r="QM87" s="157">
        <v>98</v>
      </c>
      <c r="QN87" s="157">
        <v>13</v>
      </c>
      <c r="QO87" s="157">
        <v>0</v>
      </c>
      <c r="QP87" s="158">
        <v>0.88</v>
      </c>
      <c r="QS87" s="157" t="s">
        <v>289</v>
      </c>
      <c r="QT87" s="157">
        <v>111</v>
      </c>
      <c r="QU87" s="157">
        <v>99</v>
      </c>
      <c r="QV87" s="157">
        <v>12</v>
      </c>
      <c r="QW87" s="157">
        <v>0</v>
      </c>
      <c r="QX87" s="158">
        <v>0.89</v>
      </c>
      <c r="RA87" s="157" t="s">
        <v>289</v>
      </c>
      <c r="RB87" s="157">
        <v>111</v>
      </c>
      <c r="RC87" s="157">
        <v>99</v>
      </c>
      <c r="RD87" s="157">
        <v>12</v>
      </c>
      <c r="RE87" s="157">
        <v>0</v>
      </c>
      <c r="RF87" s="158">
        <v>0.89</v>
      </c>
      <c r="RI87" s="157" t="s">
        <v>289</v>
      </c>
      <c r="RJ87" s="157">
        <v>111</v>
      </c>
      <c r="RK87" s="157">
        <v>98</v>
      </c>
      <c r="RL87" s="157">
        <v>13</v>
      </c>
      <c r="RM87" s="157">
        <v>0</v>
      </c>
      <c r="RN87" s="158">
        <v>0.88</v>
      </c>
      <c r="US87" s="157" t="s">
        <v>279</v>
      </c>
      <c r="UT87" s="157">
        <v>3</v>
      </c>
      <c r="UU87" s="157">
        <v>3</v>
      </c>
      <c r="UV87" s="157">
        <v>0</v>
      </c>
      <c r="UW87" s="157">
        <v>0</v>
      </c>
      <c r="UX87" s="158">
        <v>1</v>
      </c>
      <c r="VA87" s="157" t="s">
        <v>279</v>
      </c>
      <c r="VB87" s="157">
        <v>3</v>
      </c>
      <c r="VC87" s="157">
        <v>3</v>
      </c>
      <c r="VD87" s="157">
        <v>0</v>
      </c>
      <c r="VE87" s="157">
        <v>0</v>
      </c>
      <c r="VF87" s="158">
        <v>1</v>
      </c>
      <c r="VI87" s="157" t="s">
        <v>279</v>
      </c>
      <c r="VJ87" s="157">
        <v>3</v>
      </c>
      <c r="VK87" s="157">
        <v>3</v>
      </c>
      <c r="VL87" s="157">
        <v>0</v>
      </c>
      <c r="VM87" s="157">
        <v>0</v>
      </c>
      <c r="VN87" s="158">
        <v>1</v>
      </c>
      <c r="VQ87" s="157" t="s">
        <v>279</v>
      </c>
      <c r="VR87" s="157">
        <v>3</v>
      </c>
      <c r="VS87" s="157">
        <v>3</v>
      </c>
      <c r="VT87" s="157">
        <v>0</v>
      </c>
      <c r="VU87" s="157">
        <v>0</v>
      </c>
      <c r="VV87" s="158">
        <v>1</v>
      </c>
      <c r="VY87" s="157" t="s">
        <v>279</v>
      </c>
      <c r="VZ87" s="157">
        <v>3</v>
      </c>
      <c r="WA87" s="157">
        <v>3</v>
      </c>
      <c r="WB87" s="157">
        <v>0</v>
      </c>
      <c r="WC87" s="157">
        <v>0</v>
      </c>
      <c r="WD87" s="158">
        <v>1</v>
      </c>
      <c r="WG87" s="157" t="s">
        <v>279</v>
      </c>
      <c r="WH87" s="157">
        <v>3</v>
      </c>
      <c r="WI87" s="157">
        <v>3</v>
      </c>
      <c r="WJ87" s="157">
        <v>0</v>
      </c>
      <c r="WK87" s="157">
        <v>0</v>
      </c>
      <c r="WL87" s="158">
        <v>1</v>
      </c>
      <c r="WM87" s="158"/>
      <c r="WO87" s="157" t="s">
        <v>279</v>
      </c>
      <c r="WP87" s="157">
        <v>3</v>
      </c>
      <c r="WQ87" s="157">
        <v>3</v>
      </c>
      <c r="WR87" s="157">
        <v>0</v>
      </c>
      <c r="WS87" s="157">
        <v>0</v>
      </c>
      <c r="WT87" s="158">
        <v>1</v>
      </c>
      <c r="WW87" s="157" t="s">
        <v>279</v>
      </c>
      <c r="WX87" s="157">
        <v>3</v>
      </c>
      <c r="WY87" s="157">
        <v>3</v>
      </c>
      <c r="WZ87" s="157">
        <v>0</v>
      </c>
      <c r="XA87" s="157">
        <v>0</v>
      </c>
      <c r="XB87" s="158">
        <v>1</v>
      </c>
      <c r="XE87" s="157" t="s">
        <v>279</v>
      </c>
      <c r="XF87" s="157">
        <v>3</v>
      </c>
      <c r="XG87" s="157">
        <v>3</v>
      </c>
      <c r="XH87" s="157">
        <v>0</v>
      </c>
      <c r="XI87" s="157">
        <v>0</v>
      </c>
      <c r="XJ87" s="158">
        <v>1</v>
      </c>
      <c r="XM87" s="157" t="s">
        <v>279</v>
      </c>
      <c r="XN87" s="157">
        <v>3</v>
      </c>
      <c r="XO87" s="157">
        <v>3</v>
      </c>
      <c r="XP87" s="157">
        <v>0</v>
      </c>
      <c r="XQ87" s="157">
        <v>0</v>
      </c>
      <c r="XR87" s="158">
        <v>1</v>
      </c>
      <c r="XU87" s="157" t="s">
        <v>279</v>
      </c>
      <c r="XV87" s="157">
        <v>3</v>
      </c>
      <c r="XW87" s="157">
        <v>3</v>
      </c>
      <c r="XX87" s="157">
        <v>0</v>
      </c>
      <c r="XY87" s="157">
        <v>0</v>
      </c>
      <c r="XZ87" s="158">
        <v>1</v>
      </c>
      <c r="YC87" s="157" t="s">
        <v>279</v>
      </c>
      <c r="YD87" s="157">
        <v>3</v>
      </c>
      <c r="YE87" s="157">
        <v>3</v>
      </c>
      <c r="YF87" s="157">
        <v>0</v>
      </c>
      <c r="YG87" s="157">
        <v>0</v>
      </c>
      <c r="YH87" s="158">
        <v>1</v>
      </c>
    </row>
    <row r="88" spans="13:658" ht="15" customHeight="1" thickBot="1">
      <c r="P88" s="7" t="s">
        <v>128</v>
      </c>
      <c r="Q88" s="2">
        <v>5</v>
      </c>
      <c r="R88" s="2">
        <v>4</v>
      </c>
      <c r="S88" s="2">
        <v>1</v>
      </c>
      <c r="T88" s="2">
        <v>0</v>
      </c>
      <c r="U88" s="4">
        <v>0.8</v>
      </c>
      <c r="X88" s="7" t="s">
        <v>128</v>
      </c>
      <c r="Y88" s="2">
        <v>5</v>
      </c>
      <c r="Z88" s="2">
        <v>3</v>
      </c>
      <c r="AA88" s="2">
        <v>2</v>
      </c>
      <c r="AB88" s="2">
        <v>0</v>
      </c>
      <c r="AC88" s="4">
        <v>0.6</v>
      </c>
      <c r="CO88" s="2"/>
      <c r="KR88" s="116"/>
      <c r="KS88" s="116"/>
      <c r="KT88" s="116"/>
      <c r="KU88" s="116"/>
      <c r="KV88" s="116"/>
      <c r="KW88" s="116"/>
      <c r="KX88" s="116"/>
      <c r="KY88" s="116"/>
      <c r="KZ88" s="123" t="s">
        <v>71</v>
      </c>
      <c r="LA88" s="116">
        <v>192</v>
      </c>
      <c r="LB88" s="116">
        <v>183</v>
      </c>
      <c r="LC88" s="116">
        <v>7</v>
      </c>
      <c r="LD88" s="116">
        <v>2</v>
      </c>
      <c r="LE88" s="122">
        <v>0.94</v>
      </c>
      <c r="LF88" s="117" t="s">
        <v>275</v>
      </c>
      <c r="LH88" s="166" t="s">
        <v>84</v>
      </c>
      <c r="LI88" s="156">
        <v>135</v>
      </c>
      <c r="LJ88" s="156">
        <v>113</v>
      </c>
      <c r="LK88" s="156">
        <v>8</v>
      </c>
      <c r="LL88" s="156">
        <v>14</v>
      </c>
      <c r="LM88" s="162">
        <v>0.84</v>
      </c>
      <c r="LN88" s="158">
        <f>LM88-LE88</f>
        <v>-9.9999999999999978E-2</v>
      </c>
      <c r="LO88" s="157"/>
      <c r="LP88" s="157" t="s">
        <v>82</v>
      </c>
      <c r="LQ88" s="157">
        <v>71</v>
      </c>
      <c r="LR88" s="157">
        <v>33</v>
      </c>
      <c r="LS88" s="157">
        <v>10</v>
      </c>
      <c r="LT88" s="157">
        <v>28</v>
      </c>
      <c r="LU88" s="158">
        <f>LR88/LQ88</f>
        <v>0.46478873239436619</v>
      </c>
      <c r="LX88" s="157" t="s">
        <v>84</v>
      </c>
      <c r="LY88" s="157">
        <v>134</v>
      </c>
      <c r="LZ88" s="157">
        <v>113</v>
      </c>
      <c r="MA88" s="157">
        <v>10</v>
      </c>
      <c r="MB88" s="157">
        <v>11</v>
      </c>
      <c r="MC88" s="158">
        <f>LZ88/LY88</f>
        <v>0.84328358208955223</v>
      </c>
      <c r="MF88" s="156" t="s">
        <v>270</v>
      </c>
      <c r="MG88" s="156">
        <v>144</v>
      </c>
      <c r="MH88" s="156">
        <v>132</v>
      </c>
      <c r="MI88" s="156">
        <v>8</v>
      </c>
      <c r="MJ88" s="156">
        <v>4</v>
      </c>
      <c r="MK88" s="162">
        <v>0.92</v>
      </c>
      <c r="ML88" s="158">
        <f>MK88-MC88</f>
        <v>7.6716417910447809E-2</v>
      </c>
      <c r="MM88" s="157" t="s">
        <v>119</v>
      </c>
      <c r="MN88" s="163" t="s">
        <v>71</v>
      </c>
      <c r="MO88" s="156">
        <v>192</v>
      </c>
      <c r="MP88" s="156">
        <v>182</v>
      </c>
      <c r="MQ88" s="156">
        <v>7</v>
      </c>
      <c r="MR88" s="156">
        <v>3</v>
      </c>
      <c r="MS88" s="162">
        <v>0.94</v>
      </c>
      <c r="MT88" s="158">
        <f>MS88-MK88</f>
        <v>1.9999999999999907E-2</v>
      </c>
      <c r="MU88" s="157"/>
      <c r="MV88" s="156" t="s">
        <v>270</v>
      </c>
      <c r="MW88" s="156">
        <v>144</v>
      </c>
      <c r="MX88" s="156">
        <v>133</v>
      </c>
      <c r="MY88" s="156">
        <v>8</v>
      </c>
      <c r="MZ88" s="156">
        <v>3</v>
      </c>
      <c r="NA88" s="162">
        <v>0.92</v>
      </c>
      <c r="NB88" s="180" t="s">
        <v>290</v>
      </c>
      <c r="NC88" s="157"/>
      <c r="ND88" s="156" t="s">
        <v>72</v>
      </c>
      <c r="NE88" s="156">
        <v>85</v>
      </c>
      <c r="NF88" s="157">
        <v>53</v>
      </c>
      <c r="NG88" s="156">
        <v>2</v>
      </c>
      <c r="NH88" s="156">
        <v>30</v>
      </c>
      <c r="NI88" s="162">
        <v>0.62</v>
      </c>
      <c r="NJ88" s="158">
        <f>NI88-NA88</f>
        <v>-0.30000000000000004</v>
      </c>
      <c r="NK88" s="157"/>
      <c r="NL88" s="157"/>
      <c r="NM88" s="157"/>
      <c r="NN88" s="157"/>
      <c r="NO88" s="157"/>
      <c r="NP88" s="157"/>
      <c r="NR88" s="157"/>
      <c r="NS88" s="157"/>
      <c r="RQ88" s="157" t="s">
        <v>289</v>
      </c>
      <c r="RR88" s="157">
        <v>111</v>
      </c>
      <c r="RS88" s="157">
        <v>98</v>
      </c>
      <c r="RT88" s="157">
        <v>13</v>
      </c>
      <c r="RU88" s="157">
        <v>0</v>
      </c>
      <c r="RV88" s="158">
        <v>0.88</v>
      </c>
      <c r="RY88" s="157" t="s">
        <v>289</v>
      </c>
      <c r="RZ88" s="157">
        <v>10</v>
      </c>
      <c r="SA88" s="157">
        <v>0</v>
      </c>
      <c r="SB88" s="157">
        <v>0</v>
      </c>
      <c r="SC88" s="157">
        <v>10</v>
      </c>
      <c r="SD88" s="158">
        <v>0</v>
      </c>
      <c r="SG88" s="157" t="s">
        <v>289</v>
      </c>
      <c r="SH88" s="157">
        <v>111</v>
      </c>
      <c r="SI88" s="157">
        <v>98</v>
      </c>
      <c r="SJ88" s="157">
        <v>13</v>
      </c>
      <c r="SK88" s="157">
        <v>0</v>
      </c>
      <c r="SL88" s="158">
        <v>0.88</v>
      </c>
      <c r="SO88" s="157" t="s">
        <v>289</v>
      </c>
      <c r="SP88" s="157">
        <v>111</v>
      </c>
      <c r="SQ88" s="157">
        <v>98</v>
      </c>
      <c r="SR88" s="157">
        <v>13</v>
      </c>
      <c r="SS88" s="157">
        <v>0</v>
      </c>
      <c r="ST88" s="158">
        <v>0.88</v>
      </c>
      <c r="SW88" s="157" t="s">
        <v>289</v>
      </c>
      <c r="SX88" s="157">
        <v>111</v>
      </c>
      <c r="SY88" s="157">
        <v>98</v>
      </c>
      <c r="SZ88" s="157">
        <v>13</v>
      </c>
      <c r="TA88" s="157">
        <v>0</v>
      </c>
      <c r="TB88" s="158">
        <v>0.88</v>
      </c>
      <c r="TE88" s="157" t="s">
        <v>289</v>
      </c>
      <c r="TF88" s="157">
        <v>111</v>
      </c>
      <c r="TG88" s="157">
        <v>98</v>
      </c>
      <c r="TH88" s="157">
        <v>13</v>
      </c>
      <c r="TI88" s="157">
        <v>0</v>
      </c>
      <c r="TJ88" s="158">
        <v>0.88</v>
      </c>
      <c r="TM88" s="157" t="s">
        <v>289</v>
      </c>
      <c r="TN88" s="157">
        <v>111</v>
      </c>
      <c r="TO88" s="157">
        <v>98</v>
      </c>
      <c r="TP88" s="157">
        <v>13</v>
      </c>
      <c r="TQ88" s="157">
        <v>0</v>
      </c>
      <c r="TR88" s="158">
        <v>0.88</v>
      </c>
      <c r="TU88" s="157" t="s">
        <v>289</v>
      </c>
      <c r="TV88" s="157">
        <v>111</v>
      </c>
      <c r="TW88" s="157">
        <v>98</v>
      </c>
      <c r="TX88" s="157">
        <v>13</v>
      </c>
      <c r="TY88" s="157">
        <v>0</v>
      </c>
      <c r="TZ88" s="158">
        <v>0.88</v>
      </c>
      <c r="UC88" s="157" t="s">
        <v>289</v>
      </c>
      <c r="UD88" s="157">
        <v>111</v>
      </c>
      <c r="UE88" s="157">
        <v>98</v>
      </c>
      <c r="UF88" s="157">
        <v>13</v>
      </c>
      <c r="UG88" s="157">
        <v>0</v>
      </c>
      <c r="UH88" s="158">
        <v>0.88</v>
      </c>
      <c r="UK88" s="157" t="s">
        <v>289</v>
      </c>
      <c r="UL88" s="157">
        <v>111</v>
      </c>
      <c r="UM88" s="157">
        <v>98</v>
      </c>
      <c r="UN88" s="157">
        <v>13</v>
      </c>
      <c r="UO88" s="157">
        <v>0</v>
      </c>
      <c r="UP88" s="158">
        <v>0.88</v>
      </c>
      <c r="UT88" s="157">
        <f>SUM(UT80:UT87)</f>
        <v>607</v>
      </c>
      <c r="UU88" s="157">
        <f>SUM(UU80:UU87)</f>
        <v>605</v>
      </c>
      <c r="UX88" s="158">
        <f>UU88/UT88</f>
        <v>0.99670510708401971</v>
      </c>
      <c r="VB88" s="157">
        <f>SUM(VB80:VB87)</f>
        <v>607</v>
      </c>
      <c r="VC88" s="157">
        <f>SUM(VC80:VC87)</f>
        <v>605</v>
      </c>
      <c r="VF88" s="158">
        <f>VC88/VB88</f>
        <v>0.99670510708401971</v>
      </c>
      <c r="VJ88" s="157">
        <f>SUM(VJ80:VJ87)</f>
        <v>607</v>
      </c>
      <c r="VK88" s="157">
        <f>SUM(VK80:VK87)</f>
        <v>605</v>
      </c>
      <c r="VN88" s="158">
        <f>VK88/VJ88</f>
        <v>0.99670510708401971</v>
      </c>
      <c r="VR88" s="157">
        <f>SUM(VR80:VR87)</f>
        <v>607</v>
      </c>
      <c r="VS88" s="157">
        <f>SUM(VS80:VS87)</f>
        <v>605</v>
      </c>
      <c r="VV88" s="158">
        <f>VS88/VR88</f>
        <v>0.99670510708401971</v>
      </c>
      <c r="VZ88" s="157">
        <f>SUM(VZ80:VZ87)</f>
        <v>607</v>
      </c>
      <c r="WA88" s="157">
        <f>SUM(WA80:WA87)</f>
        <v>605</v>
      </c>
      <c r="WD88" s="158">
        <f>WA88/VZ88</f>
        <v>0.99670510708401971</v>
      </c>
      <c r="WH88" s="157">
        <f>SUM(WH80:WH87)</f>
        <v>607</v>
      </c>
      <c r="WI88" s="157">
        <f>SUM(WI80:WI87)</f>
        <v>605</v>
      </c>
      <c r="WL88" s="158">
        <f>WI88/WH88</f>
        <v>0.99670510708401971</v>
      </c>
      <c r="WM88" s="158"/>
      <c r="WO88" s="157"/>
      <c r="WP88" s="157">
        <f>SUM(WP80:WP87)</f>
        <v>607</v>
      </c>
      <c r="WQ88" s="157">
        <f>SUM(WQ80:WQ87)</f>
        <v>605</v>
      </c>
      <c r="WR88" s="157"/>
      <c r="WS88" s="157"/>
      <c r="WT88" s="158">
        <f>WQ88/WP88</f>
        <v>0.99670510708401971</v>
      </c>
      <c r="WX88" s="157">
        <f>SUM(WX80:WX87)</f>
        <v>607</v>
      </c>
      <c r="WY88" s="157">
        <f>SUM(WY80:WY87)</f>
        <v>605</v>
      </c>
      <c r="XB88" s="158">
        <f>WY88/WX88</f>
        <v>0.99670510708401971</v>
      </c>
      <c r="XF88" s="157">
        <f>SUM(XF80:XF87)</f>
        <v>607</v>
      </c>
      <c r="XG88" s="157">
        <f>SUM(XG80:XG87)</f>
        <v>605</v>
      </c>
      <c r="XJ88" s="158">
        <f>XG88/XF88</f>
        <v>0.99670510708401971</v>
      </c>
      <c r="XN88" s="157">
        <f>SUM(XN80:XN87)</f>
        <v>607</v>
      </c>
      <c r="XO88" s="157">
        <f>SUM(XO80:XO87)</f>
        <v>605</v>
      </c>
      <c r="XR88" s="158">
        <f>XO88/XN88</f>
        <v>0.99670510708401971</v>
      </c>
      <c r="XV88" s="157">
        <f>SUM(XV80:XV87)</f>
        <v>607</v>
      </c>
      <c r="XW88" s="157">
        <f>SUM(XW80:XW87)</f>
        <v>605</v>
      </c>
      <c r="XZ88" s="158">
        <f>XW88/XV88</f>
        <v>0.99670510708401971</v>
      </c>
      <c r="YD88" s="157">
        <f>SUM(YD80:YD87)</f>
        <v>607</v>
      </c>
      <c r="YE88" s="157">
        <f>SUM(YE80:YE87)</f>
        <v>605</v>
      </c>
      <c r="YH88" s="158">
        <f>YE88/YD88</f>
        <v>0.99670510708401971</v>
      </c>
    </row>
    <row r="89" spans="13:658" ht="17.25" thickBot="1">
      <c r="EN89" s="2" t="s">
        <v>82</v>
      </c>
      <c r="EO89" s="2">
        <v>71</v>
      </c>
      <c r="EP89" s="2">
        <v>33</v>
      </c>
      <c r="EQ89" s="7">
        <v>10</v>
      </c>
      <c r="ER89" s="2">
        <v>28</v>
      </c>
      <c r="ES89" s="4">
        <v>0.46</v>
      </c>
      <c r="FL89" s="157" t="s">
        <v>29</v>
      </c>
      <c r="FM89" s="157">
        <v>128</v>
      </c>
      <c r="FN89" s="157">
        <v>114</v>
      </c>
      <c r="FO89" s="157">
        <v>12</v>
      </c>
      <c r="FP89" s="159">
        <v>2</v>
      </c>
      <c r="FQ89" s="158">
        <f>FN89/FM89</f>
        <v>0.890625</v>
      </c>
      <c r="FT89" s="159" t="s">
        <v>82</v>
      </c>
      <c r="FU89" s="159">
        <v>71</v>
      </c>
      <c r="FV89" s="159">
        <v>33</v>
      </c>
      <c r="FW89" s="159">
        <v>10</v>
      </c>
      <c r="FX89" s="159">
        <v>28</v>
      </c>
      <c r="FY89" s="28">
        <v>0.46</v>
      </c>
      <c r="GB89" s="2" t="s">
        <v>79</v>
      </c>
      <c r="GC89" s="2">
        <v>160</v>
      </c>
      <c r="GD89" s="2">
        <v>0</v>
      </c>
      <c r="GE89" s="2">
        <v>0</v>
      </c>
      <c r="GF89" s="7">
        <v>160</v>
      </c>
      <c r="GG89" s="4">
        <v>0</v>
      </c>
      <c r="GJ89" s="2" t="s">
        <v>56</v>
      </c>
      <c r="GK89" s="2">
        <v>152</v>
      </c>
      <c r="GL89" s="2">
        <v>110</v>
      </c>
      <c r="GM89" s="2">
        <v>0</v>
      </c>
      <c r="GN89" s="7">
        <v>42</v>
      </c>
      <c r="GO89" s="4">
        <v>0.72</v>
      </c>
      <c r="GP89" s="4">
        <f>GO89-GG89</f>
        <v>0.72</v>
      </c>
      <c r="GR89" s="2" t="s">
        <v>25</v>
      </c>
      <c r="GS89" s="2">
        <v>838</v>
      </c>
      <c r="GT89" s="2">
        <v>0</v>
      </c>
      <c r="GU89" s="2">
        <v>0</v>
      </c>
      <c r="GV89" s="7">
        <v>838</v>
      </c>
      <c r="GW89" s="4">
        <v>0</v>
      </c>
      <c r="GX89" s="111">
        <f>GW89-GO11</f>
        <v>0</v>
      </c>
      <c r="GZ89" s="2" t="s">
        <v>25</v>
      </c>
      <c r="HA89" s="2">
        <v>838</v>
      </c>
      <c r="HB89" s="2">
        <v>0</v>
      </c>
      <c r="HC89" s="2">
        <v>0</v>
      </c>
      <c r="HD89" s="2">
        <v>838</v>
      </c>
      <c r="HE89" s="4">
        <v>0</v>
      </c>
      <c r="IF89" s="17"/>
      <c r="IG89" s="17"/>
      <c r="IH89" s="17"/>
      <c r="II89" s="17"/>
      <c r="IJ89" s="17"/>
      <c r="IK89" s="110"/>
      <c r="IL89" s="17"/>
      <c r="IM89" s="17"/>
      <c r="KR89" s="116"/>
      <c r="KS89" s="116"/>
      <c r="KT89" s="116"/>
      <c r="KU89" s="116"/>
      <c r="KV89" s="116"/>
      <c r="KW89" s="116"/>
      <c r="KX89" s="116"/>
      <c r="KY89" s="116"/>
      <c r="KZ89" s="116" t="s">
        <v>86</v>
      </c>
      <c r="LA89" s="125">
        <v>519</v>
      </c>
      <c r="LB89" s="125">
        <v>491</v>
      </c>
      <c r="LC89" s="125">
        <v>2</v>
      </c>
      <c r="LD89" s="125">
        <v>26</v>
      </c>
      <c r="LE89" s="122">
        <v>0.95</v>
      </c>
      <c r="LF89" s="117" t="s">
        <v>274</v>
      </c>
      <c r="LH89" s="156" t="s">
        <v>179</v>
      </c>
      <c r="LI89" s="156">
        <v>144</v>
      </c>
      <c r="LJ89" s="156">
        <v>134</v>
      </c>
      <c r="LK89" s="156">
        <v>8</v>
      </c>
      <c r="LL89" s="156">
        <v>2</v>
      </c>
      <c r="LM89" s="162">
        <v>0.93</v>
      </c>
      <c r="LO89" s="157"/>
      <c r="LP89" s="157" t="s">
        <v>84</v>
      </c>
      <c r="LQ89" s="157">
        <v>134</v>
      </c>
      <c r="LR89" s="157">
        <v>113</v>
      </c>
      <c r="LS89" s="157">
        <v>10</v>
      </c>
      <c r="LT89" s="157">
        <v>11</v>
      </c>
      <c r="LU89" s="158">
        <f>LR89/LQ89</f>
        <v>0.84328358208955223</v>
      </c>
      <c r="MF89" s="163" t="s">
        <v>71</v>
      </c>
      <c r="MG89" s="156">
        <v>192</v>
      </c>
      <c r="MH89" s="156">
        <v>183</v>
      </c>
      <c r="MI89" s="156">
        <v>7</v>
      </c>
      <c r="MJ89" s="156">
        <v>2</v>
      </c>
      <c r="MK89" s="162">
        <v>0.94</v>
      </c>
      <c r="ML89" s="157"/>
      <c r="MM89" s="157"/>
      <c r="MN89" s="156" t="s">
        <v>82</v>
      </c>
      <c r="MO89" s="156">
        <v>71</v>
      </c>
      <c r="MP89" s="156">
        <v>33</v>
      </c>
      <c r="MQ89" s="156">
        <v>10</v>
      </c>
      <c r="MR89" s="156">
        <v>28</v>
      </c>
      <c r="MS89" s="162">
        <v>0.46</v>
      </c>
      <c r="MT89" s="158">
        <f>MS89-MK89</f>
        <v>-0.47999999999999993</v>
      </c>
      <c r="MU89" s="157"/>
      <c r="MV89" s="156" t="s">
        <v>82</v>
      </c>
      <c r="MW89" s="156">
        <v>71</v>
      </c>
      <c r="MX89" s="156">
        <v>33</v>
      </c>
      <c r="MY89" s="156">
        <v>10</v>
      </c>
      <c r="MZ89" s="156">
        <v>28</v>
      </c>
      <c r="NA89" s="162">
        <v>0.46</v>
      </c>
      <c r="NB89" s="157" t="s">
        <v>257</v>
      </c>
      <c r="NC89" s="157"/>
      <c r="ND89" s="163" t="s">
        <v>25</v>
      </c>
      <c r="NE89" s="156">
        <v>847</v>
      </c>
      <c r="NF89" s="157">
        <v>836</v>
      </c>
      <c r="NG89" s="156">
        <v>10</v>
      </c>
      <c r="NH89" s="156">
        <v>0</v>
      </c>
      <c r="NI89" s="162">
        <v>0.98</v>
      </c>
      <c r="NJ89" s="157"/>
      <c r="NK89" s="157"/>
      <c r="NL89" s="157"/>
      <c r="NM89" s="157"/>
      <c r="NN89" s="157"/>
      <c r="NO89" s="157"/>
      <c r="NP89" s="157"/>
      <c r="NR89" s="157"/>
      <c r="NS89" s="157"/>
      <c r="SN89" s="157"/>
    </row>
    <row r="90" spans="13:658" ht="15">
      <c r="CO90" s="2"/>
      <c r="FL90" s="161" t="s">
        <v>71</v>
      </c>
      <c r="FM90" s="157">
        <v>192</v>
      </c>
      <c r="FN90" s="157">
        <v>175</v>
      </c>
      <c r="FO90" s="157">
        <v>6</v>
      </c>
      <c r="FP90" s="107">
        <v>11</v>
      </c>
      <c r="FQ90" s="158">
        <v>0.9</v>
      </c>
      <c r="GB90" s="161" t="s">
        <v>71</v>
      </c>
      <c r="GC90" s="157">
        <v>192</v>
      </c>
      <c r="GD90" s="157">
        <v>185</v>
      </c>
      <c r="GE90" s="157">
        <v>7</v>
      </c>
      <c r="GF90" s="157">
        <v>0</v>
      </c>
      <c r="GG90" s="158">
        <v>0.95</v>
      </c>
      <c r="GJ90" s="159" t="s">
        <v>82</v>
      </c>
      <c r="GK90" s="159">
        <v>71</v>
      </c>
      <c r="GL90" s="159">
        <v>33</v>
      </c>
      <c r="GM90" s="159">
        <v>10</v>
      </c>
      <c r="GN90" s="159">
        <v>28</v>
      </c>
      <c r="GO90" s="28">
        <v>0.46</v>
      </c>
      <c r="GR90" s="2" t="s">
        <v>51</v>
      </c>
      <c r="GS90" s="2">
        <v>45</v>
      </c>
      <c r="GT90" s="2">
        <v>0</v>
      </c>
      <c r="GU90" s="2">
        <v>0</v>
      </c>
      <c r="GV90" s="7">
        <v>45</v>
      </c>
      <c r="GW90" s="4">
        <v>0</v>
      </c>
      <c r="GZ90" s="2" t="s">
        <v>51</v>
      </c>
      <c r="HA90" s="2">
        <v>45</v>
      </c>
      <c r="HB90" s="2">
        <v>0</v>
      </c>
      <c r="HC90" s="2">
        <v>0</v>
      </c>
      <c r="HD90" s="2">
        <v>45</v>
      </c>
      <c r="HE90" s="4">
        <v>0</v>
      </c>
      <c r="IF90" s="17"/>
      <c r="IG90" s="17"/>
      <c r="IH90" s="17"/>
      <c r="II90" s="17"/>
      <c r="IJ90" s="17"/>
      <c r="IK90" s="110"/>
      <c r="IL90" s="17"/>
      <c r="IM90" s="17"/>
      <c r="KR90" s="116"/>
      <c r="KS90" s="116"/>
      <c r="KT90" s="116"/>
      <c r="KU90" s="116"/>
      <c r="KV90" s="116"/>
      <c r="KW90" s="116"/>
      <c r="KX90" s="116"/>
      <c r="KY90" s="116"/>
      <c r="KZ90" s="116" t="s">
        <v>82</v>
      </c>
      <c r="LA90" s="116">
        <v>71</v>
      </c>
      <c r="LB90" s="116">
        <v>33</v>
      </c>
      <c r="LC90" s="116">
        <v>10</v>
      </c>
      <c r="LD90" s="116">
        <v>28</v>
      </c>
      <c r="LE90" s="122">
        <v>0.47</v>
      </c>
      <c r="LF90" s="117" t="s">
        <v>274</v>
      </c>
      <c r="LP90" s="163" t="s">
        <v>29</v>
      </c>
      <c r="LQ90" s="157">
        <v>267</v>
      </c>
      <c r="LR90" s="157">
        <v>128</v>
      </c>
      <c r="LS90" s="157">
        <v>0</v>
      </c>
      <c r="LT90" s="157">
        <v>139</v>
      </c>
      <c r="MF90" s="156" t="s">
        <v>84</v>
      </c>
      <c r="MG90" s="156">
        <v>134</v>
      </c>
      <c r="MH90" s="156">
        <v>113</v>
      </c>
      <c r="MI90" s="156">
        <v>10</v>
      </c>
      <c r="MJ90" s="156">
        <v>11</v>
      </c>
      <c r="MK90" s="162">
        <v>0.84</v>
      </c>
      <c r="ML90" s="158">
        <f>MK90-MC90</f>
        <v>0.84</v>
      </c>
      <c r="MM90" s="157"/>
      <c r="MN90" s="156" t="s">
        <v>266</v>
      </c>
      <c r="MO90" s="156">
        <v>160</v>
      </c>
      <c r="MP90" s="156">
        <v>32</v>
      </c>
      <c r="MQ90" s="156">
        <v>49</v>
      </c>
      <c r="MR90" s="156">
        <v>79</v>
      </c>
      <c r="MS90" s="162">
        <v>0.2</v>
      </c>
      <c r="MT90" s="158">
        <f>MS90-MK90</f>
        <v>-0.6399999999999999</v>
      </c>
      <c r="MU90" s="157"/>
      <c r="MV90" s="179" t="s">
        <v>29</v>
      </c>
      <c r="MW90" s="170">
        <v>163</v>
      </c>
      <c r="MX90" s="170">
        <v>128</v>
      </c>
      <c r="MY90" s="170">
        <v>0</v>
      </c>
      <c r="MZ90" s="170">
        <v>35</v>
      </c>
      <c r="NA90" s="178">
        <v>0.79</v>
      </c>
      <c r="NB90" s="157"/>
      <c r="NC90" s="157"/>
      <c r="ND90" s="163" t="s">
        <v>32</v>
      </c>
      <c r="NE90" s="156">
        <v>628</v>
      </c>
      <c r="NF90" s="157">
        <v>618</v>
      </c>
      <c r="NG90" s="156">
        <v>9</v>
      </c>
      <c r="NH90" s="156">
        <v>0</v>
      </c>
      <c r="NI90" s="162">
        <f>NF90/NE90</f>
        <v>0.98407643312101911</v>
      </c>
      <c r="NJ90" s="157"/>
      <c r="NK90" s="157"/>
      <c r="NL90" s="157"/>
      <c r="NM90" s="157"/>
      <c r="NN90" s="157"/>
      <c r="NO90" s="157"/>
      <c r="NP90" s="157"/>
      <c r="NR90" s="157"/>
      <c r="NS90" s="157"/>
      <c r="SN90" s="157"/>
      <c r="US90" s="157" t="s">
        <v>289</v>
      </c>
      <c r="UT90" s="157">
        <v>111</v>
      </c>
      <c r="UU90" s="157">
        <v>98</v>
      </c>
      <c r="UV90" s="157">
        <v>13</v>
      </c>
      <c r="UW90" s="157">
        <v>0</v>
      </c>
      <c r="UX90" s="158">
        <v>0.88</v>
      </c>
      <c r="VA90" s="157" t="s">
        <v>289</v>
      </c>
      <c r="VB90" s="157">
        <v>111</v>
      </c>
      <c r="VC90" s="157">
        <v>98</v>
      </c>
      <c r="VD90" s="157">
        <v>13</v>
      </c>
      <c r="VE90" s="157">
        <v>0</v>
      </c>
      <c r="VF90" s="158">
        <v>0.88</v>
      </c>
      <c r="VI90" s="157" t="s">
        <v>423</v>
      </c>
      <c r="VJ90" s="157">
        <v>11</v>
      </c>
      <c r="VK90" s="157">
        <v>4</v>
      </c>
      <c r="VL90" s="157">
        <v>7</v>
      </c>
      <c r="VM90" s="157">
        <v>0</v>
      </c>
      <c r="VN90" s="158">
        <v>0.36</v>
      </c>
    </row>
    <row r="91" spans="13:658" ht="15">
      <c r="EN91" s="2" t="s">
        <v>145</v>
      </c>
      <c r="EO91" s="2">
        <v>262</v>
      </c>
      <c r="EP91" s="2">
        <v>261</v>
      </c>
      <c r="EQ91" s="7">
        <v>1</v>
      </c>
      <c r="ER91" s="2">
        <v>0</v>
      </c>
      <c r="ES91" s="4">
        <v>1</v>
      </c>
      <c r="FG91" s="2">
        <f>FG74+FH74+FO74+FP74+FW74+FX74+GM92+GN92</f>
        <v>2860</v>
      </c>
      <c r="FL91" s="159" t="s">
        <v>82</v>
      </c>
      <c r="FM91" s="159">
        <v>71</v>
      </c>
      <c r="FN91" s="159">
        <v>33</v>
      </c>
      <c r="FO91" s="159">
        <v>10</v>
      </c>
      <c r="FP91" s="159">
        <v>28</v>
      </c>
      <c r="FQ91" s="28">
        <v>0.46</v>
      </c>
      <c r="GJ91" s="17" t="s">
        <v>73</v>
      </c>
      <c r="GK91" s="17">
        <v>281</v>
      </c>
      <c r="GL91" s="17">
        <v>214</v>
      </c>
      <c r="GM91" s="17">
        <v>18</v>
      </c>
      <c r="GN91" s="109">
        <v>49</v>
      </c>
      <c r="GO91" s="110">
        <v>0.76</v>
      </c>
      <c r="GZ91" s="2" t="s">
        <v>57</v>
      </c>
      <c r="HA91" s="2">
        <v>56</v>
      </c>
      <c r="HB91" s="2">
        <v>0</v>
      </c>
      <c r="HC91" s="2">
        <v>0</v>
      </c>
      <c r="HD91" s="2">
        <v>56</v>
      </c>
      <c r="HE91" s="4">
        <v>0</v>
      </c>
      <c r="IF91" s="17"/>
      <c r="IG91" s="17"/>
      <c r="IH91" s="17"/>
      <c r="II91" s="17"/>
      <c r="IJ91" s="17"/>
      <c r="IK91" s="110"/>
      <c r="IL91" s="17"/>
      <c r="IM91" s="17"/>
      <c r="KJ91" s="2" t="s">
        <v>84</v>
      </c>
      <c r="KK91" s="2">
        <v>135</v>
      </c>
      <c r="KL91" s="2">
        <v>112</v>
      </c>
      <c r="KM91" s="2">
        <v>9</v>
      </c>
      <c r="KN91" s="2">
        <v>14</v>
      </c>
      <c r="KO91" s="4">
        <f>KL91/KK91</f>
        <v>0.82962962962962961</v>
      </c>
      <c r="KR91" s="116"/>
      <c r="KS91" s="116"/>
      <c r="KT91" s="116"/>
      <c r="KU91" s="116"/>
      <c r="KV91" s="116"/>
      <c r="KW91" s="116"/>
      <c r="KX91" s="116"/>
      <c r="KY91" s="116"/>
      <c r="KZ91" s="116" t="s">
        <v>84</v>
      </c>
      <c r="LA91" s="125">
        <v>135</v>
      </c>
      <c r="LB91" s="125">
        <v>112</v>
      </c>
      <c r="LC91" s="125">
        <v>9</v>
      </c>
      <c r="LD91" s="125">
        <v>14</v>
      </c>
      <c r="LE91" s="116"/>
      <c r="LF91" s="117" t="s">
        <v>274</v>
      </c>
      <c r="MV91" s="156" t="s">
        <v>84</v>
      </c>
      <c r="MW91" s="156">
        <v>134</v>
      </c>
      <c r="MX91" s="156">
        <v>111</v>
      </c>
      <c r="MY91" s="156">
        <v>10</v>
      </c>
      <c r="MZ91" s="156">
        <v>13</v>
      </c>
      <c r="NA91" s="162">
        <v>0.81</v>
      </c>
      <c r="NB91" s="2" t="s">
        <v>297</v>
      </c>
      <c r="ND91" s="163" t="s">
        <v>71</v>
      </c>
      <c r="NE91" s="156">
        <v>192</v>
      </c>
      <c r="NF91" s="157">
        <v>185</v>
      </c>
      <c r="NG91" s="156">
        <v>4</v>
      </c>
      <c r="NH91" s="156">
        <v>0</v>
      </c>
      <c r="NI91" s="162">
        <v>0.95</v>
      </c>
      <c r="NJ91" s="157"/>
      <c r="NK91" s="157"/>
      <c r="NL91" s="163" t="s">
        <v>71</v>
      </c>
      <c r="NM91" s="156">
        <v>192</v>
      </c>
      <c r="NN91" s="157">
        <v>185</v>
      </c>
      <c r="NO91" s="156">
        <v>4</v>
      </c>
      <c r="NP91" s="156">
        <v>0</v>
      </c>
      <c r="NQ91" s="162">
        <v>0.95</v>
      </c>
      <c r="NR91" s="157"/>
      <c r="NS91" s="157"/>
      <c r="OO91" s="161" t="s">
        <v>29</v>
      </c>
      <c r="OP91" s="157">
        <v>163</v>
      </c>
      <c r="OQ91" s="157">
        <v>128</v>
      </c>
      <c r="OR91" s="157">
        <v>0</v>
      </c>
      <c r="OS91" s="159">
        <v>35</v>
      </c>
      <c r="OT91" s="158">
        <f>OQ91/OP91</f>
        <v>0.78527607361963192</v>
      </c>
      <c r="OW91" s="161" t="s">
        <v>71</v>
      </c>
      <c r="OX91" s="157">
        <v>192</v>
      </c>
      <c r="OY91" s="157">
        <v>175</v>
      </c>
      <c r="OZ91" s="159">
        <v>6</v>
      </c>
      <c r="PA91" s="159">
        <v>11</v>
      </c>
      <c r="PB91" s="158" t="s">
        <v>334</v>
      </c>
      <c r="PC91" s="2" t="s">
        <v>333</v>
      </c>
      <c r="PE91" s="157" t="s">
        <v>69</v>
      </c>
      <c r="PF91" s="157">
        <v>176</v>
      </c>
      <c r="PG91" s="157">
        <v>173</v>
      </c>
      <c r="PH91" s="157">
        <v>2</v>
      </c>
      <c r="PI91" s="159">
        <v>1</v>
      </c>
      <c r="PJ91" s="158" t="s">
        <v>353</v>
      </c>
      <c r="PM91" s="161" t="s">
        <v>71</v>
      </c>
      <c r="PN91" s="157">
        <v>192</v>
      </c>
      <c r="PO91" s="157">
        <v>175</v>
      </c>
      <c r="PP91" s="157">
        <v>6</v>
      </c>
      <c r="PQ91" s="159">
        <v>11</v>
      </c>
      <c r="PR91" s="158" t="s">
        <v>333</v>
      </c>
      <c r="PS91" s="2" t="s">
        <v>334</v>
      </c>
      <c r="PU91" s="157" t="s">
        <v>270</v>
      </c>
      <c r="PV91" s="157">
        <v>144</v>
      </c>
      <c r="PW91" s="157">
        <v>130</v>
      </c>
      <c r="PX91" s="157">
        <v>6</v>
      </c>
      <c r="PY91" s="157">
        <v>8</v>
      </c>
      <c r="PZ91" s="158" t="s">
        <v>301</v>
      </c>
      <c r="QA91" s="2" t="s">
        <v>304</v>
      </c>
      <c r="QC91" s="161" t="s">
        <v>71</v>
      </c>
      <c r="QD91" s="157">
        <v>192</v>
      </c>
      <c r="QE91" s="157">
        <v>183</v>
      </c>
      <c r="QF91" s="157">
        <v>7</v>
      </c>
      <c r="QG91" s="159">
        <v>2</v>
      </c>
      <c r="QH91" s="158" t="s">
        <v>321</v>
      </c>
      <c r="QI91" s="2" t="s">
        <v>319</v>
      </c>
      <c r="QK91" s="161" t="s">
        <v>58</v>
      </c>
      <c r="QL91" s="157">
        <v>3</v>
      </c>
      <c r="QM91" s="157">
        <v>0</v>
      </c>
      <c r="QN91" s="157">
        <v>0</v>
      </c>
      <c r="QO91" s="159">
        <v>3</v>
      </c>
      <c r="QW91" s="159"/>
      <c r="RE91" s="159"/>
      <c r="RM91" s="159"/>
      <c r="RU91" s="159"/>
      <c r="SC91" s="159"/>
      <c r="SK91" s="159"/>
      <c r="SN91" s="157"/>
      <c r="SS91" s="159"/>
      <c r="TA91" s="159"/>
      <c r="TI91" s="159"/>
      <c r="TQ91" s="159"/>
      <c r="TY91" s="159"/>
      <c r="UG91" s="159"/>
      <c r="UO91" s="159"/>
      <c r="UW91" s="159"/>
      <c r="VE91" s="159"/>
      <c r="VM91" s="159"/>
      <c r="VU91" s="159"/>
      <c r="WC91" s="159"/>
      <c r="WK91" s="159"/>
    </row>
    <row r="92" spans="13:658" ht="15" customHeight="1">
      <c r="GM92" s="2">
        <f>SUM(GM3:GM91)</f>
        <v>392</v>
      </c>
      <c r="GN92" s="2">
        <f>SUM(GN3:GN91)</f>
        <v>469</v>
      </c>
      <c r="GR92" s="2" t="s">
        <v>84</v>
      </c>
      <c r="GS92" s="2">
        <v>135</v>
      </c>
      <c r="GT92" s="2">
        <v>112</v>
      </c>
      <c r="GU92" s="7">
        <v>11</v>
      </c>
      <c r="GV92" s="2">
        <v>12</v>
      </c>
      <c r="GW92" s="4">
        <v>0.83</v>
      </c>
      <c r="IF92" s="17"/>
      <c r="IG92" s="17"/>
      <c r="IH92" s="17"/>
      <c r="II92" s="17"/>
      <c r="IJ92" s="17"/>
      <c r="IK92" s="110"/>
      <c r="IL92" s="17"/>
      <c r="IM92" s="17"/>
      <c r="KJ92" s="2" t="s">
        <v>82</v>
      </c>
      <c r="KK92" s="2">
        <v>71</v>
      </c>
      <c r="KL92" s="2">
        <v>33</v>
      </c>
      <c r="KM92" s="2">
        <v>10</v>
      </c>
      <c r="KN92" s="2">
        <v>28</v>
      </c>
      <c r="KO92" s="4">
        <f>KL92/KK92</f>
        <v>0.46478873239436619</v>
      </c>
      <c r="LC92" s="2">
        <f>SUM(LC3:LC91)</f>
        <v>434</v>
      </c>
      <c r="LD92" s="2">
        <f>SUM(LD3:LD91)</f>
        <v>373</v>
      </c>
      <c r="NB92" s="2" t="s">
        <v>291</v>
      </c>
      <c r="ND92" s="156" t="s">
        <v>84</v>
      </c>
      <c r="NE92" s="156">
        <v>134</v>
      </c>
      <c r="NF92" s="156">
        <v>109</v>
      </c>
      <c r="NG92" s="156">
        <v>12</v>
      </c>
      <c r="NH92" s="156">
        <v>13</v>
      </c>
      <c r="NI92" s="162">
        <v>0.81</v>
      </c>
      <c r="NJ92" s="157"/>
      <c r="NK92" s="157"/>
      <c r="NL92" s="156" t="s">
        <v>84</v>
      </c>
      <c r="NM92" s="156">
        <v>134</v>
      </c>
      <c r="NN92" s="156">
        <v>109</v>
      </c>
      <c r="NO92" s="156">
        <v>12</v>
      </c>
      <c r="NP92" s="156">
        <v>13</v>
      </c>
      <c r="NQ92" s="162">
        <v>0.81</v>
      </c>
      <c r="NR92" s="157"/>
      <c r="NS92" s="157"/>
      <c r="OO92" s="157" t="s">
        <v>49</v>
      </c>
      <c r="OP92" s="157">
        <v>15</v>
      </c>
      <c r="OQ92" s="157">
        <v>13</v>
      </c>
      <c r="OR92" s="157">
        <v>0</v>
      </c>
      <c r="OS92" s="157">
        <v>2</v>
      </c>
      <c r="OT92" s="158">
        <f>OQ92/OP92</f>
        <v>0.8666666666666667</v>
      </c>
      <c r="OU92" s="2" t="s">
        <v>362</v>
      </c>
      <c r="PB92" s="158" t="s">
        <v>321</v>
      </c>
      <c r="PC92" s="2" t="s">
        <v>335</v>
      </c>
      <c r="PE92" s="157" t="s">
        <v>270</v>
      </c>
      <c r="PF92" s="157">
        <v>144</v>
      </c>
      <c r="PG92" s="157">
        <v>130</v>
      </c>
      <c r="PH92" s="157">
        <v>6</v>
      </c>
      <c r="PI92" s="157">
        <v>8</v>
      </c>
      <c r="PJ92" s="158" t="s">
        <v>303</v>
      </c>
      <c r="PR92" s="158" t="s">
        <v>321</v>
      </c>
      <c r="PS92" s="2" t="s">
        <v>335</v>
      </c>
      <c r="PZ92" s="158" t="s">
        <v>305</v>
      </c>
      <c r="QA92" s="2" t="s">
        <v>302</v>
      </c>
      <c r="QC92" s="157" t="s">
        <v>72</v>
      </c>
      <c r="QD92" s="157">
        <v>85</v>
      </c>
      <c r="QE92" s="157">
        <v>53</v>
      </c>
      <c r="QF92" s="157">
        <v>2</v>
      </c>
      <c r="QG92" s="159">
        <v>30</v>
      </c>
      <c r="QH92" s="158" t="s">
        <v>361</v>
      </c>
      <c r="QK92" s="157" t="s">
        <v>68</v>
      </c>
      <c r="QL92" s="157">
        <v>1597</v>
      </c>
      <c r="QM92" s="157">
        <v>1164</v>
      </c>
      <c r="QN92" s="159">
        <v>11</v>
      </c>
      <c r="QO92" s="159">
        <v>422</v>
      </c>
      <c r="QV92" s="159"/>
      <c r="QW92" s="159"/>
      <c r="RD92" s="159"/>
      <c r="RE92" s="159"/>
      <c r="RL92" s="159"/>
      <c r="RM92" s="159"/>
      <c r="RT92" s="159"/>
      <c r="RU92" s="159"/>
      <c r="SN92" s="157"/>
      <c r="ST92" s="183"/>
    </row>
    <row r="93" spans="13:658" ht="15" customHeight="1">
      <c r="CB93" s="2" t="s">
        <v>182</v>
      </c>
      <c r="CC93" s="2">
        <f>SUM(CC3:CC70)</f>
        <v>7454</v>
      </c>
      <c r="CD93" s="2">
        <f>SUM(CD3:CD70)</f>
        <v>6225</v>
      </c>
      <c r="CG93" s="4">
        <f>CD93/CC93</f>
        <v>0.83512208210356853</v>
      </c>
      <c r="CJ93" s="2" t="s">
        <v>182</v>
      </c>
      <c r="CK93" s="2">
        <f>SUM(CK3:CK70)</f>
        <v>7454</v>
      </c>
      <c r="CL93" s="2">
        <f>SUM(CL3:CL70)</f>
        <v>6230</v>
      </c>
      <c r="CO93" s="4">
        <f>CL93/CK93</f>
        <v>0.83579286289240673</v>
      </c>
      <c r="EW93" s="2">
        <f>EZ74+EY74+ER85+EQ85+EJ85+EI85</f>
        <v>2023</v>
      </c>
      <c r="GU93" s="2">
        <f>SUM(GU3:GU92)</f>
        <v>372</v>
      </c>
      <c r="GV93" s="2">
        <f>SUM(GV3:GV92)</f>
        <v>1193</v>
      </c>
      <c r="IF93" s="17"/>
      <c r="IG93" s="17"/>
      <c r="IH93" s="17"/>
      <c r="II93" s="17"/>
      <c r="IJ93" s="17"/>
      <c r="IK93" s="110"/>
      <c r="IL93" s="17"/>
      <c r="IM93" s="17"/>
      <c r="KJ93" s="2" t="s">
        <v>35</v>
      </c>
      <c r="KK93" s="2">
        <v>48</v>
      </c>
      <c r="KL93" s="2">
        <v>20</v>
      </c>
      <c r="KM93" s="2">
        <v>22</v>
      </c>
      <c r="KN93" s="2">
        <v>6</v>
      </c>
      <c r="KO93" s="4">
        <f>KL93/KK93</f>
        <v>0.41666666666666669</v>
      </c>
      <c r="NB93" s="2" t="s">
        <v>292</v>
      </c>
      <c r="ND93" s="156" t="s">
        <v>82</v>
      </c>
      <c r="NE93" s="156">
        <v>71</v>
      </c>
      <c r="NF93" s="156">
        <v>33</v>
      </c>
      <c r="NG93" s="156">
        <v>10</v>
      </c>
      <c r="NH93" s="156">
        <v>28</v>
      </c>
      <c r="NI93" s="162">
        <v>0.46</v>
      </c>
      <c r="NJ93" s="157"/>
      <c r="NK93" s="157"/>
      <c r="NL93" s="156" t="s">
        <v>82</v>
      </c>
      <c r="NM93" s="156">
        <v>71</v>
      </c>
      <c r="NN93" s="156">
        <v>33</v>
      </c>
      <c r="NO93" s="156">
        <v>10</v>
      </c>
      <c r="NP93" s="156">
        <v>28</v>
      </c>
      <c r="NQ93" s="162">
        <v>0.46</v>
      </c>
      <c r="NR93" s="157"/>
      <c r="NS93" s="157"/>
      <c r="OU93" s="2" t="s">
        <v>324</v>
      </c>
      <c r="PB93" s="158" t="s">
        <v>343</v>
      </c>
      <c r="PC93" s="2" t="s">
        <v>344</v>
      </c>
      <c r="PJ93" s="158" t="s">
        <v>301</v>
      </c>
      <c r="PR93" s="158" t="s">
        <v>343</v>
      </c>
      <c r="PS93" s="2" t="s">
        <v>344</v>
      </c>
      <c r="PZ93" s="158" t="s">
        <v>303</v>
      </c>
      <c r="QA93" s="2" t="s">
        <v>307</v>
      </c>
      <c r="QC93" s="157" t="s">
        <v>270</v>
      </c>
      <c r="QD93" s="157">
        <v>144</v>
      </c>
      <c r="QE93" s="157">
        <v>130</v>
      </c>
      <c r="QF93" s="159">
        <v>6</v>
      </c>
      <c r="QG93" s="159">
        <v>8</v>
      </c>
      <c r="QH93" s="158" t="s">
        <v>301</v>
      </c>
      <c r="QI93" s="2" t="s">
        <v>304</v>
      </c>
      <c r="QK93" s="157" t="s">
        <v>270</v>
      </c>
      <c r="QL93" s="157">
        <v>144</v>
      </c>
      <c r="QM93" s="157">
        <v>130</v>
      </c>
      <c r="QN93" s="159">
        <v>6</v>
      </c>
      <c r="QO93" s="159">
        <v>8</v>
      </c>
      <c r="QP93" s="158" t="s">
        <v>301</v>
      </c>
      <c r="QQ93" s="2" t="s">
        <v>304</v>
      </c>
      <c r="QS93" s="177" t="s">
        <v>270</v>
      </c>
      <c r="QT93" s="177">
        <v>144</v>
      </c>
      <c r="QU93" s="177">
        <v>130</v>
      </c>
      <c r="QV93" s="107">
        <v>6</v>
      </c>
      <c r="QW93" s="107">
        <v>8</v>
      </c>
      <c r="QX93" s="191" t="s">
        <v>301</v>
      </c>
      <c r="RA93" s="157" t="s">
        <v>270</v>
      </c>
      <c r="RB93" s="157">
        <v>144</v>
      </c>
      <c r="RC93" s="157">
        <v>130</v>
      </c>
      <c r="RD93" s="159">
        <v>6</v>
      </c>
      <c r="RE93" s="159">
        <v>8</v>
      </c>
      <c r="RF93" s="158" t="s">
        <v>301</v>
      </c>
      <c r="RH93" s="157"/>
      <c r="RI93" s="157" t="s">
        <v>270</v>
      </c>
      <c r="RJ93" s="157">
        <v>144</v>
      </c>
      <c r="RK93" s="159">
        <v>127</v>
      </c>
      <c r="RL93" s="159">
        <v>8</v>
      </c>
      <c r="RM93" s="159">
        <v>9</v>
      </c>
      <c r="RQ93" s="157" t="s">
        <v>35</v>
      </c>
      <c r="RR93" s="157">
        <v>48</v>
      </c>
      <c r="RS93" s="157">
        <v>21</v>
      </c>
      <c r="RT93" s="159">
        <v>21</v>
      </c>
      <c r="RU93" s="159">
        <v>6</v>
      </c>
      <c r="RV93" s="158" t="s">
        <v>368</v>
      </c>
      <c r="RY93" s="157" t="s">
        <v>35</v>
      </c>
      <c r="RZ93" s="157">
        <v>48</v>
      </c>
      <c r="SA93" s="157">
        <v>21</v>
      </c>
      <c r="SB93" s="159">
        <v>21</v>
      </c>
      <c r="SC93" s="159">
        <v>6</v>
      </c>
      <c r="SE93" s="192"/>
      <c r="SF93" s="192"/>
      <c r="SG93" s="157" t="s">
        <v>35</v>
      </c>
      <c r="SH93" s="157">
        <v>48</v>
      </c>
      <c r="SI93" s="157">
        <v>21</v>
      </c>
      <c r="SJ93" s="159">
        <v>21</v>
      </c>
      <c r="SK93" s="159">
        <v>6</v>
      </c>
      <c r="SL93" s="158" t="s">
        <v>388</v>
      </c>
      <c r="SM93" s="192"/>
      <c r="SN93" s="157"/>
      <c r="SO93" s="157" t="s">
        <v>35</v>
      </c>
      <c r="SP93" s="157">
        <v>48</v>
      </c>
      <c r="SQ93" s="157">
        <v>21</v>
      </c>
      <c r="SR93" s="159">
        <v>21</v>
      </c>
      <c r="SS93" s="159">
        <v>6</v>
      </c>
      <c r="ST93" s="158" t="s">
        <v>392</v>
      </c>
      <c r="SU93" s="192"/>
      <c r="SW93" s="157" t="s">
        <v>35</v>
      </c>
      <c r="SX93" s="157">
        <v>48</v>
      </c>
      <c r="SY93" s="157">
        <v>21</v>
      </c>
      <c r="SZ93" s="157">
        <v>21</v>
      </c>
      <c r="TA93" s="157">
        <v>6</v>
      </c>
      <c r="TC93" s="192"/>
      <c r="TE93" s="157" t="s">
        <v>35</v>
      </c>
      <c r="TF93" s="157">
        <v>48</v>
      </c>
      <c r="TG93" s="157">
        <v>21</v>
      </c>
      <c r="TH93" s="157">
        <v>21</v>
      </c>
      <c r="TI93" s="157">
        <v>6</v>
      </c>
      <c r="TK93" s="192"/>
      <c r="TM93" s="157" t="s">
        <v>35</v>
      </c>
      <c r="TN93" s="157">
        <v>48</v>
      </c>
      <c r="TO93" s="157">
        <v>21</v>
      </c>
      <c r="TP93" s="157">
        <v>21</v>
      </c>
      <c r="TQ93" s="157">
        <v>6</v>
      </c>
      <c r="TU93" s="161" t="s">
        <v>71</v>
      </c>
      <c r="TV93" s="157">
        <v>192</v>
      </c>
      <c r="TW93" s="157">
        <v>184</v>
      </c>
      <c r="TX93" s="157">
        <v>7</v>
      </c>
      <c r="TY93" s="157">
        <v>1</v>
      </c>
      <c r="TZ93" s="158" t="s">
        <v>411</v>
      </c>
      <c r="UC93" s="157" t="s">
        <v>270</v>
      </c>
      <c r="UD93" s="157">
        <v>144</v>
      </c>
      <c r="UE93" s="159">
        <v>134</v>
      </c>
      <c r="UF93" s="159">
        <v>8</v>
      </c>
      <c r="UG93" s="159">
        <v>2</v>
      </c>
      <c r="UK93" s="157" t="s">
        <v>35</v>
      </c>
      <c r="UL93" s="157">
        <v>48</v>
      </c>
      <c r="UM93" s="157">
        <v>21</v>
      </c>
      <c r="UN93" s="159">
        <v>21</v>
      </c>
      <c r="UO93" s="159">
        <v>6</v>
      </c>
      <c r="US93" s="157" t="s">
        <v>70</v>
      </c>
      <c r="UT93" s="157">
        <v>270</v>
      </c>
      <c r="UU93" s="157">
        <v>0</v>
      </c>
      <c r="UV93" s="157">
        <v>0</v>
      </c>
      <c r="UW93" s="157">
        <v>270</v>
      </c>
      <c r="UY93" s="158"/>
      <c r="UZ93" s="157"/>
      <c r="VA93" s="157" t="s">
        <v>35</v>
      </c>
      <c r="VB93" s="157">
        <v>48</v>
      </c>
      <c r="VC93" s="157">
        <v>21</v>
      </c>
      <c r="VD93" s="159">
        <v>21</v>
      </c>
      <c r="VE93" s="159">
        <v>6</v>
      </c>
      <c r="VG93" s="158"/>
      <c r="VI93" s="157" t="s">
        <v>35</v>
      </c>
      <c r="VJ93" s="157">
        <v>48</v>
      </c>
      <c r="VK93" s="157">
        <v>21</v>
      </c>
      <c r="VL93" s="159">
        <v>21</v>
      </c>
      <c r="VM93" s="159">
        <v>6</v>
      </c>
      <c r="VO93" s="158"/>
      <c r="VQ93" s="157" t="s">
        <v>70</v>
      </c>
      <c r="VR93" s="157">
        <v>270</v>
      </c>
      <c r="VS93" s="157">
        <v>0</v>
      </c>
      <c r="VT93" s="157">
        <v>0</v>
      </c>
      <c r="VU93" s="157">
        <v>270</v>
      </c>
      <c r="VW93" s="158"/>
      <c r="VY93" s="157" t="s">
        <v>35</v>
      </c>
      <c r="VZ93" s="157">
        <v>48</v>
      </c>
      <c r="WA93" s="157">
        <v>21</v>
      </c>
      <c r="WB93" s="159">
        <v>21</v>
      </c>
      <c r="WC93" s="159">
        <v>6</v>
      </c>
      <c r="WE93" s="158"/>
      <c r="WG93" s="157" t="s">
        <v>35</v>
      </c>
      <c r="WH93" s="157">
        <v>48</v>
      </c>
      <c r="WI93" s="157">
        <v>21</v>
      </c>
      <c r="WJ93" s="159">
        <v>21</v>
      </c>
      <c r="WK93" s="159">
        <v>6</v>
      </c>
      <c r="WM93" s="158"/>
      <c r="WO93" s="161" t="s">
        <v>22</v>
      </c>
      <c r="WP93" s="159">
        <v>346</v>
      </c>
      <c r="WQ93" s="157">
        <v>261</v>
      </c>
      <c r="WR93" s="157">
        <v>52</v>
      </c>
      <c r="WS93" s="157">
        <v>33</v>
      </c>
      <c r="WW93" s="161" t="s">
        <v>22</v>
      </c>
      <c r="WX93" s="159">
        <v>346</v>
      </c>
      <c r="WY93" s="157">
        <v>261</v>
      </c>
      <c r="WZ93" s="157">
        <v>52</v>
      </c>
      <c r="XA93" s="157">
        <v>33</v>
      </c>
      <c r="XE93" s="161" t="s">
        <v>22</v>
      </c>
      <c r="XF93" s="159">
        <v>346</v>
      </c>
      <c r="XG93" s="157">
        <v>261</v>
      </c>
      <c r="XH93" s="157">
        <v>52</v>
      </c>
      <c r="XI93" s="157">
        <v>33</v>
      </c>
      <c r="XM93" s="161" t="s">
        <v>22</v>
      </c>
      <c r="XN93" s="159">
        <v>346</v>
      </c>
      <c r="XO93" s="157">
        <v>261</v>
      </c>
      <c r="XP93" s="157">
        <v>52</v>
      </c>
      <c r="XQ93" s="157">
        <v>33</v>
      </c>
      <c r="XU93" s="161" t="s">
        <v>22</v>
      </c>
      <c r="XV93" s="159">
        <v>346</v>
      </c>
      <c r="XW93" s="157">
        <v>261</v>
      </c>
      <c r="XX93" s="157">
        <v>52</v>
      </c>
      <c r="XY93" s="157">
        <v>33</v>
      </c>
      <c r="YC93" s="161" t="s">
        <v>22</v>
      </c>
      <c r="YD93" s="159">
        <v>346</v>
      </c>
      <c r="YE93" s="157">
        <v>261</v>
      </c>
      <c r="YF93" s="157">
        <v>52</v>
      </c>
      <c r="YG93" s="157">
        <v>33</v>
      </c>
    </row>
    <row r="94" spans="13:658" ht="15" customHeight="1">
      <c r="CB94" s="2" t="s">
        <v>183</v>
      </c>
      <c r="CC94" s="2">
        <f>SUM(CC71:CC75)</f>
        <v>540</v>
      </c>
      <c r="CD94" s="2">
        <f>SUM(CD71:CD75)</f>
        <v>539</v>
      </c>
      <c r="CG94" s="4">
        <f>CD94/CC94</f>
        <v>0.99814814814814812</v>
      </c>
      <c r="CJ94" s="2" t="s">
        <v>183</v>
      </c>
      <c r="CK94" s="2">
        <f>SUM(CK71:CK75)</f>
        <v>540</v>
      </c>
      <c r="CL94" s="2">
        <f>SUM(CL71:CL75)</f>
        <v>539</v>
      </c>
      <c r="CO94" s="4">
        <f>CL94/CK94</f>
        <v>0.99814814814814812</v>
      </c>
      <c r="NB94" s="2" t="s">
        <v>293</v>
      </c>
      <c r="OO94" s="161" t="s">
        <v>71</v>
      </c>
      <c r="OP94" s="157">
        <v>192</v>
      </c>
      <c r="OQ94" s="157">
        <v>183</v>
      </c>
      <c r="OR94" s="159">
        <v>7</v>
      </c>
      <c r="OS94" s="159">
        <v>2</v>
      </c>
      <c r="OT94" s="158">
        <f>OQ94/OP94</f>
        <v>0.953125</v>
      </c>
      <c r="OU94" s="2" t="s">
        <v>319</v>
      </c>
      <c r="OV94" s="2" t="s">
        <v>321</v>
      </c>
      <c r="PB94" s="158" t="s">
        <v>345</v>
      </c>
      <c r="PC94" s="2" t="s">
        <v>346</v>
      </c>
      <c r="PJ94" s="158" t="s">
        <v>304</v>
      </c>
      <c r="PR94" s="158" t="s">
        <v>345</v>
      </c>
      <c r="PS94" s="2" t="s">
        <v>346</v>
      </c>
      <c r="PU94" s="157" t="s">
        <v>82</v>
      </c>
      <c r="PV94" s="157">
        <v>71</v>
      </c>
      <c r="PW94" s="157">
        <v>45</v>
      </c>
      <c r="PX94" s="157">
        <v>8</v>
      </c>
      <c r="PY94" s="157">
        <v>18</v>
      </c>
      <c r="PZ94" s="158" t="s">
        <v>322</v>
      </c>
      <c r="QH94" s="158" t="s">
        <v>305</v>
      </c>
      <c r="QI94" s="2" t="s">
        <v>302</v>
      </c>
      <c r="QP94" s="158" t="s">
        <v>305</v>
      </c>
      <c r="QQ94" s="157" t="s">
        <v>302</v>
      </c>
      <c r="QT94" s="177"/>
      <c r="QU94" s="177"/>
      <c r="QV94" s="177"/>
      <c r="QW94" s="177"/>
      <c r="QX94" s="191" t="s">
        <v>305</v>
      </c>
      <c r="RF94" s="158" t="s">
        <v>305</v>
      </c>
      <c r="RH94" s="157"/>
      <c r="RQ94" s="157" t="s">
        <v>72</v>
      </c>
      <c r="RR94" s="157">
        <v>85</v>
      </c>
      <c r="RS94" s="157">
        <v>53</v>
      </c>
      <c r="RT94" s="157">
        <v>2</v>
      </c>
      <c r="RU94" s="157">
        <v>30</v>
      </c>
      <c r="RV94" s="51" t="s">
        <v>381</v>
      </c>
      <c r="RY94" s="161" t="s">
        <v>71</v>
      </c>
      <c r="RZ94" s="157">
        <v>192</v>
      </c>
      <c r="SA94" s="157">
        <v>184</v>
      </c>
      <c r="SB94" s="157">
        <v>7</v>
      </c>
      <c r="SC94" s="157">
        <v>1</v>
      </c>
      <c r="SD94" s="193" t="s">
        <v>319</v>
      </c>
      <c r="SE94" s="192"/>
      <c r="SF94" s="192"/>
      <c r="SL94" s="193"/>
      <c r="SM94" s="192"/>
      <c r="SN94" s="157"/>
      <c r="SO94" s="157" t="s">
        <v>270</v>
      </c>
      <c r="SP94" s="157">
        <v>144</v>
      </c>
      <c r="SQ94" s="159">
        <v>131</v>
      </c>
      <c r="SR94" s="159">
        <v>6</v>
      </c>
      <c r="SS94" s="159">
        <v>7</v>
      </c>
      <c r="ST94" s="193" t="s">
        <v>301</v>
      </c>
      <c r="SU94" s="192"/>
      <c r="SW94" s="161" t="s">
        <v>71</v>
      </c>
      <c r="SX94" s="157">
        <v>192</v>
      </c>
      <c r="SY94" s="157">
        <v>183</v>
      </c>
      <c r="SZ94" s="157">
        <v>7</v>
      </c>
      <c r="TA94" s="157">
        <v>2</v>
      </c>
      <c r="TB94" s="193"/>
      <c r="TC94" s="192"/>
      <c r="TE94" s="161" t="s">
        <v>71</v>
      </c>
      <c r="TF94" s="157">
        <v>192</v>
      </c>
      <c r="TG94" s="157">
        <v>185</v>
      </c>
      <c r="TH94" s="157">
        <v>6</v>
      </c>
      <c r="TI94" s="157">
        <v>1</v>
      </c>
      <c r="TJ94" s="193"/>
      <c r="TK94" s="192"/>
      <c r="TM94" s="157" t="s">
        <v>67</v>
      </c>
      <c r="TN94" s="157">
        <v>148</v>
      </c>
      <c r="TO94" s="157">
        <v>129</v>
      </c>
      <c r="TP94" s="157">
        <v>4</v>
      </c>
      <c r="TQ94" s="157">
        <v>15</v>
      </c>
      <c r="TR94" s="193"/>
      <c r="TU94" s="157" t="s">
        <v>72</v>
      </c>
      <c r="TV94" s="157">
        <v>85</v>
      </c>
      <c r="TW94" s="157">
        <v>53</v>
      </c>
      <c r="TX94" s="157">
        <v>2</v>
      </c>
      <c r="TY94" s="157">
        <v>30</v>
      </c>
      <c r="TZ94" s="193" t="s">
        <v>412</v>
      </c>
      <c r="UC94" s="157" t="s">
        <v>266</v>
      </c>
      <c r="UD94" s="157">
        <v>160</v>
      </c>
      <c r="UE94" s="157">
        <v>32</v>
      </c>
      <c r="UF94" s="159">
        <v>47</v>
      </c>
      <c r="UG94" s="159">
        <v>81</v>
      </c>
      <c r="UH94" s="193"/>
      <c r="UK94" s="157" t="s">
        <v>270</v>
      </c>
      <c r="UL94" s="157">
        <v>144</v>
      </c>
      <c r="UM94" s="159">
        <v>123</v>
      </c>
      <c r="UN94" s="159">
        <v>5</v>
      </c>
      <c r="UO94" s="159">
        <v>16</v>
      </c>
      <c r="UP94" s="193"/>
      <c r="US94" s="157" t="s">
        <v>82</v>
      </c>
      <c r="UT94" s="157">
        <v>71</v>
      </c>
      <c r="UU94" s="159">
        <v>45</v>
      </c>
      <c r="UV94" s="159">
        <v>8</v>
      </c>
      <c r="UW94" s="157">
        <v>18</v>
      </c>
      <c r="UY94" s="158"/>
      <c r="UZ94" s="157"/>
      <c r="VA94" s="17" t="s">
        <v>70</v>
      </c>
      <c r="VB94" s="157">
        <v>270</v>
      </c>
      <c r="VC94" s="157">
        <v>0</v>
      </c>
      <c r="VD94" s="157">
        <v>0</v>
      </c>
      <c r="VE94" s="157">
        <v>270</v>
      </c>
      <c r="VG94" s="158"/>
      <c r="VI94" s="157" t="s">
        <v>70</v>
      </c>
      <c r="VJ94" s="157">
        <v>270</v>
      </c>
      <c r="VK94" s="157">
        <v>0</v>
      </c>
      <c r="VL94" s="157">
        <v>0</v>
      </c>
      <c r="VM94" s="157">
        <v>270</v>
      </c>
      <c r="VO94" s="158"/>
      <c r="VQ94" s="161" t="s">
        <v>71</v>
      </c>
      <c r="VR94" s="157">
        <v>194</v>
      </c>
      <c r="VS94" s="159">
        <v>185</v>
      </c>
      <c r="VT94" s="157">
        <v>7</v>
      </c>
      <c r="VU94" s="159">
        <v>2</v>
      </c>
      <c r="VW94" s="158"/>
      <c r="VY94" s="157" t="s">
        <v>70</v>
      </c>
      <c r="VZ94" s="157">
        <v>270</v>
      </c>
      <c r="WA94" s="157">
        <v>0</v>
      </c>
      <c r="WB94" s="157">
        <v>0</v>
      </c>
      <c r="WC94" s="157">
        <v>270</v>
      </c>
      <c r="WE94" s="158"/>
      <c r="WG94" s="157" t="s">
        <v>70</v>
      </c>
      <c r="WH94" s="157">
        <v>270</v>
      </c>
      <c r="WI94" s="157">
        <v>0</v>
      </c>
      <c r="WJ94" s="157">
        <v>0</v>
      </c>
      <c r="WK94" s="157">
        <v>270</v>
      </c>
      <c r="WM94" s="158"/>
      <c r="WO94" s="173" t="s">
        <v>32</v>
      </c>
      <c r="WP94" s="157">
        <v>628</v>
      </c>
      <c r="WQ94" s="157">
        <v>566</v>
      </c>
      <c r="WR94" s="157">
        <v>8</v>
      </c>
      <c r="WS94" s="157">
        <v>54</v>
      </c>
      <c r="WW94" s="173" t="s">
        <v>32</v>
      </c>
      <c r="WX94" s="157">
        <v>628</v>
      </c>
      <c r="WY94" s="157">
        <v>566</v>
      </c>
      <c r="WZ94" s="157">
        <v>8</v>
      </c>
      <c r="XA94" s="157">
        <v>54</v>
      </c>
      <c r="XE94" s="173" t="s">
        <v>32</v>
      </c>
      <c r="XF94" s="157">
        <v>628</v>
      </c>
      <c r="XG94" s="157">
        <v>566</v>
      </c>
      <c r="XH94" s="157">
        <v>8</v>
      </c>
      <c r="XI94" s="157">
        <v>54</v>
      </c>
      <c r="XM94" s="173" t="s">
        <v>32</v>
      </c>
      <c r="XN94" s="157">
        <v>628</v>
      </c>
      <c r="XO94" s="157">
        <v>566</v>
      </c>
      <c r="XP94" s="157">
        <v>8</v>
      </c>
      <c r="XQ94" s="157">
        <v>54</v>
      </c>
      <c r="XU94" s="173" t="s">
        <v>32</v>
      </c>
      <c r="XV94" s="157">
        <v>628</v>
      </c>
      <c r="XW94" s="157">
        <v>566</v>
      </c>
      <c r="XX94" s="157">
        <v>8</v>
      </c>
      <c r="XY94" s="157">
        <v>54</v>
      </c>
      <c r="YC94" s="173" t="s">
        <v>32</v>
      </c>
      <c r="YD94" s="157">
        <v>628</v>
      </c>
      <c r="YE94" s="157">
        <v>566</v>
      </c>
      <c r="YF94" s="157">
        <v>8</v>
      </c>
      <c r="YG94" s="157">
        <v>54</v>
      </c>
    </row>
    <row r="95" spans="13:658" s="157" customFormat="1" ht="15" customHeight="1">
      <c r="M95" s="158"/>
      <c r="U95" s="158"/>
      <c r="AC95" s="158"/>
      <c r="AK95" s="158"/>
      <c r="AS95" s="158"/>
      <c r="BA95" s="158"/>
      <c r="BI95" s="158"/>
      <c r="BQ95" s="158"/>
      <c r="BY95" s="158"/>
      <c r="CG95" s="158"/>
      <c r="CO95" s="158"/>
      <c r="CW95" s="158"/>
      <c r="DE95" s="158"/>
      <c r="DM95" s="158"/>
      <c r="DU95" s="158"/>
      <c r="EC95" s="158"/>
      <c r="EK95" s="158"/>
      <c r="ES95" s="158"/>
      <c r="FA95" s="158"/>
      <c r="FI95" s="158"/>
      <c r="FQ95" s="158"/>
      <c r="FY95" s="158"/>
      <c r="GG95" s="158"/>
      <c r="GO95" s="158"/>
      <c r="GW95" s="158"/>
      <c r="GX95" s="11"/>
      <c r="HE95" s="158"/>
      <c r="HM95" s="158"/>
      <c r="HU95" s="158"/>
      <c r="IC95" s="158"/>
      <c r="IK95" s="158"/>
      <c r="IS95" s="158"/>
      <c r="JA95" s="158"/>
      <c r="JI95" s="158"/>
      <c r="KG95" s="158"/>
      <c r="KO95" s="158"/>
      <c r="LU95" s="158"/>
      <c r="MC95" s="158"/>
      <c r="MK95" s="158"/>
      <c r="NA95" s="158"/>
      <c r="NI95" s="158"/>
      <c r="NQ95" s="158"/>
      <c r="NY95" s="158"/>
      <c r="OG95" s="158"/>
      <c r="OO95" s="161"/>
      <c r="OR95" s="159"/>
      <c r="OS95" s="159"/>
      <c r="OT95" s="158"/>
      <c r="PB95" s="158" t="s">
        <v>347</v>
      </c>
      <c r="PC95" s="157" t="s">
        <v>348</v>
      </c>
      <c r="PJ95" s="158" t="s">
        <v>305</v>
      </c>
      <c r="PR95" s="158" t="s">
        <v>347</v>
      </c>
      <c r="PS95" s="157" t="s">
        <v>348</v>
      </c>
      <c r="PU95" s="157" t="s">
        <v>84</v>
      </c>
      <c r="PV95" s="157">
        <v>134</v>
      </c>
      <c r="PW95" s="157">
        <v>110</v>
      </c>
      <c r="PX95" s="157">
        <v>13</v>
      </c>
      <c r="PY95" s="157">
        <v>11</v>
      </c>
      <c r="PZ95" s="158" t="s">
        <v>363</v>
      </c>
      <c r="QA95" s="157" t="s">
        <v>364</v>
      </c>
      <c r="QH95" s="158" t="s">
        <v>303</v>
      </c>
      <c r="QI95" s="157" t="s">
        <v>307</v>
      </c>
      <c r="QP95" s="158" t="s">
        <v>307</v>
      </c>
      <c r="QQ95" s="157" t="s">
        <v>303</v>
      </c>
      <c r="QT95" s="177"/>
      <c r="QU95" s="177"/>
      <c r="QV95" s="177"/>
      <c r="QW95" s="177"/>
      <c r="QX95" s="191" t="s">
        <v>307</v>
      </c>
      <c r="RF95" s="158" t="s">
        <v>307</v>
      </c>
      <c r="RN95" s="158"/>
      <c r="RQ95" s="157" t="s">
        <v>270</v>
      </c>
      <c r="RR95" s="157">
        <v>144</v>
      </c>
      <c r="RS95" s="159">
        <v>133</v>
      </c>
      <c r="RT95" s="159">
        <v>9</v>
      </c>
      <c r="RU95" s="159">
        <v>2</v>
      </c>
      <c r="RV95" s="51" t="s">
        <v>380</v>
      </c>
      <c r="RY95" s="157" t="s">
        <v>72</v>
      </c>
      <c r="RZ95" s="157">
        <v>85</v>
      </c>
      <c r="SA95" s="159">
        <v>53</v>
      </c>
      <c r="SB95" s="157">
        <v>2</v>
      </c>
      <c r="SC95" s="159">
        <v>30</v>
      </c>
      <c r="SD95" s="193" t="s">
        <v>361</v>
      </c>
      <c r="SI95" s="159"/>
      <c r="SK95" s="159"/>
      <c r="SL95" s="193"/>
      <c r="SQ95" s="159"/>
      <c r="SS95" s="159"/>
      <c r="ST95" s="193" t="s">
        <v>394</v>
      </c>
      <c r="SW95" s="157" t="s">
        <v>270</v>
      </c>
      <c r="SX95" s="157">
        <v>144</v>
      </c>
      <c r="SY95" s="157">
        <v>130</v>
      </c>
      <c r="SZ95" s="157">
        <v>6</v>
      </c>
      <c r="TA95" s="157">
        <v>8</v>
      </c>
      <c r="TB95" s="193"/>
      <c r="TE95" s="157" t="s">
        <v>72</v>
      </c>
      <c r="TF95" s="157">
        <v>85</v>
      </c>
      <c r="TG95" s="157">
        <v>53</v>
      </c>
      <c r="TH95" s="157">
        <v>2</v>
      </c>
      <c r="TI95" s="157">
        <v>30</v>
      </c>
      <c r="TJ95" s="193"/>
      <c r="TM95" s="157" t="s">
        <v>270</v>
      </c>
      <c r="TN95" s="157">
        <v>144</v>
      </c>
      <c r="TO95" s="157">
        <v>128</v>
      </c>
      <c r="TP95" s="157">
        <v>6</v>
      </c>
      <c r="TQ95" s="157">
        <v>10</v>
      </c>
      <c r="TR95" s="193" t="s">
        <v>405</v>
      </c>
      <c r="TU95" s="157" t="s">
        <v>270</v>
      </c>
      <c r="TV95" s="157">
        <v>144</v>
      </c>
      <c r="TW95" s="159">
        <v>127</v>
      </c>
      <c r="TX95" s="159">
        <v>6</v>
      </c>
      <c r="TY95" s="159">
        <v>11</v>
      </c>
      <c r="TZ95" s="193"/>
      <c r="UC95" s="157" t="s">
        <v>82</v>
      </c>
      <c r="UD95" s="157">
        <v>71</v>
      </c>
      <c r="UE95" s="159">
        <v>45</v>
      </c>
      <c r="UF95" s="159">
        <v>8</v>
      </c>
      <c r="UG95" s="157">
        <v>18</v>
      </c>
      <c r="UH95" s="193"/>
      <c r="UK95" s="157" t="s">
        <v>266</v>
      </c>
      <c r="UL95" s="157">
        <v>160</v>
      </c>
      <c r="UM95" s="157">
        <v>32</v>
      </c>
      <c r="UN95" s="159">
        <v>47</v>
      </c>
      <c r="UO95" s="159">
        <v>81</v>
      </c>
      <c r="UP95" s="193"/>
      <c r="US95" s="157" t="s">
        <v>86</v>
      </c>
      <c r="UT95" s="157">
        <v>1649</v>
      </c>
      <c r="UU95" s="157">
        <v>1361</v>
      </c>
      <c r="UV95" s="157">
        <v>137</v>
      </c>
      <c r="UW95" s="157">
        <v>151</v>
      </c>
      <c r="UX95" s="158"/>
      <c r="UY95" s="158"/>
      <c r="VA95" s="161" t="s">
        <v>71</v>
      </c>
      <c r="VB95" s="157">
        <v>194</v>
      </c>
      <c r="VC95" s="159">
        <v>186</v>
      </c>
      <c r="VD95" s="157">
        <v>7</v>
      </c>
      <c r="VE95" s="159">
        <v>1</v>
      </c>
      <c r="VF95" s="158" t="s">
        <v>227</v>
      </c>
      <c r="VI95" s="161" t="s">
        <v>71</v>
      </c>
      <c r="VJ95" s="157">
        <v>194</v>
      </c>
      <c r="VK95" s="159">
        <v>185</v>
      </c>
      <c r="VL95" s="157">
        <v>7</v>
      </c>
      <c r="VM95" s="159">
        <v>2</v>
      </c>
      <c r="VN95" s="158"/>
      <c r="VQ95" s="157" t="s">
        <v>270</v>
      </c>
      <c r="VR95" s="157">
        <v>144</v>
      </c>
      <c r="VS95" s="159">
        <v>116</v>
      </c>
      <c r="VT95" s="159">
        <v>5</v>
      </c>
      <c r="VU95" s="159">
        <v>23</v>
      </c>
      <c r="VV95" s="158"/>
      <c r="VW95" s="158"/>
      <c r="VY95" s="157" t="s">
        <v>270</v>
      </c>
      <c r="VZ95" s="157">
        <v>144</v>
      </c>
      <c r="WA95" s="159">
        <v>116</v>
      </c>
      <c r="WB95" s="159">
        <v>5</v>
      </c>
      <c r="WC95" s="159">
        <v>23</v>
      </c>
      <c r="WD95" s="158"/>
      <c r="WE95" s="158"/>
      <c r="WG95" s="157" t="s">
        <v>270</v>
      </c>
      <c r="WH95" s="157">
        <v>144</v>
      </c>
      <c r="WI95" s="159">
        <v>120</v>
      </c>
      <c r="WJ95" s="159">
        <v>4</v>
      </c>
      <c r="WK95" s="159">
        <v>20</v>
      </c>
      <c r="WL95" s="158"/>
      <c r="WM95" s="158"/>
      <c r="WO95" s="157" t="s">
        <v>35</v>
      </c>
      <c r="WP95" s="157">
        <v>48</v>
      </c>
      <c r="WQ95" s="157">
        <v>21</v>
      </c>
      <c r="WR95" s="157">
        <v>20</v>
      </c>
      <c r="WS95" s="157">
        <v>7</v>
      </c>
      <c r="WW95" s="157" t="s">
        <v>35</v>
      </c>
      <c r="WX95" s="157">
        <v>48</v>
      </c>
      <c r="WY95" s="157">
        <v>21</v>
      </c>
      <c r="WZ95" s="157">
        <v>20</v>
      </c>
      <c r="XA95" s="157">
        <v>7</v>
      </c>
      <c r="XE95" s="157" t="s">
        <v>35</v>
      </c>
      <c r="XF95" s="157">
        <v>48</v>
      </c>
      <c r="XG95" s="157">
        <v>21</v>
      </c>
      <c r="XH95" s="157">
        <v>20</v>
      </c>
      <c r="XI95" s="157">
        <v>7</v>
      </c>
      <c r="XM95" s="157" t="s">
        <v>35</v>
      </c>
      <c r="XN95" s="157">
        <v>48</v>
      </c>
      <c r="XO95" s="157">
        <v>21</v>
      </c>
      <c r="XP95" s="157">
        <v>20</v>
      </c>
      <c r="XQ95" s="157">
        <v>7</v>
      </c>
      <c r="XU95" s="157" t="s">
        <v>35</v>
      </c>
      <c r="XV95" s="157">
        <v>48</v>
      </c>
      <c r="XW95" s="157">
        <v>21</v>
      </c>
      <c r="XX95" s="157">
        <v>20</v>
      </c>
      <c r="XY95" s="157">
        <v>7</v>
      </c>
      <c r="YB95" s="195"/>
      <c r="YC95" s="157" t="s">
        <v>35</v>
      </c>
      <c r="YD95" s="157">
        <v>48</v>
      </c>
      <c r="YE95" s="157">
        <v>21</v>
      </c>
      <c r="YF95" s="157">
        <v>20</v>
      </c>
      <c r="YG95" s="157">
        <v>7</v>
      </c>
    </row>
    <row r="96" spans="13:658" ht="15" customHeight="1">
      <c r="DX96" s="2" t="s">
        <v>86</v>
      </c>
      <c r="DY96" s="2">
        <v>555</v>
      </c>
      <c r="DZ96" s="2">
        <v>0</v>
      </c>
      <c r="EA96" s="2">
        <v>0</v>
      </c>
      <c r="EB96" s="2">
        <v>555</v>
      </c>
      <c r="EC96" s="4">
        <v>0</v>
      </c>
      <c r="GZ96" s="2" t="s">
        <v>69</v>
      </c>
      <c r="HA96" s="2">
        <v>176</v>
      </c>
      <c r="HB96" s="2">
        <v>172</v>
      </c>
      <c r="HC96" s="2">
        <v>2</v>
      </c>
      <c r="HD96" s="7">
        <v>2</v>
      </c>
      <c r="HE96" s="4">
        <v>0.98</v>
      </c>
      <c r="HX96" s="65" t="s">
        <v>32</v>
      </c>
      <c r="HY96" s="2">
        <v>628</v>
      </c>
      <c r="HZ96" s="2">
        <v>581</v>
      </c>
      <c r="IA96" s="2">
        <v>10</v>
      </c>
      <c r="IB96" s="7">
        <v>37</v>
      </c>
      <c r="IC96" s="4">
        <f>HZ96/HY96</f>
        <v>0.92515923566878977</v>
      </c>
      <c r="IF96" s="2" t="s">
        <v>82</v>
      </c>
      <c r="IG96" s="2">
        <v>71</v>
      </c>
      <c r="IH96" s="2">
        <v>33</v>
      </c>
      <c r="II96" s="2">
        <v>10</v>
      </c>
      <c r="IJ96" s="2">
        <v>28</v>
      </c>
      <c r="IK96" s="4">
        <f>IH96/IG96</f>
        <v>0.46478873239436619</v>
      </c>
      <c r="IN96" s="65" t="s">
        <v>71</v>
      </c>
      <c r="IO96" s="2">
        <v>192</v>
      </c>
      <c r="IP96" s="2">
        <v>184</v>
      </c>
      <c r="IQ96" s="2">
        <v>7</v>
      </c>
      <c r="IR96" s="7">
        <v>1</v>
      </c>
      <c r="IS96" s="4">
        <f>IP96/IO96</f>
        <v>0.95833333333333337</v>
      </c>
      <c r="IV96" s="65" t="s">
        <v>71</v>
      </c>
      <c r="IW96" s="2">
        <v>192</v>
      </c>
      <c r="IX96" s="2">
        <v>184</v>
      </c>
      <c r="IY96" s="2">
        <v>7</v>
      </c>
      <c r="IZ96" s="7">
        <v>1</v>
      </c>
      <c r="JA96" s="4">
        <f>IX96/IW96</f>
        <v>0.95833333333333337</v>
      </c>
      <c r="JB96" s="2" t="s">
        <v>227</v>
      </c>
      <c r="JD96" s="2" t="s">
        <v>84</v>
      </c>
      <c r="JE96" s="2">
        <v>135</v>
      </c>
      <c r="JF96" s="2">
        <v>112</v>
      </c>
      <c r="JG96" s="2">
        <v>9</v>
      </c>
      <c r="JH96" s="2">
        <v>14</v>
      </c>
      <c r="JI96" s="4">
        <v>0.83</v>
      </c>
      <c r="JT96" s="2" t="s">
        <v>35</v>
      </c>
      <c r="JU96" s="2">
        <v>48</v>
      </c>
      <c r="JV96" s="2">
        <v>20</v>
      </c>
      <c r="JW96" s="7">
        <v>22</v>
      </c>
      <c r="JX96" s="2">
        <v>6</v>
      </c>
      <c r="JY96" s="4">
        <v>0.42</v>
      </c>
      <c r="JZ96" s="4">
        <f>JY96-JQ96</f>
        <v>0.42</v>
      </c>
      <c r="KB96" s="2" t="s">
        <v>71</v>
      </c>
      <c r="KC96" s="2">
        <v>192</v>
      </c>
      <c r="KD96" s="2">
        <v>183</v>
      </c>
      <c r="KE96" s="2">
        <v>7</v>
      </c>
      <c r="KF96" s="2">
        <v>2</v>
      </c>
      <c r="KG96" s="4">
        <v>0.95</v>
      </c>
      <c r="KH96" s="2" t="s">
        <v>227</v>
      </c>
      <c r="KI96" s="2" t="s">
        <v>256</v>
      </c>
      <c r="NB96" s="2" t="s">
        <v>294</v>
      </c>
      <c r="OO96" s="157" t="s">
        <v>270</v>
      </c>
      <c r="OP96" s="157">
        <v>144</v>
      </c>
      <c r="OQ96" s="157">
        <v>130</v>
      </c>
      <c r="OR96" s="159">
        <v>6</v>
      </c>
      <c r="OS96" s="159">
        <v>8</v>
      </c>
      <c r="OT96" s="158" t="s">
        <v>302</v>
      </c>
      <c r="OU96" s="2" t="s">
        <v>301</v>
      </c>
      <c r="PB96" s="158" t="s">
        <v>349</v>
      </c>
      <c r="PJ96" s="158" t="s">
        <v>307</v>
      </c>
      <c r="PR96" s="158" t="s">
        <v>319</v>
      </c>
      <c r="PU96" s="157" t="s">
        <v>35</v>
      </c>
      <c r="PV96" s="157">
        <v>48</v>
      </c>
      <c r="PW96" s="157">
        <v>21</v>
      </c>
      <c r="PX96" s="157">
        <v>21</v>
      </c>
      <c r="PY96" s="157">
        <v>6</v>
      </c>
      <c r="PZ96" s="183" t="s">
        <v>359</v>
      </c>
      <c r="QC96" s="157" t="s">
        <v>82</v>
      </c>
      <c r="QD96" s="157">
        <v>71</v>
      </c>
      <c r="QE96" s="157">
        <v>45</v>
      </c>
      <c r="QF96" s="159">
        <v>8</v>
      </c>
      <c r="QG96" s="157">
        <v>18</v>
      </c>
      <c r="QH96" s="158" t="s">
        <v>365</v>
      </c>
      <c r="QK96" s="157" t="s">
        <v>82</v>
      </c>
      <c r="QL96" s="157">
        <v>71</v>
      </c>
      <c r="QM96" s="157">
        <v>45</v>
      </c>
      <c r="QN96" s="159">
        <v>8</v>
      </c>
      <c r="QO96" s="157">
        <v>18</v>
      </c>
      <c r="QP96" s="158" t="s">
        <v>322</v>
      </c>
      <c r="QX96" s="157" t="s">
        <v>304</v>
      </c>
      <c r="RF96" s="157" t="s">
        <v>304</v>
      </c>
      <c r="RL96" s="159"/>
      <c r="RT96" s="159"/>
      <c r="RV96" s="51"/>
      <c r="RY96" s="157" t="s">
        <v>270</v>
      </c>
      <c r="RZ96" s="157">
        <v>144</v>
      </c>
      <c r="SA96" s="159">
        <v>128</v>
      </c>
      <c r="SB96" s="159">
        <v>7</v>
      </c>
      <c r="SC96" s="159">
        <v>9</v>
      </c>
      <c r="SD96" s="51"/>
      <c r="SG96" s="157" t="s">
        <v>73</v>
      </c>
      <c r="SH96" s="157">
        <v>291</v>
      </c>
      <c r="SI96" s="157">
        <v>262</v>
      </c>
      <c r="SJ96" s="157">
        <v>26</v>
      </c>
      <c r="SK96" s="159">
        <v>3</v>
      </c>
      <c r="SL96" s="51" t="s">
        <v>390</v>
      </c>
      <c r="SS96" s="159"/>
      <c r="ST96" s="193" t="s">
        <v>395</v>
      </c>
      <c r="SW96" s="157" t="s">
        <v>266</v>
      </c>
      <c r="SX96" s="157">
        <v>160</v>
      </c>
      <c r="SY96" s="157">
        <v>32</v>
      </c>
      <c r="SZ96" s="157">
        <v>47</v>
      </c>
      <c r="TA96" s="157">
        <v>81</v>
      </c>
      <c r="TB96" s="193"/>
      <c r="TE96" s="157" t="s">
        <v>270</v>
      </c>
      <c r="TF96" s="157">
        <v>144</v>
      </c>
      <c r="TG96" s="157">
        <v>129</v>
      </c>
      <c r="TH96" s="157">
        <v>6</v>
      </c>
      <c r="TI96" s="157">
        <v>9</v>
      </c>
      <c r="TJ96" s="193"/>
      <c r="TR96" s="158" t="s">
        <v>406</v>
      </c>
      <c r="TU96" s="157" t="s">
        <v>266</v>
      </c>
      <c r="TV96" s="157">
        <v>160</v>
      </c>
      <c r="TW96" s="157">
        <v>32</v>
      </c>
      <c r="TX96" s="159">
        <v>47</v>
      </c>
      <c r="TY96" s="159">
        <v>81</v>
      </c>
      <c r="UC96" s="157" t="s">
        <v>84</v>
      </c>
      <c r="UD96" s="157">
        <v>134</v>
      </c>
      <c r="UE96" s="159">
        <v>108</v>
      </c>
      <c r="UF96" s="157">
        <v>13</v>
      </c>
      <c r="UG96" s="159">
        <v>13</v>
      </c>
      <c r="UK96" s="157" t="s">
        <v>82</v>
      </c>
      <c r="UL96" s="157">
        <v>71</v>
      </c>
      <c r="UM96" s="159">
        <v>45</v>
      </c>
      <c r="UN96" s="159">
        <v>8</v>
      </c>
      <c r="UO96" s="157">
        <v>18</v>
      </c>
      <c r="US96" s="157" t="s">
        <v>84</v>
      </c>
      <c r="UT96" s="157">
        <v>134</v>
      </c>
      <c r="UU96" s="159">
        <v>110</v>
      </c>
      <c r="UV96" s="157">
        <v>13</v>
      </c>
      <c r="UW96" s="159">
        <v>11</v>
      </c>
      <c r="UY96" s="158"/>
      <c r="UZ96" s="157"/>
      <c r="VA96" s="17" t="s">
        <v>270</v>
      </c>
      <c r="VB96" s="157">
        <v>144</v>
      </c>
      <c r="VC96" s="159">
        <v>120</v>
      </c>
      <c r="VD96" s="159">
        <v>6</v>
      </c>
      <c r="VE96" s="159">
        <v>18</v>
      </c>
      <c r="VG96" s="158"/>
      <c r="VI96" s="157" t="s">
        <v>72</v>
      </c>
      <c r="VJ96" s="157">
        <v>85</v>
      </c>
      <c r="VK96" s="159">
        <v>53</v>
      </c>
      <c r="VL96" s="157">
        <v>2</v>
      </c>
      <c r="VM96" s="159">
        <v>30</v>
      </c>
      <c r="VO96" s="158"/>
      <c r="VQ96" s="157" t="s">
        <v>82</v>
      </c>
      <c r="VR96" s="157">
        <v>71</v>
      </c>
      <c r="VS96" s="159">
        <v>45</v>
      </c>
      <c r="VT96" s="159">
        <v>8</v>
      </c>
      <c r="VU96" s="157">
        <v>18</v>
      </c>
      <c r="VW96" s="158"/>
      <c r="VY96" s="157" t="s">
        <v>82</v>
      </c>
      <c r="VZ96" s="157">
        <v>71</v>
      </c>
      <c r="WA96" s="159">
        <v>45</v>
      </c>
      <c r="WB96" s="159">
        <v>8</v>
      </c>
      <c r="WC96" s="157">
        <v>18</v>
      </c>
      <c r="WE96" s="158"/>
      <c r="WG96" s="157" t="s">
        <v>82</v>
      </c>
      <c r="WH96" s="157">
        <v>71</v>
      </c>
      <c r="WI96" s="159">
        <v>45</v>
      </c>
      <c r="WJ96" s="159">
        <v>8</v>
      </c>
      <c r="WK96" s="157">
        <v>18</v>
      </c>
      <c r="WM96" s="158"/>
      <c r="WO96" s="157" t="s">
        <v>39</v>
      </c>
      <c r="WP96" s="157">
        <v>12</v>
      </c>
      <c r="WQ96" s="157">
        <v>9</v>
      </c>
      <c r="WR96" s="157">
        <v>3</v>
      </c>
      <c r="WS96" s="157">
        <v>0</v>
      </c>
      <c r="WW96" s="157" t="s">
        <v>39</v>
      </c>
      <c r="WX96" s="157">
        <v>12</v>
      </c>
      <c r="WY96" s="157">
        <v>9</v>
      </c>
      <c r="WZ96" s="157">
        <v>3</v>
      </c>
      <c r="XA96" s="157">
        <v>0</v>
      </c>
      <c r="XE96" s="157" t="s">
        <v>39</v>
      </c>
      <c r="XF96" s="157">
        <v>12</v>
      </c>
      <c r="XG96" s="157">
        <v>9</v>
      </c>
      <c r="XH96" s="157">
        <v>3</v>
      </c>
      <c r="XI96" s="157">
        <v>0</v>
      </c>
      <c r="XM96" s="157" t="s">
        <v>39</v>
      </c>
      <c r="XN96" s="157">
        <v>12</v>
      </c>
      <c r="XO96" s="157">
        <v>9</v>
      </c>
      <c r="XP96" s="157">
        <v>3</v>
      </c>
      <c r="XQ96" s="157">
        <v>0</v>
      </c>
      <c r="XU96" s="157" t="s">
        <v>39</v>
      </c>
      <c r="XV96" s="157">
        <v>12</v>
      </c>
      <c r="XW96" s="157">
        <v>9</v>
      </c>
      <c r="XX96" s="157">
        <v>3</v>
      </c>
      <c r="XY96" s="157">
        <v>0</v>
      </c>
      <c r="YC96" s="157" t="s">
        <v>39</v>
      </c>
      <c r="YD96" s="157">
        <v>12</v>
      </c>
      <c r="YE96" s="157">
        <v>9</v>
      </c>
      <c r="YF96" s="157">
        <v>3</v>
      </c>
      <c r="YG96" s="157">
        <v>0</v>
      </c>
    </row>
    <row r="97" spans="13:657" s="157" customFormat="1">
      <c r="M97" s="158"/>
      <c r="U97" s="158"/>
      <c r="AC97" s="158"/>
      <c r="AK97" s="158"/>
      <c r="AS97" s="158"/>
      <c r="BA97" s="158"/>
      <c r="BI97" s="158"/>
      <c r="BQ97" s="158"/>
      <c r="BY97" s="158"/>
      <c r="CG97" s="158"/>
      <c r="CO97" s="158"/>
      <c r="CW97" s="158"/>
      <c r="DE97" s="158"/>
      <c r="DM97" s="158"/>
      <c r="DU97" s="158"/>
      <c r="EC97" s="158"/>
      <c r="EK97" s="158"/>
      <c r="ES97" s="158"/>
      <c r="FA97" s="158"/>
      <c r="FI97" s="158"/>
      <c r="FQ97" s="158"/>
      <c r="FY97" s="158"/>
      <c r="GG97" s="158"/>
      <c r="GO97" s="158"/>
      <c r="GW97" s="158"/>
      <c r="GX97" s="11"/>
      <c r="HD97" s="159"/>
      <c r="HE97" s="158"/>
      <c r="HM97" s="158"/>
      <c r="HU97" s="158"/>
      <c r="HX97" s="161"/>
      <c r="IB97" s="159"/>
      <c r="IC97" s="158"/>
      <c r="IK97" s="158"/>
      <c r="IN97" s="161"/>
      <c r="IR97" s="159"/>
      <c r="IS97" s="158"/>
      <c r="IV97" s="161"/>
      <c r="IZ97" s="159"/>
      <c r="JA97" s="158"/>
      <c r="JI97" s="158"/>
      <c r="JW97" s="159"/>
      <c r="JY97" s="158"/>
      <c r="JZ97" s="158"/>
      <c r="KG97" s="158"/>
      <c r="KO97" s="158"/>
      <c r="LU97" s="158"/>
      <c r="MC97" s="158"/>
      <c r="MK97" s="158"/>
      <c r="NA97" s="158"/>
      <c r="NI97" s="158"/>
      <c r="NQ97" s="158"/>
      <c r="NY97" s="158"/>
      <c r="OG97" s="158"/>
      <c r="OR97" s="159"/>
      <c r="OS97" s="159"/>
      <c r="OT97" s="158" t="s">
        <v>303</v>
      </c>
      <c r="OV97" s="183" t="s">
        <v>307</v>
      </c>
      <c r="OW97" s="157" t="s">
        <v>270</v>
      </c>
      <c r="OX97" s="157">
        <v>144</v>
      </c>
      <c r="OY97" s="157">
        <v>133</v>
      </c>
      <c r="OZ97" s="157">
        <v>9</v>
      </c>
      <c r="PA97" s="157">
        <v>2</v>
      </c>
      <c r="PB97" s="158" t="s">
        <v>350</v>
      </c>
      <c r="PJ97" s="158" t="s">
        <v>302</v>
      </c>
      <c r="PM97" s="157" t="s">
        <v>270</v>
      </c>
      <c r="PN97" s="157">
        <v>144</v>
      </c>
      <c r="PO97" s="157">
        <v>130</v>
      </c>
      <c r="PP97" s="157">
        <v>7</v>
      </c>
      <c r="PQ97" s="159">
        <v>7</v>
      </c>
      <c r="PR97" s="158" t="s">
        <v>303</v>
      </c>
      <c r="PS97" s="157" t="s">
        <v>355</v>
      </c>
      <c r="PZ97" s="158"/>
      <c r="QC97" s="157" t="s">
        <v>84</v>
      </c>
      <c r="QD97" s="157">
        <v>134</v>
      </c>
      <c r="QE97" s="157">
        <v>110</v>
      </c>
      <c r="QF97" s="157">
        <v>13</v>
      </c>
      <c r="QG97" s="159">
        <v>11</v>
      </c>
      <c r="QH97" s="158" t="s">
        <v>320</v>
      </c>
      <c r="QI97" s="157" t="s">
        <v>367</v>
      </c>
      <c r="QK97" s="157" t="s">
        <v>84</v>
      </c>
      <c r="QL97" s="157">
        <v>134</v>
      </c>
      <c r="QM97" s="157">
        <v>110</v>
      </c>
      <c r="QN97" s="157">
        <v>13</v>
      </c>
      <c r="QO97" s="159">
        <v>11</v>
      </c>
      <c r="QP97" s="158" t="s">
        <v>351</v>
      </c>
      <c r="QQ97" s="157" t="s">
        <v>297</v>
      </c>
      <c r="QX97" s="157" t="s">
        <v>302</v>
      </c>
      <c r="RF97" s="157" t="s">
        <v>302</v>
      </c>
      <c r="RM97" s="159"/>
      <c r="RN97" s="158"/>
      <c r="RU97" s="159"/>
      <c r="RV97" s="51"/>
      <c r="RY97" s="157" t="s">
        <v>266</v>
      </c>
      <c r="RZ97" s="157">
        <v>160</v>
      </c>
      <c r="SA97" s="157">
        <v>32</v>
      </c>
      <c r="SB97" s="159">
        <v>47</v>
      </c>
      <c r="SC97" s="159">
        <v>81</v>
      </c>
      <c r="SD97" s="51"/>
      <c r="SG97" s="157" t="s">
        <v>270</v>
      </c>
      <c r="SH97" s="157">
        <v>144</v>
      </c>
      <c r="SI97" s="159">
        <v>126</v>
      </c>
      <c r="SJ97" s="159">
        <v>7</v>
      </c>
      <c r="SK97" s="159">
        <v>11</v>
      </c>
      <c r="SL97" s="51"/>
      <c r="ST97" s="157" t="s">
        <v>307</v>
      </c>
      <c r="SW97" s="157" t="s">
        <v>82</v>
      </c>
      <c r="SX97" s="157">
        <v>71</v>
      </c>
      <c r="SY97" s="157">
        <v>45</v>
      </c>
      <c r="SZ97" s="157">
        <v>8</v>
      </c>
      <c r="TA97" s="157">
        <v>18</v>
      </c>
      <c r="TE97" s="157" t="s">
        <v>266</v>
      </c>
      <c r="TF97" s="157">
        <v>160</v>
      </c>
      <c r="TG97" s="157">
        <v>32</v>
      </c>
      <c r="TH97" s="157">
        <v>47</v>
      </c>
      <c r="TI97" s="157">
        <v>81</v>
      </c>
      <c r="TR97" s="157" t="s">
        <v>394</v>
      </c>
      <c r="TU97" s="157" t="s">
        <v>82</v>
      </c>
      <c r="TV97" s="157">
        <v>71</v>
      </c>
      <c r="TW97" s="159">
        <v>45</v>
      </c>
      <c r="TX97" s="159">
        <v>8</v>
      </c>
      <c r="TY97" s="157">
        <v>18</v>
      </c>
      <c r="TZ97" s="157" t="s">
        <v>413</v>
      </c>
      <c r="UE97" s="159"/>
      <c r="UF97" s="159"/>
      <c r="UK97" s="157" t="s">
        <v>84</v>
      </c>
      <c r="UL97" s="157">
        <v>134</v>
      </c>
      <c r="UM97" s="159">
        <v>111</v>
      </c>
      <c r="UN97" s="157">
        <v>13</v>
      </c>
      <c r="UO97" s="159">
        <v>10</v>
      </c>
      <c r="UU97" s="159"/>
      <c r="UW97" s="159"/>
      <c r="VA97" s="17" t="s">
        <v>80</v>
      </c>
      <c r="VB97" s="157">
        <v>20</v>
      </c>
      <c r="VC97" s="157">
        <v>19</v>
      </c>
      <c r="VD97" s="157">
        <v>1</v>
      </c>
      <c r="VE97" s="157">
        <v>0</v>
      </c>
      <c r="VF97" s="157" t="s">
        <v>422</v>
      </c>
      <c r="VI97" s="157" t="s">
        <v>270</v>
      </c>
      <c r="VJ97" s="157">
        <v>144</v>
      </c>
      <c r="VK97" s="159">
        <v>117</v>
      </c>
      <c r="VL97" s="159">
        <v>5</v>
      </c>
      <c r="VM97" s="159">
        <v>22</v>
      </c>
      <c r="VQ97" s="157" t="s">
        <v>84</v>
      </c>
      <c r="VR97" s="157">
        <v>134</v>
      </c>
      <c r="VS97" s="159">
        <v>110</v>
      </c>
      <c r="VT97" s="157">
        <v>13</v>
      </c>
      <c r="VU97" s="159">
        <v>11</v>
      </c>
      <c r="VY97" s="157" t="s">
        <v>84</v>
      </c>
      <c r="VZ97" s="157">
        <v>134</v>
      </c>
      <c r="WA97" s="159">
        <v>111</v>
      </c>
      <c r="WB97" s="157">
        <v>13</v>
      </c>
      <c r="WC97" s="159">
        <v>10</v>
      </c>
      <c r="WG97" s="157" t="s">
        <v>84</v>
      </c>
      <c r="WH97" s="157">
        <v>134</v>
      </c>
      <c r="WI97" s="159">
        <v>110</v>
      </c>
      <c r="WJ97" s="157">
        <v>13</v>
      </c>
      <c r="WK97" s="159">
        <v>11</v>
      </c>
      <c r="WO97" s="157" t="s">
        <v>65</v>
      </c>
      <c r="WP97" s="157">
        <v>381</v>
      </c>
      <c r="WQ97" s="157">
        <v>296</v>
      </c>
      <c r="WR97" s="157">
        <v>55</v>
      </c>
      <c r="WS97" s="157">
        <v>30</v>
      </c>
      <c r="WW97" s="157" t="s">
        <v>65</v>
      </c>
      <c r="WX97" s="157">
        <v>381</v>
      </c>
      <c r="WY97" s="157">
        <v>296</v>
      </c>
      <c r="WZ97" s="157">
        <v>55</v>
      </c>
      <c r="XA97" s="157">
        <v>30</v>
      </c>
      <c r="XE97" s="157" t="s">
        <v>65</v>
      </c>
      <c r="XF97" s="157">
        <v>381</v>
      </c>
      <c r="XG97" s="157">
        <v>296</v>
      </c>
      <c r="XH97" s="157">
        <v>55</v>
      </c>
      <c r="XI97" s="157">
        <v>30</v>
      </c>
      <c r="XM97" s="157" t="s">
        <v>65</v>
      </c>
      <c r="XN97" s="157">
        <v>381</v>
      </c>
      <c r="XO97" s="157">
        <v>296</v>
      </c>
      <c r="XP97" s="157">
        <v>55</v>
      </c>
      <c r="XQ97" s="157">
        <v>30</v>
      </c>
      <c r="XU97" s="157" t="s">
        <v>65</v>
      </c>
      <c r="XV97" s="157">
        <v>381</v>
      </c>
      <c r="XW97" s="157">
        <v>296</v>
      </c>
      <c r="XX97" s="157">
        <v>55</v>
      </c>
      <c r="XY97" s="157">
        <v>30</v>
      </c>
      <c r="YB97" s="195"/>
      <c r="YC97" s="157" t="s">
        <v>65</v>
      </c>
      <c r="YD97" s="157">
        <v>381</v>
      </c>
      <c r="YE97" s="157">
        <v>296</v>
      </c>
      <c r="YF97" s="157">
        <v>55</v>
      </c>
      <c r="YG97" s="157">
        <v>30</v>
      </c>
    </row>
    <row r="98" spans="13:657" s="157" customForma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D98" s="159"/>
      <c r="HE98" s="158"/>
      <c r="HM98" s="158"/>
      <c r="HU98" s="158"/>
      <c r="HX98" s="161"/>
      <c r="IB98" s="159"/>
      <c r="IC98" s="158"/>
      <c r="IK98" s="158"/>
      <c r="IN98" s="161"/>
      <c r="IR98" s="159"/>
      <c r="IS98" s="158"/>
      <c r="IV98" s="161"/>
      <c r="IZ98" s="159"/>
      <c r="JA98" s="158"/>
      <c r="JI98" s="158"/>
      <c r="JW98" s="159"/>
      <c r="JY98" s="158"/>
      <c r="JZ98" s="158"/>
      <c r="KG98" s="158"/>
      <c r="KO98" s="158"/>
      <c r="LU98" s="158"/>
      <c r="MC98" s="158"/>
      <c r="MK98" s="158"/>
      <c r="NA98" s="158"/>
      <c r="NI98" s="158"/>
      <c r="NQ98" s="158"/>
      <c r="NY98" s="158"/>
      <c r="OG98" s="158"/>
      <c r="OR98" s="159"/>
      <c r="OS98" s="159"/>
      <c r="OT98" s="158" t="s">
        <v>304</v>
      </c>
      <c r="OW98" s="157" t="s">
        <v>84</v>
      </c>
      <c r="OX98" s="157">
        <v>134</v>
      </c>
      <c r="OY98" s="157">
        <v>106</v>
      </c>
      <c r="OZ98" s="157">
        <v>13</v>
      </c>
      <c r="PA98" s="157">
        <v>15</v>
      </c>
      <c r="PB98" s="158" t="s">
        <v>325</v>
      </c>
      <c r="PJ98" s="158"/>
      <c r="PR98" s="158" t="s">
        <v>356</v>
      </c>
      <c r="PS98" s="157" t="s">
        <v>304</v>
      </c>
      <c r="PZ98" s="158"/>
      <c r="QC98" s="157" t="s">
        <v>35</v>
      </c>
      <c r="QD98" s="157">
        <v>48</v>
      </c>
      <c r="QE98" s="157">
        <v>21</v>
      </c>
      <c r="QF98" s="157">
        <v>21</v>
      </c>
      <c r="QG98" s="159">
        <v>6</v>
      </c>
      <c r="QH98" s="158" t="s">
        <v>368</v>
      </c>
      <c r="QK98" s="157" t="s">
        <v>35</v>
      </c>
      <c r="QL98" s="157">
        <v>48</v>
      </c>
      <c r="QM98" s="157">
        <v>21</v>
      </c>
      <c r="QN98" s="157">
        <v>21</v>
      </c>
      <c r="QO98" s="157">
        <v>6</v>
      </c>
      <c r="QP98" s="158" t="s">
        <v>368</v>
      </c>
      <c r="QX98" s="157" t="s">
        <v>303</v>
      </c>
      <c r="RF98" s="157" t="s">
        <v>303</v>
      </c>
      <c r="RV98" s="51"/>
      <c r="RY98" s="157" t="s">
        <v>82</v>
      </c>
      <c r="RZ98" s="157">
        <v>71</v>
      </c>
      <c r="SA98" s="159">
        <v>45</v>
      </c>
      <c r="SB98" s="159">
        <v>8</v>
      </c>
      <c r="SC98" s="157">
        <v>18</v>
      </c>
      <c r="SD98" s="51"/>
      <c r="SG98" s="157" t="s">
        <v>266</v>
      </c>
      <c r="SH98" s="157">
        <v>160</v>
      </c>
      <c r="SI98" s="157">
        <v>32</v>
      </c>
      <c r="SJ98" s="159">
        <v>47</v>
      </c>
      <c r="SK98" s="159">
        <v>81</v>
      </c>
      <c r="SL98" s="191" t="s">
        <v>374</v>
      </c>
      <c r="ST98" s="157" t="s">
        <v>396</v>
      </c>
      <c r="SW98" s="157" t="s">
        <v>84</v>
      </c>
      <c r="SX98" s="157">
        <v>134</v>
      </c>
      <c r="SY98" s="157">
        <v>111</v>
      </c>
      <c r="SZ98" s="157">
        <v>13</v>
      </c>
      <c r="TA98" s="157">
        <v>10</v>
      </c>
      <c r="TE98" s="157" t="s">
        <v>82</v>
      </c>
      <c r="TF98" s="157">
        <v>71</v>
      </c>
      <c r="TG98" s="157">
        <v>45</v>
      </c>
      <c r="TH98" s="157">
        <v>8</v>
      </c>
      <c r="TI98" s="157">
        <v>18</v>
      </c>
      <c r="TR98" s="157" t="s">
        <v>395</v>
      </c>
      <c r="TU98" s="157" t="s">
        <v>84</v>
      </c>
      <c r="TV98" s="157">
        <v>134</v>
      </c>
      <c r="TW98" s="159">
        <v>109</v>
      </c>
      <c r="TX98" s="157">
        <v>13</v>
      </c>
      <c r="TY98" s="159">
        <v>12</v>
      </c>
      <c r="UE98" s="159"/>
      <c r="UG98" s="159"/>
      <c r="UM98" s="159"/>
      <c r="UO98" s="159"/>
      <c r="UU98" s="159"/>
      <c r="UW98" s="159"/>
      <c r="VA98" s="157" t="s">
        <v>82</v>
      </c>
      <c r="VB98" s="157">
        <v>71</v>
      </c>
      <c r="VC98" s="159">
        <v>45</v>
      </c>
      <c r="VD98" s="159">
        <v>8</v>
      </c>
      <c r="VE98" s="157">
        <v>18</v>
      </c>
      <c r="VI98" s="157" t="s">
        <v>82</v>
      </c>
      <c r="VJ98" s="157">
        <v>71</v>
      </c>
      <c r="VK98" s="159">
        <v>45</v>
      </c>
      <c r="VL98" s="159">
        <v>8</v>
      </c>
      <c r="VM98" s="157">
        <v>18</v>
      </c>
      <c r="VQ98" s="173" t="s">
        <v>25</v>
      </c>
      <c r="VR98" s="159">
        <v>857</v>
      </c>
      <c r="VS98" s="159">
        <v>846</v>
      </c>
      <c r="VT98" s="159">
        <v>11</v>
      </c>
      <c r="VU98" s="159">
        <v>0</v>
      </c>
      <c r="VV98" s="157" t="s">
        <v>425</v>
      </c>
      <c r="VY98" s="173"/>
      <c r="VZ98" s="159"/>
      <c r="WA98" s="159"/>
      <c r="WB98" s="159"/>
      <c r="WC98" s="159"/>
      <c r="WG98" s="173"/>
      <c r="WH98" s="159"/>
      <c r="WI98" s="159"/>
      <c r="WJ98" s="159"/>
      <c r="WK98" s="159"/>
      <c r="WO98" s="157" t="s">
        <v>70</v>
      </c>
      <c r="WP98" s="157">
        <v>270</v>
      </c>
      <c r="WQ98" s="157">
        <v>0</v>
      </c>
      <c r="WR98" s="157">
        <v>0</v>
      </c>
      <c r="WS98" s="157">
        <v>270</v>
      </c>
      <c r="WW98" s="157" t="s">
        <v>70</v>
      </c>
      <c r="WX98" s="157">
        <v>270</v>
      </c>
      <c r="WY98" s="157">
        <v>0</v>
      </c>
      <c r="WZ98" s="157">
        <v>0</v>
      </c>
      <c r="XA98" s="157">
        <v>270</v>
      </c>
      <c r="XE98" s="157" t="s">
        <v>70</v>
      </c>
      <c r="XF98" s="157">
        <v>270</v>
      </c>
      <c r="XG98" s="157">
        <v>0</v>
      </c>
      <c r="XH98" s="157">
        <v>0</v>
      </c>
      <c r="XI98" s="157">
        <v>270</v>
      </c>
      <c r="XM98" s="157" t="s">
        <v>70</v>
      </c>
      <c r="XN98" s="157">
        <v>270</v>
      </c>
      <c r="XO98" s="157">
        <v>0</v>
      </c>
      <c r="XP98" s="157">
        <v>0</v>
      </c>
      <c r="XQ98" s="157">
        <v>270</v>
      </c>
      <c r="XU98" s="157" t="s">
        <v>70</v>
      </c>
      <c r="XV98" s="157">
        <v>270</v>
      </c>
      <c r="XW98" s="157">
        <v>0</v>
      </c>
      <c r="XX98" s="157">
        <v>0</v>
      </c>
      <c r="XY98" s="157">
        <v>270</v>
      </c>
      <c r="YB98" s="195"/>
      <c r="YC98" s="157" t="s">
        <v>70</v>
      </c>
      <c r="YD98" s="157">
        <v>270</v>
      </c>
      <c r="YE98" s="157">
        <v>0</v>
      </c>
      <c r="YF98" s="157">
        <v>0</v>
      </c>
      <c r="YG98" s="157">
        <v>270</v>
      </c>
    </row>
    <row r="99" spans="13:657" s="157" customFormat="1">
      <c r="M99" s="158"/>
      <c r="U99" s="158"/>
      <c r="AC99" s="158"/>
      <c r="AK99" s="158"/>
      <c r="AS99" s="158"/>
      <c r="BA99" s="158"/>
      <c r="BI99" s="158"/>
      <c r="BQ99" s="158"/>
      <c r="BY99" s="158"/>
      <c r="CG99" s="158"/>
      <c r="CO99" s="158"/>
      <c r="CW99" s="158"/>
      <c r="DE99" s="158"/>
      <c r="DM99" s="158"/>
      <c r="DU99" s="158"/>
      <c r="EC99" s="158"/>
      <c r="EK99" s="158"/>
      <c r="ES99" s="158"/>
      <c r="FA99" s="158"/>
      <c r="FI99" s="158"/>
      <c r="FQ99" s="158"/>
      <c r="FY99" s="158"/>
      <c r="GG99" s="158"/>
      <c r="GO99" s="158"/>
      <c r="GW99" s="158"/>
      <c r="GX99" s="11"/>
      <c r="HD99" s="159"/>
      <c r="HE99" s="158"/>
      <c r="HM99" s="158"/>
      <c r="HU99" s="158"/>
      <c r="HX99" s="161"/>
      <c r="IB99" s="159"/>
      <c r="IC99" s="158"/>
      <c r="IK99" s="158"/>
      <c r="IN99" s="161"/>
      <c r="IR99" s="159"/>
      <c r="IS99" s="158"/>
      <c r="IV99" s="161"/>
      <c r="IZ99" s="159"/>
      <c r="JA99" s="158"/>
      <c r="JI99" s="158"/>
      <c r="JW99" s="159"/>
      <c r="JY99" s="158"/>
      <c r="JZ99" s="158"/>
      <c r="KG99" s="158"/>
      <c r="KO99" s="158"/>
      <c r="LU99" s="158"/>
      <c r="MC99" s="158"/>
      <c r="MK99" s="158"/>
      <c r="NA99" s="158"/>
      <c r="NI99" s="158"/>
      <c r="NQ99" s="158"/>
      <c r="NY99" s="158"/>
      <c r="OG99" s="158"/>
      <c r="OR99" s="159"/>
      <c r="OS99" s="159"/>
      <c r="OT99" s="158" t="s">
        <v>305</v>
      </c>
      <c r="PB99" s="158" t="s">
        <v>296</v>
      </c>
      <c r="PJ99" s="158"/>
      <c r="PR99" s="158" t="s">
        <v>305</v>
      </c>
      <c r="PS99" s="157" t="s">
        <v>307</v>
      </c>
      <c r="PZ99" s="158"/>
      <c r="QC99" s="157" t="s">
        <v>68</v>
      </c>
      <c r="QD99" s="157">
        <v>1597</v>
      </c>
      <c r="QE99" s="157">
        <v>1584</v>
      </c>
      <c r="QF99" s="157">
        <v>12</v>
      </c>
      <c r="QG99" s="157">
        <v>1</v>
      </c>
      <c r="QH99" s="158" t="s">
        <v>369</v>
      </c>
      <c r="QK99" s="157" t="s">
        <v>73</v>
      </c>
      <c r="QL99" s="157">
        <v>291</v>
      </c>
      <c r="QM99" s="157">
        <v>262</v>
      </c>
      <c r="QN99" s="159">
        <v>27</v>
      </c>
      <c r="QO99" s="157">
        <v>2</v>
      </c>
      <c r="QP99" s="158" t="s">
        <v>371</v>
      </c>
      <c r="QS99" s="157" t="s">
        <v>82</v>
      </c>
      <c r="QT99" s="177">
        <v>71</v>
      </c>
      <c r="QU99" s="177">
        <v>45</v>
      </c>
      <c r="QV99" s="107">
        <v>8</v>
      </c>
      <c r="QW99" s="177">
        <v>18</v>
      </c>
      <c r="QX99" s="191" t="s">
        <v>322</v>
      </c>
      <c r="QY99" s="2"/>
      <c r="QZ99" s="2"/>
      <c r="RA99" s="157" t="s">
        <v>82</v>
      </c>
      <c r="RB99" s="157">
        <v>71</v>
      </c>
      <c r="RC99" s="157">
        <v>45</v>
      </c>
      <c r="RD99" s="159">
        <v>8</v>
      </c>
      <c r="RE99" s="157">
        <v>18</v>
      </c>
      <c r="RF99" s="158" t="s">
        <v>322</v>
      </c>
      <c r="RV99" s="51"/>
      <c r="RY99" s="157" t="s">
        <v>84</v>
      </c>
      <c r="RZ99" s="157">
        <v>134</v>
      </c>
      <c r="SA99" s="159">
        <v>109</v>
      </c>
      <c r="SB99" s="157">
        <v>13</v>
      </c>
      <c r="SC99" s="159">
        <v>12</v>
      </c>
      <c r="SD99" s="51"/>
      <c r="SL99" s="157" t="s">
        <v>375</v>
      </c>
      <c r="SO99" s="157" t="s">
        <v>266</v>
      </c>
      <c r="SP99" s="157">
        <v>160</v>
      </c>
      <c r="SQ99" s="157">
        <v>32</v>
      </c>
      <c r="SR99" s="159">
        <v>47</v>
      </c>
      <c r="SS99" s="159">
        <v>81</v>
      </c>
      <c r="ST99" s="193"/>
      <c r="SZ99" s="159"/>
      <c r="TA99" s="159"/>
      <c r="TB99" s="193"/>
      <c r="TE99" s="157" t="s">
        <v>84</v>
      </c>
      <c r="TF99" s="157">
        <v>134</v>
      </c>
      <c r="TG99" s="157">
        <v>109</v>
      </c>
      <c r="TH99" s="157">
        <v>13</v>
      </c>
      <c r="TI99" s="157">
        <v>12</v>
      </c>
      <c r="TJ99" s="193"/>
      <c r="TR99" s="157" t="s">
        <v>407</v>
      </c>
      <c r="VA99" s="157" t="s">
        <v>84</v>
      </c>
      <c r="VB99" s="157">
        <v>134</v>
      </c>
      <c r="VC99" s="159">
        <v>111</v>
      </c>
      <c r="VD99" s="157">
        <v>13</v>
      </c>
      <c r="VE99" s="159">
        <v>10</v>
      </c>
      <c r="VF99" s="157" t="s">
        <v>421</v>
      </c>
      <c r="VI99" s="157" t="s">
        <v>84</v>
      </c>
      <c r="VJ99" s="157">
        <v>134</v>
      </c>
      <c r="VK99" s="159">
        <v>111</v>
      </c>
      <c r="VL99" s="157">
        <v>13</v>
      </c>
      <c r="VM99" s="159">
        <v>10</v>
      </c>
      <c r="VS99" s="159"/>
      <c r="VU99" s="159"/>
      <c r="WA99" s="159"/>
      <c r="WC99" s="159"/>
      <c r="WI99" s="159"/>
      <c r="WK99" s="159"/>
      <c r="WO99" s="157" t="s">
        <v>72</v>
      </c>
      <c r="WP99" s="157">
        <v>85</v>
      </c>
      <c r="WQ99" s="157">
        <v>53</v>
      </c>
      <c r="WR99" s="157">
        <v>2</v>
      </c>
      <c r="WS99" s="157">
        <v>30</v>
      </c>
      <c r="WW99" s="157" t="s">
        <v>72</v>
      </c>
      <c r="WX99" s="157">
        <v>85</v>
      </c>
      <c r="WY99" s="157">
        <v>53</v>
      </c>
      <c r="WZ99" s="157">
        <v>2</v>
      </c>
      <c r="XA99" s="157">
        <v>30</v>
      </c>
      <c r="XE99" s="157" t="s">
        <v>72</v>
      </c>
      <c r="XF99" s="157">
        <v>85</v>
      </c>
      <c r="XG99" s="157">
        <v>53</v>
      </c>
      <c r="XH99" s="157">
        <v>2</v>
      </c>
      <c r="XI99" s="157">
        <v>30</v>
      </c>
      <c r="XM99" s="157" t="s">
        <v>72</v>
      </c>
      <c r="XN99" s="157">
        <v>85</v>
      </c>
      <c r="XO99" s="157">
        <v>53</v>
      </c>
      <c r="XP99" s="157">
        <v>2</v>
      </c>
      <c r="XQ99" s="157">
        <v>30</v>
      </c>
      <c r="XU99" s="157" t="s">
        <v>72</v>
      </c>
      <c r="XV99" s="157">
        <v>85</v>
      </c>
      <c r="XW99" s="157">
        <v>53</v>
      </c>
      <c r="XX99" s="157">
        <v>2</v>
      </c>
      <c r="XY99" s="157">
        <v>30</v>
      </c>
      <c r="YB99" s="195"/>
      <c r="YC99" s="157" t="s">
        <v>72</v>
      </c>
      <c r="YD99" s="157">
        <v>85</v>
      </c>
      <c r="YE99" s="157">
        <v>53</v>
      </c>
      <c r="YF99" s="157">
        <v>2</v>
      </c>
      <c r="YG99" s="157">
        <v>30</v>
      </c>
    </row>
    <row r="100" spans="13:657">
      <c r="GZ100" s="2" t="s">
        <v>71</v>
      </c>
      <c r="HA100" s="2">
        <v>192</v>
      </c>
      <c r="HB100" s="2">
        <v>183</v>
      </c>
      <c r="HC100" s="2">
        <v>7</v>
      </c>
      <c r="HD100" s="7">
        <v>2</v>
      </c>
      <c r="HE100" s="4">
        <f>HB100/HA100</f>
        <v>0.953125</v>
      </c>
      <c r="HX100" s="65" t="s">
        <v>71</v>
      </c>
      <c r="HY100" s="2">
        <v>192</v>
      </c>
      <c r="HZ100" s="2">
        <v>182</v>
      </c>
      <c r="IA100" s="2">
        <v>7</v>
      </c>
      <c r="IB100" s="7">
        <v>3</v>
      </c>
      <c r="IC100" s="4">
        <f>HZ100/HY100</f>
        <v>0.94791666666666663</v>
      </c>
      <c r="IF100" s="65" t="s">
        <v>71</v>
      </c>
      <c r="IG100" s="2">
        <v>192</v>
      </c>
      <c r="IH100" s="2">
        <v>184</v>
      </c>
      <c r="II100" s="2">
        <v>7</v>
      </c>
      <c r="IJ100" s="7">
        <v>1</v>
      </c>
      <c r="IK100" s="4">
        <f>IH100/IG100</f>
        <v>0.95833333333333337</v>
      </c>
      <c r="IN100" s="2" t="s">
        <v>82</v>
      </c>
      <c r="IO100" s="2">
        <v>71</v>
      </c>
      <c r="IP100" s="2">
        <v>33</v>
      </c>
      <c r="IQ100" s="7">
        <v>10</v>
      </c>
      <c r="IR100" s="2">
        <v>28</v>
      </c>
      <c r="IS100" s="4">
        <v>0.46</v>
      </c>
      <c r="IV100" s="2" t="s">
        <v>82</v>
      </c>
      <c r="IW100" s="2">
        <v>71</v>
      </c>
      <c r="IX100" s="2">
        <v>33</v>
      </c>
      <c r="IY100" s="7">
        <v>10</v>
      </c>
      <c r="IZ100" s="2">
        <v>28</v>
      </c>
      <c r="JA100" s="4">
        <v>0.46</v>
      </c>
      <c r="JB100" s="2" t="s">
        <v>228</v>
      </c>
      <c r="JD100" s="2" t="s">
        <v>82</v>
      </c>
      <c r="JE100" s="2">
        <v>71</v>
      </c>
      <c r="JF100" s="2">
        <v>33</v>
      </c>
      <c r="JG100" s="2">
        <v>10</v>
      </c>
      <c r="JH100" s="2">
        <v>28</v>
      </c>
      <c r="JI100" s="4">
        <v>0.46</v>
      </c>
      <c r="JL100" s="2" t="s">
        <v>84</v>
      </c>
      <c r="JM100" s="2">
        <v>135</v>
      </c>
      <c r="JN100" s="2">
        <v>112</v>
      </c>
      <c r="JO100" s="2">
        <v>9</v>
      </c>
      <c r="JP100" s="2">
        <v>14</v>
      </c>
      <c r="JQ100" s="4">
        <v>0.83</v>
      </c>
      <c r="JT100" s="2" t="s">
        <v>42</v>
      </c>
      <c r="JU100" s="2">
        <v>391</v>
      </c>
      <c r="JV100" s="2">
        <v>390</v>
      </c>
      <c r="JW100" s="7">
        <v>1</v>
      </c>
      <c r="JX100" s="2">
        <v>0</v>
      </c>
      <c r="JY100" s="4">
        <v>1</v>
      </c>
      <c r="JZ100" s="2" t="s">
        <v>248</v>
      </c>
      <c r="KB100" s="2" t="s">
        <v>82</v>
      </c>
      <c r="KC100" s="2">
        <v>71</v>
      </c>
      <c r="KD100" s="2">
        <v>33</v>
      </c>
      <c r="KE100" s="2">
        <v>10</v>
      </c>
      <c r="KF100" s="2">
        <v>28</v>
      </c>
      <c r="KG100" s="4">
        <v>0.46</v>
      </c>
      <c r="KH100" s="2" t="s">
        <v>257</v>
      </c>
      <c r="NB100" s="2" t="s">
        <v>295</v>
      </c>
      <c r="OO100" s="157" t="s">
        <v>84</v>
      </c>
      <c r="OP100" s="157">
        <v>134</v>
      </c>
      <c r="OQ100" s="157">
        <v>109</v>
      </c>
      <c r="OR100" s="159">
        <v>13</v>
      </c>
      <c r="OS100" s="159">
        <v>12</v>
      </c>
      <c r="OT100" s="158">
        <f>OQ100/OP100</f>
        <v>0.81343283582089554</v>
      </c>
      <c r="OU100" s="2" t="s">
        <v>326</v>
      </c>
      <c r="PB100" s="158" t="s">
        <v>351</v>
      </c>
      <c r="PE100" s="157" t="s">
        <v>86</v>
      </c>
      <c r="PF100" s="157">
        <v>1817</v>
      </c>
      <c r="PG100" s="157">
        <v>40</v>
      </c>
      <c r="PH100" s="157">
        <v>149</v>
      </c>
      <c r="PI100" s="157">
        <v>1628</v>
      </c>
      <c r="PJ100" s="158">
        <f>PG100/PF100</f>
        <v>2.2014309301045681E-2</v>
      </c>
      <c r="PR100" s="158" t="s">
        <v>302</v>
      </c>
      <c r="QF100" s="2">
        <f>SUM(QF3:QF99)</f>
        <v>845</v>
      </c>
      <c r="QG100" s="2">
        <f>SUM(QG3:QG99)</f>
        <v>409</v>
      </c>
      <c r="QS100" s="157" t="s">
        <v>84</v>
      </c>
      <c r="QT100" s="177">
        <v>134</v>
      </c>
      <c r="QU100" s="177">
        <v>110</v>
      </c>
      <c r="QV100" s="177">
        <v>13</v>
      </c>
      <c r="QW100" s="107">
        <v>11</v>
      </c>
      <c r="QX100" s="191" t="s">
        <v>351</v>
      </c>
      <c r="QZ100" s="157"/>
      <c r="RA100" s="157" t="s">
        <v>84</v>
      </c>
      <c r="RB100" s="157">
        <v>134</v>
      </c>
      <c r="RC100" s="157">
        <v>110</v>
      </c>
      <c r="RD100" s="157">
        <v>13</v>
      </c>
      <c r="RE100" s="159">
        <v>11</v>
      </c>
      <c r="RF100" s="158" t="s">
        <v>351</v>
      </c>
      <c r="RH100" s="157"/>
      <c r="RI100" s="157" t="s">
        <v>84</v>
      </c>
      <c r="RJ100" s="157">
        <v>134</v>
      </c>
      <c r="RK100" s="159">
        <v>110</v>
      </c>
      <c r="RL100" s="157">
        <v>13</v>
      </c>
      <c r="RM100" s="159">
        <v>11</v>
      </c>
      <c r="RN100" s="158" t="s">
        <v>351</v>
      </c>
      <c r="RP100" s="157"/>
      <c r="RV100" s="51"/>
      <c r="SD100" s="51"/>
      <c r="SG100" s="157" t="s">
        <v>82</v>
      </c>
      <c r="SH100" s="157">
        <v>71</v>
      </c>
      <c r="SI100" s="159">
        <v>45</v>
      </c>
      <c r="SJ100" s="159">
        <v>8</v>
      </c>
      <c r="SK100" s="157">
        <v>18</v>
      </c>
      <c r="SL100" s="51" t="s">
        <v>389</v>
      </c>
      <c r="SR100" s="159"/>
      <c r="SS100" s="159"/>
      <c r="ST100" s="193"/>
      <c r="SZ100" s="159"/>
      <c r="TA100" s="159"/>
      <c r="TB100" s="193"/>
      <c r="TH100" s="159"/>
      <c r="TI100" s="159"/>
      <c r="TJ100" s="193"/>
      <c r="TR100" s="158" t="s">
        <v>408</v>
      </c>
      <c r="WO100" s="157" t="s">
        <v>270</v>
      </c>
      <c r="WP100" s="157">
        <v>144</v>
      </c>
      <c r="WQ100" s="157">
        <v>115</v>
      </c>
      <c r="WR100" s="157">
        <v>3</v>
      </c>
      <c r="WS100" s="157">
        <v>26</v>
      </c>
      <c r="WW100" s="157" t="s">
        <v>270</v>
      </c>
      <c r="WX100" s="157">
        <v>144</v>
      </c>
      <c r="WY100" s="157">
        <v>115</v>
      </c>
      <c r="WZ100" s="157">
        <v>3</v>
      </c>
      <c r="XA100" s="157">
        <v>26</v>
      </c>
      <c r="XE100" s="157" t="s">
        <v>270</v>
      </c>
      <c r="XF100" s="157">
        <v>144</v>
      </c>
      <c r="XG100" s="157">
        <v>115</v>
      </c>
      <c r="XH100" s="157">
        <v>3</v>
      </c>
      <c r="XI100" s="157">
        <v>26</v>
      </c>
      <c r="XM100" s="157" t="s">
        <v>270</v>
      </c>
      <c r="XN100" s="157">
        <v>144</v>
      </c>
      <c r="XO100" s="157">
        <v>115</v>
      </c>
      <c r="XP100" s="157">
        <v>3</v>
      </c>
      <c r="XQ100" s="157">
        <v>26</v>
      </c>
      <c r="XU100" s="157" t="s">
        <v>270</v>
      </c>
      <c r="XV100" s="157">
        <v>144</v>
      </c>
      <c r="XW100" s="157">
        <v>115</v>
      </c>
      <c r="XX100" s="157">
        <v>3</v>
      </c>
      <c r="XY100" s="157">
        <v>26</v>
      </c>
      <c r="YC100" s="157" t="s">
        <v>270</v>
      </c>
      <c r="YD100" s="157">
        <v>144</v>
      </c>
      <c r="YE100" s="157">
        <v>115</v>
      </c>
      <c r="YF100" s="157">
        <v>3</v>
      </c>
      <c r="YG100" s="157">
        <v>26</v>
      </c>
    </row>
    <row r="101" spans="13:657" ht="18" customHeight="1">
      <c r="DH101" s="2" t="s">
        <v>182</v>
      </c>
      <c r="DI101" s="2">
        <f>SUM(DI3:DI73)</f>
        <v>7653</v>
      </c>
      <c r="DJ101" s="2">
        <f>SUM(DJ3:DJ73)</f>
        <v>6967</v>
      </c>
      <c r="DM101" s="4">
        <f>DJ101/DI101</f>
        <v>0.91036194956226313</v>
      </c>
      <c r="GZ101" s="2" t="s">
        <v>84</v>
      </c>
      <c r="HA101" s="2">
        <v>135</v>
      </c>
      <c r="HB101" s="2">
        <v>112</v>
      </c>
      <c r="HC101" s="2">
        <v>11</v>
      </c>
      <c r="HD101" s="2">
        <v>12</v>
      </c>
      <c r="HE101" s="4">
        <v>0.83</v>
      </c>
      <c r="HH101" s="2" t="s">
        <v>71</v>
      </c>
      <c r="HI101" s="2">
        <v>192</v>
      </c>
      <c r="HJ101" s="2">
        <v>185</v>
      </c>
      <c r="HK101" s="2">
        <v>7</v>
      </c>
      <c r="HL101" s="7">
        <v>2</v>
      </c>
      <c r="HM101" s="4">
        <f>HJ101/HI101</f>
        <v>0.96354166666666663</v>
      </c>
      <c r="HX101" s="2" t="s">
        <v>84</v>
      </c>
      <c r="HY101" s="2">
        <v>135</v>
      </c>
      <c r="HZ101" s="2">
        <v>112</v>
      </c>
      <c r="IA101" s="2">
        <v>9</v>
      </c>
      <c r="IB101" s="7">
        <v>14</v>
      </c>
      <c r="IC101" s="4">
        <f>HZ101/HY101</f>
        <v>0.82962962962962961</v>
      </c>
      <c r="IF101" s="2" t="s">
        <v>84</v>
      </c>
      <c r="IG101" s="2">
        <v>135</v>
      </c>
      <c r="IH101" s="2">
        <v>112</v>
      </c>
      <c r="II101" s="2">
        <v>9</v>
      </c>
      <c r="IJ101" s="7">
        <v>13</v>
      </c>
      <c r="IK101" s="4">
        <v>0.83</v>
      </c>
      <c r="IN101" s="2" t="s">
        <v>84</v>
      </c>
      <c r="IO101" s="2">
        <v>135</v>
      </c>
      <c r="IP101" s="2">
        <v>112</v>
      </c>
      <c r="IQ101" s="2">
        <v>9</v>
      </c>
      <c r="IR101" s="7">
        <v>14</v>
      </c>
      <c r="IS101" s="4">
        <v>0.83</v>
      </c>
      <c r="IV101" s="2" t="s">
        <v>84</v>
      </c>
      <c r="IW101" s="2">
        <v>135</v>
      </c>
      <c r="IX101" s="2">
        <v>112</v>
      </c>
      <c r="IY101" s="2">
        <v>9</v>
      </c>
      <c r="IZ101" s="7">
        <v>14</v>
      </c>
      <c r="JA101" s="4">
        <v>0.83</v>
      </c>
      <c r="JD101" s="114" t="s">
        <v>71</v>
      </c>
      <c r="JE101" s="2">
        <v>192</v>
      </c>
      <c r="JF101" s="2">
        <v>184</v>
      </c>
      <c r="JG101" s="2">
        <v>7</v>
      </c>
      <c r="JH101" s="7">
        <v>1</v>
      </c>
      <c r="JI101" s="4">
        <f>JF101/JE101</f>
        <v>0.95833333333333337</v>
      </c>
      <c r="JL101" s="2" t="s">
        <v>82</v>
      </c>
      <c r="JM101" s="2">
        <v>71</v>
      </c>
      <c r="JN101" s="2">
        <v>33</v>
      </c>
      <c r="JO101" s="2">
        <v>10</v>
      </c>
      <c r="JP101" s="2">
        <v>28</v>
      </c>
      <c r="JQ101" s="115" t="s">
        <v>252</v>
      </c>
      <c r="JT101" s="2" t="s">
        <v>179</v>
      </c>
      <c r="JU101" s="2">
        <v>144</v>
      </c>
      <c r="JV101" s="2">
        <v>133</v>
      </c>
      <c r="JW101" s="2">
        <v>8</v>
      </c>
      <c r="JX101" s="7">
        <v>3</v>
      </c>
      <c r="JY101" s="4">
        <v>0.92</v>
      </c>
      <c r="JZ101" s="2" t="s">
        <v>249</v>
      </c>
      <c r="KB101" s="2" t="s">
        <v>84</v>
      </c>
      <c r="KC101" s="2">
        <v>135</v>
      </c>
      <c r="KD101" s="2">
        <v>112</v>
      </c>
      <c r="KE101" s="2">
        <v>9</v>
      </c>
      <c r="KF101" s="2">
        <v>14</v>
      </c>
      <c r="KG101" s="4">
        <v>0.83</v>
      </c>
      <c r="NB101" s="2" t="s">
        <v>296</v>
      </c>
      <c r="OU101" s="2" t="s">
        <v>310</v>
      </c>
      <c r="PB101" s="158" t="s">
        <v>352</v>
      </c>
      <c r="PM101" s="157" t="s">
        <v>22</v>
      </c>
      <c r="PN101" s="157">
        <v>348</v>
      </c>
      <c r="PO101" s="157">
        <v>257</v>
      </c>
      <c r="PP101" s="157">
        <v>58</v>
      </c>
      <c r="PQ101" s="157">
        <v>33</v>
      </c>
      <c r="PR101" s="28" t="s">
        <v>357</v>
      </c>
      <c r="QX101" s="157" t="s">
        <v>297</v>
      </c>
      <c r="QZ101" s="157"/>
      <c r="RF101" s="157" t="s">
        <v>297</v>
      </c>
      <c r="RH101" s="157"/>
      <c r="RN101" s="157" t="s">
        <v>297</v>
      </c>
      <c r="RV101" s="51"/>
      <c r="SD101" s="51"/>
      <c r="SG101" s="157" t="s">
        <v>84</v>
      </c>
      <c r="SH101" s="157">
        <v>134</v>
      </c>
      <c r="SI101" s="159">
        <v>110</v>
      </c>
      <c r="SJ101" s="157">
        <v>13</v>
      </c>
      <c r="SK101" s="159">
        <v>11</v>
      </c>
      <c r="SL101" s="51" t="s">
        <v>364</v>
      </c>
      <c r="SO101" s="157" t="s">
        <v>82</v>
      </c>
      <c r="SP101" s="157">
        <v>71</v>
      </c>
      <c r="SQ101" s="159">
        <v>45</v>
      </c>
      <c r="SR101" s="159">
        <v>8</v>
      </c>
      <c r="SS101" s="157">
        <v>18</v>
      </c>
      <c r="ST101" s="193" t="s">
        <v>322</v>
      </c>
      <c r="SY101" s="159"/>
      <c r="SZ101" s="159"/>
      <c r="TB101" s="193"/>
      <c r="TG101" s="159"/>
      <c r="TH101" s="159"/>
      <c r="TJ101" s="193"/>
      <c r="TR101" s="158" t="s">
        <v>409</v>
      </c>
      <c r="WO101" s="157" t="s">
        <v>82</v>
      </c>
      <c r="WP101" s="157">
        <v>71</v>
      </c>
      <c r="WQ101" s="157">
        <v>45</v>
      </c>
      <c r="WR101" s="157">
        <v>8</v>
      </c>
      <c r="WS101" s="157">
        <v>18</v>
      </c>
      <c r="WW101" s="157" t="s">
        <v>82</v>
      </c>
      <c r="WX101" s="157">
        <v>71</v>
      </c>
      <c r="WY101" s="157">
        <v>45</v>
      </c>
      <c r="WZ101" s="157">
        <v>8</v>
      </c>
      <c r="XA101" s="157">
        <v>18</v>
      </c>
      <c r="XE101" s="157" t="s">
        <v>82</v>
      </c>
      <c r="XF101" s="157">
        <v>71</v>
      </c>
      <c r="XG101" s="157">
        <v>45</v>
      </c>
      <c r="XH101" s="157">
        <v>8</v>
      </c>
      <c r="XI101" s="157">
        <v>18</v>
      </c>
      <c r="XM101" s="157" t="s">
        <v>82</v>
      </c>
      <c r="XN101" s="157">
        <v>71</v>
      </c>
      <c r="XO101" s="157">
        <v>45</v>
      </c>
      <c r="XP101" s="157">
        <v>8</v>
      </c>
      <c r="XQ101" s="157">
        <v>18</v>
      </c>
      <c r="XU101" s="157" t="s">
        <v>82</v>
      </c>
      <c r="XV101" s="157">
        <v>71</v>
      </c>
      <c r="XW101" s="157">
        <v>45</v>
      </c>
      <c r="XX101" s="157">
        <v>8</v>
      </c>
      <c r="XY101" s="157">
        <v>18</v>
      </c>
      <c r="YC101" s="157" t="s">
        <v>82</v>
      </c>
      <c r="YD101" s="157">
        <v>71</v>
      </c>
      <c r="YE101" s="157">
        <v>45</v>
      </c>
      <c r="YF101" s="157">
        <v>8</v>
      </c>
      <c r="YG101" s="157">
        <v>18</v>
      </c>
    </row>
    <row r="102" spans="13:657" ht="17.25" customHeight="1">
      <c r="DH102" s="2" t="s">
        <v>183</v>
      </c>
      <c r="DI102" s="2">
        <f>SUM(DI74:DI78)</f>
        <v>540</v>
      </c>
      <c r="DJ102" s="2">
        <f>SUM(DJ74:DJ78)</f>
        <v>539</v>
      </c>
      <c r="DM102" s="4">
        <f>DJ102/DI102</f>
        <v>0.99814814814814812</v>
      </c>
      <c r="GZ102" s="2" t="s">
        <v>179</v>
      </c>
      <c r="HA102" s="2">
        <v>144</v>
      </c>
      <c r="HB102" s="2">
        <v>133</v>
      </c>
      <c r="HC102" s="7">
        <v>9</v>
      </c>
      <c r="HD102" s="2">
        <v>2</v>
      </c>
      <c r="HE102" s="4">
        <v>0.92</v>
      </c>
      <c r="HH102" s="2" t="s">
        <v>179</v>
      </c>
      <c r="HI102" s="2">
        <v>144</v>
      </c>
      <c r="HJ102" s="2">
        <v>133</v>
      </c>
      <c r="HK102" s="7">
        <v>9</v>
      </c>
      <c r="HL102" s="2">
        <v>2</v>
      </c>
      <c r="HM102" s="4">
        <v>0.92</v>
      </c>
      <c r="IA102" s="2">
        <f>SUM(IA3:IA101)</f>
        <v>413</v>
      </c>
      <c r="IB102" s="2">
        <f>SUM(IB3:IB101)</f>
        <v>352</v>
      </c>
      <c r="IF102" s="2" t="s">
        <v>35</v>
      </c>
      <c r="IG102" s="2">
        <v>48</v>
      </c>
      <c r="IH102" s="2">
        <v>20</v>
      </c>
      <c r="II102" s="7">
        <v>22</v>
      </c>
      <c r="IJ102" s="2">
        <v>6</v>
      </c>
      <c r="IK102" s="4">
        <f>IH102/IG102</f>
        <v>0.41666666666666669</v>
      </c>
      <c r="JD102" s="2" t="s">
        <v>35</v>
      </c>
      <c r="JE102" s="2">
        <v>48</v>
      </c>
      <c r="JF102" s="2">
        <v>20</v>
      </c>
      <c r="JG102" s="7">
        <v>22</v>
      </c>
      <c r="JH102" s="2">
        <v>6</v>
      </c>
      <c r="JI102" s="4">
        <v>0.42</v>
      </c>
      <c r="JL102" s="2" t="s">
        <v>84</v>
      </c>
      <c r="JM102" s="2">
        <v>135</v>
      </c>
      <c r="JN102" s="2">
        <v>112</v>
      </c>
      <c r="JO102" s="2">
        <v>9</v>
      </c>
      <c r="JP102" s="2">
        <v>14</v>
      </c>
      <c r="JQ102" s="4">
        <f>JN102/JM102</f>
        <v>0.82962962962962961</v>
      </c>
      <c r="JR102" s="115" t="s">
        <v>253</v>
      </c>
      <c r="JS102" s="115" t="s">
        <v>254</v>
      </c>
      <c r="JT102" s="2" t="s">
        <v>84</v>
      </c>
      <c r="JU102" s="2">
        <v>135</v>
      </c>
      <c r="JV102" s="2">
        <v>111</v>
      </c>
      <c r="JW102" s="7">
        <v>11</v>
      </c>
      <c r="JX102" s="2">
        <v>13</v>
      </c>
      <c r="MV102" s="157" t="s">
        <v>289</v>
      </c>
      <c r="MW102" s="157">
        <v>10</v>
      </c>
      <c r="MX102" s="157">
        <v>0</v>
      </c>
      <c r="MY102" s="157">
        <v>0</v>
      </c>
      <c r="MZ102" s="157">
        <v>10</v>
      </c>
      <c r="NA102" s="158">
        <v>0</v>
      </c>
      <c r="OU102" s="2" t="s">
        <v>327</v>
      </c>
      <c r="PR102" s="28" t="s">
        <v>358</v>
      </c>
      <c r="QS102" s="157" t="s">
        <v>35</v>
      </c>
      <c r="QT102" s="177">
        <v>48</v>
      </c>
      <c r="QU102" s="107">
        <v>21</v>
      </c>
      <c r="QV102" s="177">
        <v>21</v>
      </c>
      <c r="QW102" s="107">
        <v>6</v>
      </c>
      <c r="QX102" s="191" t="s">
        <v>368</v>
      </c>
      <c r="QY102" s="157"/>
      <c r="QZ102" s="157"/>
      <c r="RA102" s="157" t="s">
        <v>35</v>
      </c>
      <c r="RB102" s="157">
        <v>48</v>
      </c>
      <c r="RC102" s="157">
        <v>21</v>
      </c>
      <c r="RD102" s="107">
        <v>21</v>
      </c>
      <c r="RE102" s="159">
        <v>6</v>
      </c>
      <c r="RF102" s="158" t="s">
        <v>368</v>
      </c>
      <c r="RH102" s="157"/>
      <c r="RI102" s="157" t="s">
        <v>35</v>
      </c>
      <c r="RJ102" s="157">
        <v>48</v>
      </c>
      <c r="RK102" s="159">
        <v>21</v>
      </c>
      <c r="RL102" s="157">
        <v>21</v>
      </c>
      <c r="RM102" s="159">
        <v>6</v>
      </c>
      <c r="RN102" s="158" t="s">
        <v>368</v>
      </c>
      <c r="RV102" s="51"/>
      <c r="SD102" s="157"/>
      <c r="SL102" s="51" t="s">
        <v>387</v>
      </c>
      <c r="SO102" s="157" t="s">
        <v>84</v>
      </c>
      <c r="SP102" s="157">
        <v>134</v>
      </c>
      <c r="SQ102" s="159">
        <v>111</v>
      </c>
      <c r="SR102" s="157">
        <v>13</v>
      </c>
      <c r="SS102" s="159">
        <v>10</v>
      </c>
      <c r="ST102" s="193" t="s">
        <v>393</v>
      </c>
      <c r="SY102" s="159"/>
      <c r="TA102" s="159"/>
      <c r="TB102" s="193"/>
      <c r="TG102" s="159"/>
      <c r="TI102" s="159"/>
      <c r="TJ102" s="193"/>
      <c r="TO102" s="159"/>
      <c r="TQ102" s="159"/>
      <c r="TR102" s="193" t="s">
        <v>249</v>
      </c>
      <c r="TW102" s="159"/>
      <c r="TY102" s="159"/>
      <c r="TZ102" s="193"/>
      <c r="UE102" s="159"/>
      <c r="UG102" s="159"/>
      <c r="UH102" s="193"/>
      <c r="UM102" s="159"/>
      <c r="UO102" s="159"/>
      <c r="UP102" s="193"/>
      <c r="UU102" s="159"/>
      <c r="UW102" s="159"/>
      <c r="UX102" s="193"/>
      <c r="VC102" s="159"/>
      <c r="VE102" s="159"/>
      <c r="VF102" s="193"/>
      <c r="VK102" s="159"/>
      <c r="VM102" s="159"/>
      <c r="VN102" s="193"/>
      <c r="VS102" s="159"/>
      <c r="VU102" s="159"/>
      <c r="VV102" s="193"/>
      <c r="WA102" s="159"/>
      <c r="WC102" s="159"/>
      <c r="WD102" s="193"/>
      <c r="WI102" s="159"/>
      <c r="WK102" s="159"/>
      <c r="WL102" s="193"/>
    </row>
    <row r="103" spans="13:657" ht="15">
      <c r="HC103" s="2">
        <f>SUM(HC96:HC102)</f>
        <v>29</v>
      </c>
      <c r="HD103" s="2">
        <f>SUM(HD96:HD102)</f>
        <v>18</v>
      </c>
      <c r="HH103" s="2" t="s">
        <v>84</v>
      </c>
      <c r="HI103" s="2">
        <v>135</v>
      </c>
      <c r="HJ103" s="2">
        <v>110</v>
      </c>
      <c r="HK103" s="7">
        <v>11</v>
      </c>
      <c r="HL103" s="7">
        <v>14</v>
      </c>
      <c r="HM103" s="4">
        <v>0.81</v>
      </c>
      <c r="II103" s="7">
        <f>SUM(II3:II102)</f>
        <v>435</v>
      </c>
      <c r="IJ103" s="2">
        <f>SUM(IJ3:IJ102)</f>
        <v>346</v>
      </c>
      <c r="JO103" s="2">
        <f>SUM(JO3:JO102)</f>
        <v>426</v>
      </c>
      <c r="JP103" s="2">
        <f>SUM(JP3:JP102)</f>
        <v>354</v>
      </c>
      <c r="JT103" s="65" t="s">
        <v>36</v>
      </c>
      <c r="JU103" s="2">
        <v>65</v>
      </c>
      <c r="JV103" s="2">
        <v>23</v>
      </c>
      <c r="JW103" s="27">
        <v>2</v>
      </c>
      <c r="JX103" s="27">
        <v>40</v>
      </c>
      <c r="JY103" s="4">
        <v>0.35</v>
      </c>
      <c r="MV103" s="163" t="s">
        <v>25</v>
      </c>
      <c r="MW103" s="156">
        <v>847</v>
      </c>
      <c r="MX103" s="156">
        <v>836</v>
      </c>
      <c r="MY103" s="156">
        <v>11</v>
      </c>
      <c r="MZ103" s="156">
        <v>0</v>
      </c>
      <c r="NA103" s="162">
        <f>MX103/MW103</f>
        <v>0.98701298701298701</v>
      </c>
      <c r="NB103" s="158">
        <f>NA103-MS103</f>
        <v>0.98701298701298701</v>
      </c>
      <c r="OU103" s="2" t="s">
        <v>311</v>
      </c>
      <c r="PM103" s="157" t="s">
        <v>82</v>
      </c>
      <c r="PN103" s="157">
        <v>71</v>
      </c>
      <c r="PO103" s="157">
        <v>45</v>
      </c>
      <c r="PP103" s="157">
        <v>8</v>
      </c>
      <c r="PQ103" s="157">
        <v>18</v>
      </c>
      <c r="PR103" s="183" t="s">
        <v>322</v>
      </c>
      <c r="QS103" s="177" t="s">
        <v>266</v>
      </c>
      <c r="QT103" s="177">
        <v>160</v>
      </c>
      <c r="QU103" s="177">
        <v>32</v>
      </c>
      <c r="QV103" s="107">
        <v>47</v>
      </c>
      <c r="QW103" s="107">
        <v>81</v>
      </c>
      <c r="QX103" s="191" t="s">
        <v>374</v>
      </c>
      <c r="RA103" s="177" t="s">
        <v>266</v>
      </c>
      <c r="RB103" s="157">
        <v>160</v>
      </c>
      <c r="RC103" s="177">
        <v>32</v>
      </c>
      <c r="RD103" s="107">
        <v>47</v>
      </c>
      <c r="RE103" s="107">
        <v>81</v>
      </c>
      <c r="RF103" s="191" t="s">
        <v>374</v>
      </c>
      <c r="RI103" s="177" t="s">
        <v>266</v>
      </c>
      <c r="RJ103" s="177">
        <v>160</v>
      </c>
      <c r="RK103" s="177">
        <v>32</v>
      </c>
      <c r="RL103" s="107">
        <v>47</v>
      </c>
      <c r="RM103" s="107">
        <v>81</v>
      </c>
      <c r="RN103" s="191" t="s">
        <v>374</v>
      </c>
      <c r="RQ103" s="157" t="s">
        <v>266</v>
      </c>
      <c r="RR103" s="157">
        <v>160</v>
      </c>
      <c r="RS103" s="157">
        <v>32</v>
      </c>
      <c r="RT103" s="159">
        <v>47</v>
      </c>
      <c r="RU103" s="159">
        <v>81</v>
      </c>
      <c r="RV103" s="191" t="s">
        <v>374</v>
      </c>
      <c r="SB103" s="159"/>
      <c r="SC103" s="159"/>
      <c r="SD103" s="157"/>
      <c r="SJ103" s="159"/>
      <c r="SK103" s="159"/>
      <c r="SL103" s="191"/>
      <c r="SR103" s="159"/>
      <c r="SS103" s="159"/>
      <c r="ST103" s="193"/>
      <c r="SZ103" s="159"/>
      <c r="TA103" s="159"/>
      <c r="TB103" s="193"/>
      <c r="TH103" s="159"/>
      <c r="TI103" s="159"/>
      <c r="TJ103" s="193"/>
      <c r="TM103" s="157" t="s">
        <v>404</v>
      </c>
      <c r="TN103" s="157">
        <v>160</v>
      </c>
      <c r="TO103" s="157">
        <v>32</v>
      </c>
      <c r="TP103" s="157">
        <v>47</v>
      </c>
      <c r="TQ103" s="157">
        <v>81</v>
      </c>
      <c r="TR103" s="193" t="s">
        <v>400</v>
      </c>
      <c r="TZ103" s="193"/>
      <c r="UH103" s="193"/>
      <c r="UP103" s="193"/>
      <c r="UX103" s="193"/>
      <c r="VF103" s="193"/>
      <c r="VN103" s="193"/>
      <c r="VV103" s="193"/>
      <c r="WD103" s="193"/>
      <c r="WL103" s="193"/>
    </row>
    <row r="104" spans="13:657" ht="15">
      <c r="HK104" s="2">
        <f>SUM(HK3:HK103)</f>
        <v>376</v>
      </c>
      <c r="HL104" s="2">
        <f>SUM(HL3:HL103)</f>
        <v>314</v>
      </c>
      <c r="JT104" s="2" t="s">
        <v>82</v>
      </c>
      <c r="JU104" s="2">
        <v>71</v>
      </c>
      <c r="JV104" s="2">
        <v>33</v>
      </c>
      <c r="JW104" s="2">
        <v>10</v>
      </c>
      <c r="JX104" s="2">
        <v>28</v>
      </c>
      <c r="JY104" s="4">
        <v>0.46</v>
      </c>
      <c r="MV104" s="163" t="s">
        <v>32</v>
      </c>
      <c r="MW104" s="156">
        <v>628</v>
      </c>
      <c r="MX104" s="156">
        <v>618</v>
      </c>
      <c r="MY104" s="156">
        <v>10</v>
      </c>
      <c r="MZ104" s="156">
        <v>0</v>
      </c>
      <c r="NA104" s="162">
        <f>MX104/MW104</f>
        <v>0.98407643312101911</v>
      </c>
      <c r="OU104" s="2" t="s">
        <v>325</v>
      </c>
      <c r="PM104" s="157" t="s">
        <v>35</v>
      </c>
      <c r="PN104" s="157">
        <v>48</v>
      </c>
      <c r="PO104" s="157">
        <v>21</v>
      </c>
      <c r="PP104" s="157">
        <v>21</v>
      </c>
      <c r="PQ104" s="157">
        <v>6</v>
      </c>
      <c r="PR104" s="183" t="s">
        <v>359</v>
      </c>
      <c r="QX104" s="157" t="s">
        <v>375</v>
      </c>
      <c r="RF104" s="157" t="s">
        <v>375</v>
      </c>
      <c r="RN104" s="157" t="s">
        <v>375</v>
      </c>
      <c r="RV104" s="157" t="s">
        <v>375</v>
      </c>
      <c r="SD104" s="157"/>
      <c r="SL104" s="157"/>
      <c r="ST104" s="193"/>
      <c r="TB104" s="193"/>
      <c r="TJ104" s="193"/>
      <c r="TR104" s="157" t="s">
        <v>401</v>
      </c>
      <c r="TZ104" s="157"/>
      <c r="UH104" s="157"/>
      <c r="UP104" s="157"/>
      <c r="UX104" s="157"/>
      <c r="VF104" s="157"/>
      <c r="VN104" s="157"/>
      <c r="VV104" s="157"/>
      <c r="WD104" s="157"/>
      <c r="WL104" s="157"/>
    </row>
    <row r="105" spans="13:657" ht="15">
      <c r="MV105" s="163" t="s">
        <v>71</v>
      </c>
      <c r="MW105" s="156">
        <v>192</v>
      </c>
      <c r="MX105" s="156">
        <v>185</v>
      </c>
      <c r="MY105" s="156">
        <v>7</v>
      </c>
      <c r="MZ105" s="156">
        <v>0</v>
      </c>
      <c r="NA105" s="162">
        <f>MX105/MW105</f>
        <v>0.96354166666666663</v>
      </c>
      <c r="OO105" s="157" t="s">
        <v>73</v>
      </c>
      <c r="OP105" s="157">
        <v>291</v>
      </c>
      <c r="OQ105" s="157">
        <v>262</v>
      </c>
      <c r="OR105" s="157">
        <v>26</v>
      </c>
      <c r="OS105" s="159">
        <v>3</v>
      </c>
      <c r="OT105" s="158">
        <f>OQ105/OP105</f>
        <v>0.90034364261168387</v>
      </c>
      <c r="OU105" s="2" t="s">
        <v>328</v>
      </c>
      <c r="RA105" s="161" t="s">
        <v>71</v>
      </c>
      <c r="RB105" s="157">
        <v>192</v>
      </c>
      <c r="RC105" s="157">
        <v>183</v>
      </c>
      <c r="RD105" s="157">
        <v>7</v>
      </c>
      <c r="RE105" s="159">
        <v>2</v>
      </c>
      <c r="RF105" s="158" t="s">
        <v>321</v>
      </c>
      <c r="RI105" s="161" t="s">
        <v>71</v>
      </c>
      <c r="RJ105" s="157">
        <v>192</v>
      </c>
      <c r="RK105" s="159">
        <v>184</v>
      </c>
      <c r="RL105" s="157">
        <v>7</v>
      </c>
      <c r="RM105" s="159">
        <v>1</v>
      </c>
      <c r="RQ105" s="157" t="s">
        <v>82</v>
      </c>
      <c r="RR105" s="157">
        <v>71</v>
      </c>
      <c r="RS105" s="159">
        <v>45</v>
      </c>
      <c r="RT105" s="159">
        <v>8</v>
      </c>
      <c r="RU105" s="157">
        <v>18</v>
      </c>
      <c r="RV105" s="157" t="s">
        <v>365</v>
      </c>
      <c r="SA105" s="159"/>
      <c r="SB105" s="159"/>
      <c r="SD105" s="157"/>
      <c r="SI105" s="159"/>
      <c r="SJ105" s="159"/>
      <c r="SL105" s="157"/>
      <c r="SQ105" s="159"/>
      <c r="SR105" s="159"/>
      <c r="ST105" s="193"/>
      <c r="SY105" s="159"/>
      <c r="SZ105" s="159"/>
      <c r="TB105" s="193"/>
      <c r="TG105" s="159"/>
      <c r="TH105" s="159"/>
      <c r="TJ105" s="193"/>
      <c r="TM105" s="157" t="s">
        <v>82</v>
      </c>
      <c r="TN105" s="157">
        <v>71</v>
      </c>
      <c r="TO105" s="157">
        <v>45</v>
      </c>
      <c r="TP105" s="157">
        <v>8</v>
      </c>
      <c r="TQ105" s="157">
        <v>18</v>
      </c>
      <c r="TR105" s="157"/>
      <c r="TZ105" s="157"/>
      <c r="UH105" s="157"/>
      <c r="UP105" s="157"/>
      <c r="UX105" s="157"/>
      <c r="VF105" s="157"/>
      <c r="VN105" s="157"/>
      <c r="VV105" s="157"/>
      <c r="WD105" s="157"/>
      <c r="WL105" s="157"/>
    </row>
    <row r="106" spans="13:657">
      <c r="MY106" s="2">
        <f>SUM(MY3:MY105)</f>
        <v>699</v>
      </c>
      <c r="MZ106" s="2">
        <f>SUM(MZ3:MZ105)</f>
        <v>597</v>
      </c>
      <c r="OO106" s="157" t="s">
        <v>66</v>
      </c>
      <c r="OP106" s="157">
        <v>389</v>
      </c>
      <c r="OQ106" s="157">
        <v>339</v>
      </c>
      <c r="OR106" s="157">
        <v>49</v>
      </c>
      <c r="OS106" s="157">
        <v>1</v>
      </c>
      <c r="OT106" s="158">
        <f>OQ106/OP106</f>
        <v>0.87146529562982</v>
      </c>
      <c r="OU106" s="2" t="s">
        <v>329</v>
      </c>
      <c r="RF106" s="157" t="s">
        <v>319</v>
      </c>
      <c r="RQ106" s="157" t="s">
        <v>84</v>
      </c>
      <c r="RR106" s="157">
        <v>134</v>
      </c>
      <c r="RS106" s="159">
        <v>111</v>
      </c>
      <c r="RT106" s="157">
        <v>13</v>
      </c>
      <c r="RU106" s="159">
        <v>10</v>
      </c>
      <c r="RV106" s="157" t="s">
        <v>320</v>
      </c>
      <c r="SA106" s="159"/>
      <c r="SC106" s="159"/>
      <c r="SD106" s="157"/>
      <c r="SI106" s="159"/>
      <c r="SK106" s="159"/>
      <c r="SL106" s="157"/>
      <c r="SQ106" s="159"/>
      <c r="SS106" s="159"/>
      <c r="ST106" s="157"/>
      <c r="SY106" s="159"/>
      <c r="TA106" s="159"/>
      <c r="TB106" s="157"/>
      <c r="TG106" s="159"/>
      <c r="TI106" s="159"/>
      <c r="TJ106" s="157"/>
      <c r="TM106" s="157" t="s">
        <v>84</v>
      </c>
      <c r="TN106" s="157">
        <v>134</v>
      </c>
      <c r="TO106" s="157">
        <v>109</v>
      </c>
      <c r="TP106" s="157">
        <v>13</v>
      </c>
      <c r="TQ106" s="157">
        <v>12</v>
      </c>
      <c r="TR106" s="157" t="s">
        <v>393</v>
      </c>
      <c r="TZ106" s="157"/>
      <c r="UH106" s="157"/>
      <c r="UP106" s="157"/>
      <c r="UX106" s="157"/>
      <c r="VF106" s="157"/>
      <c r="VN106" s="157"/>
      <c r="VV106" s="157"/>
      <c r="WD106" s="157"/>
      <c r="WL106" s="157"/>
    </row>
    <row r="107" spans="13:657" s="157" customFormat="1" ht="15">
      <c r="M107" s="158"/>
      <c r="U107" s="158"/>
      <c r="AC107" s="158"/>
      <c r="AK107" s="158"/>
      <c r="AS107" s="158"/>
      <c r="BA107" s="158"/>
      <c r="BI107" s="158"/>
      <c r="BQ107" s="158"/>
      <c r="BY107" s="158"/>
      <c r="CG107" s="158"/>
      <c r="CO107" s="158"/>
      <c r="CW107" s="158"/>
      <c r="DE107" s="158"/>
      <c r="DM107" s="158"/>
      <c r="DU107" s="158"/>
      <c r="EC107" s="158"/>
      <c r="EK107" s="158"/>
      <c r="ES107" s="158"/>
      <c r="FA107" s="158"/>
      <c r="FI107" s="158"/>
      <c r="FQ107" s="158"/>
      <c r="FY107" s="158"/>
      <c r="GG107" s="158"/>
      <c r="GO107" s="158"/>
      <c r="GW107" s="158"/>
      <c r="GX107" s="11"/>
      <c r="HE107" s="158"/>
      <c r="HM107" s="158"/>
      <c r="HU107" s="158"/>
      <c r="HY107" s="157">
        <f>IA102+IB102+HS85+HT85+HK104+HL104+HC74+HD74+GU93+GV93</f>
        <v>4369</v>
      </c>
      <c r="IC107" s="158"/>
      <c r="IK107" s="158"/>
      <c r="IS107" s="158"/>
      <c r="JA107" s="158"/>
      <c r="JI107" s="158"/>
      <c r="JY107" s="158"/>
      <c r="KG107" s="158"/>
      <c r="KO107" s="158"/>
      <c r="LU107" s="158"/>
      <c r="MC107" s="158"/>
      <c r="MK107" s="158"/>
      <c r="MV107" s="163"/>
      <c r="MW107" s="156"/>
      <c r="MX107" s="156"/>
      <c r="MY107" s="156"/>
      <c r="MZ107" s="156"/>
      <c r="NA107" s="162"/>
      <c r="NI107" s="158"/>
      <c r="NQ107" s="158"/>
      <c r="NY107" s="158"/>
      <c r="OG107" s="158"/>
      <c r="OO107" s="158" t="s">
        <v>82</v>
      </c>
      <c r="OP107" s="157">
        <v>71</v>
      </c>
      <c r="OQ107" s="157">
        <v>45</v>
      </c>
      <c r="OR107" s="157">
        <v>8</v>
      </c>
      <c r="OS107" s="157">
        <v>18</v>
      </c>
      <c r="OT107" s="158">
        <f>OQ107/OP107</f>
        <v>0.63380281690140849</v>
      </c>
      <c r="OU107" s="157" t="s">
        <v>322</v>
      </c>
      <c r="PB107" s="158"/>
      <c r="PJ107" s="158"/>
      <c r="PR107" s="183"/>
      <c r="PZ107" s="158"/>
      <c r="QH107" s="158"/>
      <c r="QP107" s="158"/>
      <c r="ST107" s="193"/>
      <c r="TB107" s="193"/>
      <c r="TJ107" s="193"/>
      <c r="TP107" s="159"/>
      <c r="TQ107" s="159"/>
      <c r="TR107" s="193" t="s">
        <v>402</v>
      </c>
      <c r="TX107" s="159"/>
      <c r="TY107" s="159"/>
      <c r="TZ107" s="193"/>
      <c r="UF107" s="159"/>
      <c r="UG107" s="159"/>
      <c r="UH107" s="193"/>
      <c r="UN107" s="159"/>
      <c r="UO107" s="159"/>
      <c r="UP107" s="193"/>
      <c r="UV107" s="159"/>
      <c r="UW107" s="159"/>
      <c r="UX107" s="193"/>
      <c r="VD107" s="159"/>
      <c r="VE107" s="159"/>
      <c r="VF107" s="193"/>
      <c r="VL107" s="159"/>
      <c r="VM107" s="159"/>
      <c r="VN107" s="193"/>
      <c r="VT107" s="159"/>
      <c r="VU107" s="159"/>
      <c r="VV107" s="193"/>
      <c r="WB107" s="159"/>
      <c r="WC107" s="159"/>
      <c r="WD107" s="193"/>
      <c r="WJ107" s="159"/>
      <c r="WK107" s="159"/>
      <c r="WL107" s="193"/>
      <c r="YB107" s="195"/>
    </row>
    <row r="108" spans="13:657" s="157" customFormat="1" ht="15">
      <c r="M108" s="158"/>
      <c r="U108" s="158"/>
      <c r="AC108" s="158"/>
      <c r="AK108" s="158"/>
      <c r="AS108" s="158"/>
      <c r="BA108" s="158"/>
      <c r="BI108" s="158"/>
      <c r="BQ108" s="158"/>
      <c r="BY108" s="158"/>
      <c r="CG108" s="158"/>
      <c r="CO108" s="158"/>
      <c r="CW108" s="158"/>
      <c r="DE108" s="158"/>
      <c r="DM108" s="158"/>
      <c r="DU108" s="158"/>
      <c r="EC108" s="158"/>
      <c r="EK108" s="158"/>
      <c r="ES108" s="158"/>
      <c r="FA108" s="158"/>
      <c r="FI108" s="158"/>
      <c r="FQ108" s="158"/>
      <c r="FY108" s="158"/>
      <c r="GG108" s="158"/>
      <c r="GO108" s="158"/>
      <c r="GW108" s="158"/>
      <c r="GX108" s="11"/>
      <c r="HE108" s="158"/>
      <c r="HM108" s="158"/>
      <c r="HU108" s="158"/>
      <c r="IC108" s="158"/>
      <c r="IK108" s="158"/>
      <c r="IS108" s="158"/>
      <c r="JA108" s="158"/>
      <c r="JI108" s="158"/>
      <c r="KG108" s="158"/>
      <c r="KO108" s="158"/>
      <c r="LU108" s="158"/>
      <c r="MC108" s="158"/>
      <c r="MK108" s="158"/>
      <c r="MV108" s="163"/>
      <c r="MW108" s="156"/>
      <c r="MX108" s="156"/>
      <c r="MY108" s="156"/>
      <c r="MZ108" s="156"/>
      <c r="NA108" s="162"/>
      <c r="NI108" s="158"/>
      <c r="NQ108" s="158"/>
      <c r="NY108" s="158"/>
      <c r="OG108" s="158"/>
      <c r="OO108" s="157" t="s">
        <v>35</v>
      </c>
      <c r="OP108" s="157">
        <v>48</v>
      </c>
      <c r="OQ108" s="157">
        <v>21</v>
      </c>
      <c r="OR108" s="157">
        <v>21</v>
      </c>
      <c r="OS108" s="159">
        <v>6</v>
      </c>
      <c r="OT108" s="158">
        <f>OQ108/OP108</f>
        <v>0.4375</v>
      </c>
      <c r="OU108" s="157" t="s">
        <v>330</v>
      </c>
      <c r="PB108" s="158"/>
      <c r="PJ108" s="158"/>
      <c r="PR108" s="158"/>
      <c r="PZ108" s="158"/>
      <c r="QH108" s="158"/>
      <c r="QP108" s="158"/>
      <c r="QX108" s="158"/>
      <c r="RA108" s="161" t="s">
        <v>34</v>
      </c>
      <c r="RB108" s="157">
        <v>203</v>
      </c>
      <c r="RC108" s="157">
        <v>8</v>
      </c>
      <c r="RD108" s="157">
        <v>184</v>
      </c>
      <c r="RE108" s="159">
        <v>11</v>
      </c>
      <c r="RF108" s="158"/>
      <c r="RI108" s="161"/>
      <c r="RK108" s="159"/>
      <c r="RM108" s="159"/>
      <c r="RN108" s="158"/>
      <c r="RS108" s="159"/>
      <c r="RT108" s="159"/>
      <c r="RY108" s="157" t="s">
        <v>35</v>
      </c>
      <c r="RZ108" s="157">
        <v>48</v>
      </c>
      <c r="SA108" s="159">
        <v>21</v>
      </c>
      <c r="SB108" s="159">
        <v>21</v>
      </c>
      <c r="SC108" s="157">
        <v>6</v>
      </c>
      <c r="SD108" s="157" t="s">
        <v>368</v>
      </c>
      <c r="SI108" s="159"/>
      <c r="SJ108" s="159"/>
      <c r="SQ108" s="159"/>
      <c r="SR108" s="159"/>
      <c r="ST108" s="193"/>
      <c r="SY108" s="159"/>
      <c r="SZ108" s="159"/>
      <c r="TB108" s="193"/>
      <c r="TG108" s="159"/>
      <c r="TH108" s="159"/>
      <c r="TJ108" s="193"/>
      <c r="TO108" s="159"/>
      <c r="TP108" s="159"/>
      <c r="TR108" s="193" t="s">
        <v>403</v>
      </c>
      <c r="TW108" s="159"/>
      <c r="TX108" s="159"/>
      <c r="TZ108" s="193"/>
      <c r="UE108" s="159"/>
      <c r="UF108" s="159"/>
      <c r="UH108" s="193"/>
      <c r="UM108" s="159"/>
      <c r="UN108" s="159"/>
      <c r="UP108" s="193"/>
      <c r="UU108" s="159"/>
      <c r="UV108" s="159"/>
      <c r="UX108" s="193"/>
      <c r="VC108" s="159"/>
      <c r="VD108" s="159"/>
      <c r="VF108" s="193"/>
      <c r="VK108" s="159"/>
      <c r="VL108" s="159"/>
      <c r="VN108" s="193"/>
      <c r="VS108" s="159"/>
      <c r="VT108" s="159"/>
      <c r="VV108" s="193"/>
      <c r="WA108" s="159"/>
      <c r="WB108" s="159"/>
      <c r="WD108" s="193"/>
      <c r="WI108" s="159"/>
      <c r="WJ108" s="159"/>
      <c r="WL108" s="193"/>
      <c r="YB108" s="195"/>
    </row>
    <row r="109" spans="13:657" s="157" customFormat="1">
      <c r="M109" s="158"/>
      <c r="U109" s="158"/>
      <c r="AC109" s="158"/>
      <c r="AK109" s="158"/>
      <c r="AS109" s="158"/>
      <c r="BA109" s="158"/>
      <c r="BI109" s="158"/>
      <c r="BQ109" s="158"/>
      <c r="BY109" s="158"/>
      <c r="CG109" s="158"/>
      <c r="CO109" s="158"/>
      <c r="CW109" s="158"/>
      <c r="DE109" s="158"/>
      <c r="DM109" s="158"/>
      <c r="DU109" s="158"/>
      <c r="EC109" s="158"/>
      <c r="EK109" s="158"/>
      <c r="ES109" s="158"/>
      <c r="FA109" s="158"/>
      <c r="FI109" s="158"/>
      <c r="FQ109" s="158"/>
      <c r="FY109" s="158"/>
      <c r="GG109" s="158"/>
      <c r="GO109" s="158"/>
      <c r="GW109" s="158"/>
      <c r="GX109" s="11"/>
      <c r="HE109" s="158"/>
      <c r="HM109" s="158"/>
      <c r="HU109" s="158"/>
      <c r="IC109" s="158"/>
      <c r="IK109" s="158"/>
      <c r="IS109" s="158"/>
      <c r="JA109" s="158"/>
      <c r="JI109" s="158"/>
      <c r="KG109" s="158"/>
      <c r="KO109" s="158"/>
      <c r="LU109" s="158"/>
      <c r="MC109" s="158"/>
      <c r="MK109" s="158"/>
      <c r="NA109" s="158"/>
      <c r="NI109" s="158"/>
      <c r="NQ109" s="158"/>
      <c r="NY109" s="158"/>
      <c r="OG109" s="158"/>
      <c r="OR109" s="157">
        <f>SUM(OR3:OR108)</f>
        <v>919</v>
      </c>
      <c r="OS109" s="157">
        <f>SUM(OS3:OS108)</f>
        <v>2053</v>
      </c>
      <c r="OT109" s="158"/>
      <c r="PB109" s="158"/>
      <c r="PJ109" s="158"/>
      <c r="PR109" s="158"/>
      <c r="PZ109" s="158"/>
      <c r="QH109" s="158"/>
      <c r="QP109" s="158"/>
      <c r="QX109" s="158"/>
      <c r="RN109" s="158"/>
      <c r="RS109" s="159"/>
      <c r="RU109" s="159"/>
      <c r="RY109" s="157" t="s">
        <v>71</v>
      </c>
      <c r="RZ109" s="157">
        <v>192</v>
      </c>
      <c r="SA109" s="159">
        <v>184</v>
      </c>
      <c r="SB109" s="157">
        <v>7</v>
      </c>
      <c r="SC109" s="159">
        <v>1</v>
      </c>
      <c r="SD109" s="157" t="s">
        <v>319</v>
      </c>
      <c r="SI109" s="159"/>
      <c r="SK109" s="159"/>
      <c r="SQ109" s="159"/>
      <c r="SS109" s="159"/>
      <c r="SY109" s="159"/>
      <c r="TA109" s="159"/>
      <c r="TG109" s="159"/>
      <c r="TI109" s="159"/>
      <c r="TO109" s="159"/>
      <c r="TQ109" s="159"/>
      <c r="TW109" s="159"/>
      <c r="TY109" s="159"/>
      <c r="UE109" s="159"/>
      <c r="UG109" s="159"/>
      <c r="UM109" s="159"/>
      <c r="UO109" s="159"/>
      <c r="UU109" s="159"/>
      <c r="UW109" s="159"/>
      <c r="VC109" s="159"/>
      <c r="VE109" s="159"/>
      <c r="VK109" s="159"/>
      <c r="VM109" s="159"/>
      <c r="VS109" s="159"/>
      <c r="VU109" s="159"/>
      <c r="WA109" s="159"/>
      <c r="WC109" s="159"/>
      <c r="WI109" s="159"/>
      <c r="WK109" s="159"/>
      <c r="YB109" s="195"/>
    </row>
    <row r="110" spans="13:657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Y110" s="158"/>
      <c r="OG110" s="158"/>
      <c r="OO110" s="158"/>
      <c r="OT110" s="158"/>
      <c r="PB110" s="158"/>
      <c r="PJ110" s="158"/>
      <c r="PR110" s="183"/>
      <c r="PZ110" s="158"/>
      <c r="QH110" s="158"/>
      <c r="QP110" s="158"/>
      <c r="RY110" s="157" t="s">
        <v>72</v>
      </c>
      <c r="RZ110" s="157">
        <v>85</v>
      </c>
      <c r="SA110" s="157">
        <v>53</v>
      </c>
      <c r="SB110" s="157">
        <v>2</v>
      </c>
      <c r="SC110" s="157">
        <v>30</v>
      </c>
      <c r="SD110" s="157" t="s">
        <v>361</v>
      </c>
      <c r="ST110" s="193"/>
      <c r="TB110" s="193"/>
      <c r="TJ110" s="193"/>
      <c r="TM110" s="157" t="s">
        <v>73</v>
      </c>
      <c r="TN110" s="157">
        <v>291</v>
      </c>
      <c r="TO110" s="157">
        <v>262</v>
      </c>
      <c r="TP110" s="157">
        <v>27</v>
      </c>
      <c r="TQ110" s="157">
        <v>2</v>
      </c>
      <c r="TR110" s="193"/>
      <c r="TZ110" s="193"/>
      <c r="UH110" s="193"/>
      <c r="UP110" s="193"/>
      <c r="UX110" s="193"/>
      <c r="VF110" s="193"/>
      <c r="VN110" s="193"/>
      <c r="VV110" s="193"/>
      <c r="WD110" s="193"/>
      <c r="WL110" s="193"/>
      <c r="YB110" s="195"/>
    </row>
    <row r="111" spans="13:657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Y111" s="158"/>
      <c r="OG111" s="158"/>
      <c r="OS111" s="159"/>
      <c r="OT111" s="158"/>
      <c r="PB111" s="158"/>
      <c r="PJ111" s="158"/>
      <c r="PR111" s="158"/>
      <c r="PZ111" s="158"/>
      <c r="QH111" s="158"/>
      <c r="QP111" s="158"/>
      <c r="QX111" s="158"/>
      <c r="RA111" s="161"/>
      <c r="RE111" s="159"/>
      <c r="RF111" s="158"/>
      <c r="RI111" s="161"/>
      <c r="RK111" s="159"/>
      <c r="RM111" s="159"/>
      <c r="RN111" s="158"/>
      <c r="RS111" s="159"/>
      <c r="RT111" s="159"/>
      <c r="RY111" s="157" t="s">
        <v>270</v>
      </c>
      <c r="RZ111" s="157">
        <v>144</v>
      </c>
      <c r="SA111" s="159">
        <v>128</v>
      </c>
      <c r="SB111" s="159">
        <v>7</v>
      </c>
      <c r="SC111" s="157">
        <v>9</v>
      </c>
      <c r="SD111" s="157" t="s">
        <v>301</v>
      </c>
      <c r="SE111" s="157" t="s">
        <v>304</v>
      </c>
      <c r="SF111" s="157" t="s">
        <v>303</v>
      </c>
      <c r="SI111" s="159"/>
      <c r="SJ111" s="159"/>
      <c r="SQ111" s="159"/>
      <c r="SR111" s="159"/>
      <c r="ST111" s="193"/>
      <c r="SY111" s="159"/>
      <c r="SZ111" s="159"/>
      <c r="TB111" s="193"/>
      <c r="TG111" s="159"/>
      <c r="TH111" s="159"/>
      <c r="TJ111" s="193"/>
      <c r="TO111" s="159"/>
      <c r="TP111" s="159"/>
      <c r="TR111" s="193"/>
      <c r="TW111" s="159"/>
      <c r="TX111" s="159"/>
      <c r="TZ111" s="193"/>
      <c r="UE111" s="159"/>
      <c r="UF111" s="159"/>
      <c r="UH111" s="193"/>
      <c r="UM111" s="159"/>
      <c r="UN111" s="159"/>
      <c r="UP111" s="193"/>
      <c r="UU111" s="159"/>
      <c r="UV111" s="159"/>
      <c r="UX111" s="193"/>
      <c r="VC111" s="159"/>
      <c r="VD111" s="159"/>
      <c r="VF111" s="193"/>
      <c r="VK111" s="159"/>
      <c r="VL111" s="159"/>
      <c r="VN111" s="193"/>
      <c r="VS111" s="159"/>
      <c r="VT111" s="159"/>
      <c r="VV111" s="193"/>
      <c r="WA111" s="159"/>
      <c r="WB111" s="159"/>
      <c r="WD111" s="193"/>
      <c r="WI111" s="159"/>
      <c r="WJ111" s="159"/>
      <c r="WL111" s="193"/>
      <c r="YB111" s="195"/>
    </row>
    <row r="112" spans="13:657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Y112" s="158"/>
      <c r="OG112" s="158"/>
      <c r="OS112" s="157">
        <f>OR109+OS109</f>
        <v>2972</v>
      </c>
      <c r="OT112" s="158"/>
      <c r="PB112" s="158"/>
      <c r="PJ112" s="158"/>
      <c r="PR112" s="158"/>
      <c r="PZ112" s="158"/>
      <c r="QH112" s="158"/>
      <c r="QP112" s="158"/>
      <c r="QX112" s="158"/>
      <c r="RN112" s="158"/>
      <c r="RS112" s="159"/>
      <c r="RU112" s="159"/>
      <c r="SA112" s="159"/>
      <c r="SC112" s="159"/>
      <c r="SD112" s="157" t="s">
        <v>305</v>
      </c>
      <c r="SE112" s="157" t="s">
        <v>383</v>
      </c>
      <c r="SF112" s="157" t="s">
        <v>384</v>
      </c>
      <c r="SI112" s="159"/>
      <c r="SK112" s="159"/>
      <c r="SQ112" s="159"/>
      <c r="SS112" s="159"/>
      <c r="SY112" s="159"/>
      <c r="TA112" s="159"/>
      <c r="TG112" s="159"/>
      <c r="TI112" s="159"/>
      <c r="TO112" s="159"/>
      <c r="TQ112" s="159"/>
      <c r="TW112" s="159"/>
      <c r="TY112" s="159"/>
      <c r="UE112" s="159"/>
      <c r="UG112" s="159"/>
      <c r="UM112" s="159"/>
      <c r="UO112" s="159"/>
      <c r="UU112" s="159"/>
      <c r="UW112" s="159"/>
      <c r="VC112" s="159"/>
      <c r="VE112" s="159"/>
      <c r="VK112" s="159"/>
      <c r="VM112" s="159"/>
      <c r="VS112" s="159"/>
      <c r="VU112" s="159"/>
      <c r="WA112" s="159"/>
      <c r="WC112" s="159"/>
      <c r="WI112" s="159"/>
      <c r="WK112" s="159"/>
      <c r="YB112" s="195"/>
    </row>
    <row r="113" spans="13:652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Y113" s="158"/>
      <c r="OG113" s="158"/>
      <c r="OO113" s="158"/>
      <c r="OT113" s="158"/>
      <c r="PB113" s="158"/>
      <c r="PJ113" s="158"/>
      <c r="PR113" s="183"/>
      <c r="PZ113" s="158"/>
      <c r="QH113" s="158"/>
      <c r="QP113" s="158"/>
      <c r="SD113" s="157" t="s">
        <v>385</v>
      </c>
      <c r="SE113" s="157" t="s">
        <v>302</v>
      </c>
      <c r="ST113" s="193"/>
      <c r="TB113" s="193"/>
      <c r="TJ113" s="193"/>
      <c r="TR113" s="193"/>
      <c r="TZ113" s="193"/>
      <c r="UH113" s="193"/>
      <c r="UP113" s="193"/>
      <c r="UX113" s="193"/>
      <c r="VF113" s="193"/>
      <c r="VN113" s="193"/>
      <c r="VV113" s="193"/>
      <c r="WD113" s="193"/>
      <c r="WL113" s="193"/>
      <c r="YB113" s="195"/>
    </row>
    <row r="114" spans="13:652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Y114" s="158"/>
      <c r="OG114" s="158"/>
      <c r="OS114" s="159"/>
      <c r="OT114" s="158"/>
      <c r="PB114" s="158"/>
      <c r="PJ114" s="158"/>
      <c r="PR114" s="158"/>
      <c r="PZ114" s="158"/>
      <c r="QH114" s="158"/>
      <c r="QP114" s="158"/>
      <c r="QX114" s="158"/>
      <c r="RA114" s="161"/>
      <c r="RE114" s="159"/>
      <c r="RF114" s="158"/>
      <c r="RI114" s="161"/>
      <c r="RK114" s="159"/>
      <c r="RM114" s="159"/>
      <c r="RN114" s="158"/>
      <c r="RS114" s="159"/>
      <c r="RT114" s="159"/>
      <c r="RY114" s="157" t="s">
        <v>82</v>
      </c>
      <c r="RZ114" s="157">
        <v>71</v>
      </c>
      <c r="SA114" s="159">
        <v>45</v>
      </c>
      <c r="SB114" s="159">
        <v>8</v>
      </c>
      <c r="SC114" s="157">
        <v>18</v>
      </c>
      <c r="SD114" s="157" t="s">
        <v>365</v>
      </c>
      <c r="SI114" s="159"/>
      <c r="SJ114" s="159"/>
      <c r="SQ114" s="159"/>
      <c r="SR114" s="159"/>
      <c r="ST114" s="193"/>
      <c r="SY114" s="159"/>
      <c r="SZ114" s="159"/>
      <c r="TB114" s="193"/>
      <c r="TG114" s="159"/>
      <c r="TH114" s="159"/>
      <c r="TJ114" s="193"/>
      <c r="TO114" s="159"/>
      <c r="TP114" s="159"/>
      <c r="TR114" s="193"/>
      <c r="TW114" s="159"/>
      <c r="TX114" s="159"/>
      <c r="TZ114" s="193"/>
      <c r="UE114" s="159"/>
      <c r="UF114" s="159"/>
      <c r="UH114" s="193"/>
      <c r="UM114" s="159"/>
      <c r="UN114" s="159"/>
      <c r="UP114" s="193"/>
      <c r="UU114" s="159"/>
      <c r="UV114" s="159"/>
      <c r="UX114" s="193"/>
      <c r="VC114" s="159"/>
      <c r="VD114" s="159"/>
      <c r="VF114" s="193"/>
      <c r="VK114" s="159"/>
      <c r="VL114" s="159"/>
      <c r="VN114" s="193"/>
      <c r="VS114" s="159"/>
      <c r="VT114" s="159"/>
      <c r="VV114" s="193"/>
      <c r="WA114" s="159"/>
      <c r="WB114" s="159"/>
      <c r="WD114" s="193"/>
      <c r="WI114" s="159"/>
      <c r="WJ114" s="159"/>
      <c r="WL114" s="193"/>
      <c r="YB114" s="195"/>
    </row>
    <row r="115" spans="13:652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Y115" s="158"/>
      <c r="OG115" s="158"/>
      <c r="OT115" s="158"/>
      <c r="PB115" s="158"/>
      <c r="PJ115" s="158"/>
      <c r="PR115" s="158"/>
      <c r="PZ115" s="158"/>
      <c r="QH115" s="158"/>
      <c r="QP115" s="158"/>
      <c r="QX115" s="158"/>
      <c r="RN115" s="158"/>
      <c r="RS115" s="159"/>
      <c r="RU115" s="159"/>
      <c r="RY115" s="157" t="s">
        <v>84</v>
      </c>
      <c r="RZ115" s="157">
        <v>134</v>
      </c>
      <c r="SA115" s="159">
        <v>109</v>
      </c>
      <c r="SB115" s="157">
        <v>13</v>
      </c>
      <c r="SC115" s="159">
        <v>12</v>
      </c>
      <c r="SD115" s="157" t="s">
        <v>320</v>
      </c>
      <c r="SE115" s="157" t="s">
        <v>351</v>
      </c>
      <c r="SI115" s="159"/>
      <c r="SK115" s="159"/>
      <c r="SQ115" s="159"/>
      <c r="SS115" s="159"/>
      <c r="SY115" s="159"/>
      <c r="TA115" s="159"/>
      <c r="TG115" s="159"/>
      <c r="TI115" s="159"/>
      <c r="TO115" s="159"/>
      <c r="TQ115" s="159"/>
      <c r="TW115" s="159"/>
      <c r="TY115" s="159"/>
      <c r="UE115" s="159"/>
      <c r="UG115" s="159"/>
      <c r="UM115" s="159"/>
      <c r="UO115" s="159"/>
      <c r="UU115" s="159"/>
      <c r="UW115" s="159"/>
      <c r="VC115" s="159"/>
      <c r="VE115" s="159"/>
      <c r="VK115" s="159"/>
      <c r="VM115" s="159"/>
      <c r="VS115" s="159"/>
      <c r="VU115" s="159"/>
      <c r="WA115" s="159"/>
      <c r="WC115" s="159"/>
      <c r="WI115" s="159"/>
      <c r="WK115" s="159"/>
      <c r="YB115" s="195"/>
    </row>
    <row r="116" spans="13:652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Y116" s="158"/>
      <c r="OG116" s="158"/>
      <c r="OO116" s="158"/>
      <c r="OT116" s="158"/>
      <c r="PB116" s="158"/>
      <c r="PJ116" s="158"/>
      <c r="PR116" s="183"/>
      <c r="PZ116" s="158"/>
      <c r="QH116" s="158"/>
      <c r="QP116" s="158"/>
      <c r="SD116" s="157" t="s">
        <v>297</v>
      </c>
      <c r="ST116" s="193"/>
      <c r="TB116" s="193"/>
      <c r="TJ116" s="193"/>
      <c r="TR116" s="193"/>
      <c r="TZ116" s="193"/>
      <c r="UH116" s="193"/>
      <c r="UP116" s="193"/>
      <c r="UX116" s="193"/>
      <c r="VF116" s="193"/>
      <c r="VN116" s="193"/>
      <c r="VV116" s="193"/>
      <c r="WD116" s="193"/>
      <c r="WL116" s="193"/>
      <c r="YB116" s="195"/>
    </row>
    <row r="117" spans="13:652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Y117" s="158"/>
      <c r="OG117" s="158"/>
      <c r="OS117" s="159"/>
      <c r="OT117" s="158"/>
      <c r="PB117" s="158"/>
      <c r="PJ117" s="158"/>
      <c r="PR117" s="158"/>
      <c r="PZ117" s="158"/>
      <c r="QH117" s="158"/>
      <c r="QP117" s="158"/>
      <c r="QX117" s="158"/>
      <c r="RA117" s="161"/>
      <c r="RE117" s="159"/>
      <c r="RF117" s="158"/>
      <c r="RI117" s="161"/>
      <c r="RK117" s="159"/>
      <c r="RM117" s="159"/>
      <c r="RN117" s="158"/>
      <c r="RS117" s="159"/>
      <c r="RT117" s="159"/>
      <c r="RY117" s="157" t="s">
        <v>266</v>
      </c>
      <c r="RZ117" s="157">
        <v>160</v>
      </c>
      <c r="SA117" s="159">
        <v>32</v>
      </c>
      <c r="SB117" s="159">
        <v>47</v>
      </c>
      <c r="SC117" s="157">
        <v>81</v>
      </c>
      <c r="SD117" s="157" t="s">
        <v>374</v>
      </c>
      <c r="SI117" s="159"/>
      <c r="SJ117" s="159"/>
      <c r="SQ117" s="159"/>
      <c r="SR117" s="159"/>
      <c r="ST117" s="193"/>
      <c r="SY117" s="159"/>
      <c r="SZ117" s="159"/>
      <c r="TB117" s="193"/>
      <c r="TG117" s="159"/>
      <c r="TH117" s="159"/>
      <c r="TJ117" s="193"/>
      <c r="TO117" s="159"/>
      <c r="TP117" s="159"/>
      <c r="TR117" s="193"/>
      <c r="TW117" s="159"/>
      <c r="TX117" s="159"/>
      <c r="TZ117" s="193"/>
      <c r="UE117" s="159"/>
      <c r="UF117" s="159"/>
      <c r="UH117" s="193"/>
      <c r="UM117" s="159"/>
      <c r="UN117" s="159"/>
      <c r="UP117" s="193"/>
      <c r="UU117" s="159"/>
      <c r="UV117" s="159"/>
      <c r="UX117" s="193"/>
      <c r="VC117" s="159"/>
      <c r="VD117" s="159"/>
      <c r="VF117" s="193"/>
      <c r="VK117" s="159"/>
      <c r="VL117" s="159"/>
      <c r="VN117" s="193"/>
      <c r="VS117" s="159"/>
      <c r="VT117" s="159"/>
      <c r="VV117" s="193"/>
      <c r="WA117" s="159"/>
      <c r="WB117" s="159"/>
      <c r="WD117" s="193"/>
      <c r="WI117" s="159"/>
      <c r="WJ117" s="159"/>
      <c r="WL117" s="193"/>
      <c r="YB117" s="195"/>
    </row>
    <row r="118" spans="13:652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Y118" s="158"/>
      <c r="OG118" s="158"/>
      <c r="OT118" s="158"/>
      <c r="PB118" s="158"/>
      <c r="PJ118" s="158"/>
      <c r="PR118" s="158"/>
      <c r="PZ118" s="158"/>
      <c r="QH118" s="158"/>
      <c r="QP118" s="158"/>
      <c r="QX118" s="158"/>
      <c r="RN118" s="158"/>
      <c r="RS118" s="159"/>
      <c r="RU118" s="159"/>
      <c r="SA118" s="159"/>
      <c r="SC118" s="159"/>
      <c r="SD118" s="157" t="s">
        <v>375</v>
      </c>
      <c r="SI118" s="159"/>
      <c r="SK118" s="159"/>
      <c r="SQ118" s="159"/>
      <c r="SS118" s="159"/>
      <c r="SY118" s="159"/>
      <c r="TA118" s="159"/>
      <c r="TG118" s="159"/>
      <c r="TI118" s="159"/>
      <c r="TO118" s="159"/>
      <c r="TQ118" s="159"/>
      <c r="TW118" s="159"/>
      <c r="TY118" s="159"/>
      <c r="UE118" s="159"/>
      <c r="UG118" s="159"/>
      <c r="UM118" s="159"/>
      <c r="UO118" s="159"/>
      <c r="UU118" s="159"/>
      <c r="UW118" s="159"/>
      <c r="VC118" s="159"/>
      <c r="VE118" s="159"/>
      <c r="VK118" s="159"/>
      <c r="VM118" s="159"/>
      <c r="VS118" s="159"/>
      <c r="VU118" s="159"/>
      <c r="WA118" s="159"/>
      <c r="WC118" s="159"/>
      <c r="WI118" s="159"/>
      <c r="WK118" s="159"/>
      <c r="YB118" s="195"/>
    </row>
    <row r="119" spans="13:652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Y119" s="158"/>
      <c r="OG119" s="158"/>
      <c r="OO119" s="158"/>
      <c r="OT119" s="158"/>
      <c r="PB119" s="158"/>
      <c r="PJ119" s="158"/>
      <c r="PR119" s="183"/>
      <c r="PZ119" s="158"/>
      <c r="QH119" s="158"/>
      <c r="QP119" s="158"/>
      <c r="ST119" s="193"/>
      <c r="TB119" s="193"/>
      <c r="TJ119" s="193"/>
      <c r="TR119" s="193"/>
      <c r="TZ119" s="193"/>
      <c r="UH119" s="193"/>
      <c r="UP119" s="193"/>
      <c r="UX119" s="193"/>
      <c r="VF119" s="193"/>
      <c r="VN119" s="193"/>
      <c r="VV119" s="193"/>
      <c r="WD119" s="193"/>
      <c r="WL119" s="193"/>
      <c r="YB119" s="195"/>
    </row>
    <row r="120" spans="13:652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Y120" s="158"/>
      <c r="OG120" s="158"/>
      <c r="OS120" s="159"/>
      <c r="OT120" s="158"/>
      <c r="PB120" s="158"/>
      <c r="PJ120" s="158"/>
      <c r="PR120" s="158"/>
      <c r="PZ120" s="158"/>
      <c r="QH120" s="158"/>
      <c r="QP120" s="158"/>
      <c r="QX120" s="158"/>
      <c r="RA120" s="161"/>
      <c r="RE120" s="159"/>
      <c r="RF120" s="158"/>
      <c r="RI120" s="161"/>
      <c r="RK120" s="159"/>
      <c r="RM120" s="159"/>
      <c r="RN120" s="158"/>
      <c r="RS120" s="159"/>
      <c r="RT120" s="159"/>
      <c r="SA120" s="159"/>
      <c r="SB120" s="159"/>
      <c r="SI120" s="159"/>
      <c r="SJ120" s="159"/>
      <c r="SQ120" s="159"/>
      <c r="SR120" s="159"/>
      <c r="ST120" s="193"/>
      <c r="SY120" s="159"/>
      <c r="SZ120" s="159"/>
      <c r="TB120" s="193"/>
      <c r="TG120" s="159"/>
      <c r="TH120" s="159"/>
      <c r="TJ120" s="193"/>
      <c r="TO120" s="159"/>
      <c r="TP120" s="159"/>
      <c r="TR120" s="193"/>
      <c r="TW120" s="159"/>
      <c r="TX120" s="159"/>
      <c r="TZ120" s="193"/>
      <c r="UE120" s="159"/>
      <c r="UF120" s="159"/>
      <c r="UH120" s="193"/>
      <c r="UM120" s="159"/>
      <c r="UN120" s="159"/>
      <c r="UP120" s="193"/>
      <c r="UU120" s="159"/>
      <c r="UV120" s="159"/>
      <c r="UX120" s="193"/>
      <c r="VC120" s="159"/>
      <c r="VD120" s="159"/>
      <c r="VF120" s="193"/>
      <c r="VK120" s="159"/>
      <c r="VL120" s="159"/>
      <c r="VN120" s="193"/>
      <c r="VS120" s="159"/>
      <c r="VT120" s="159"/>
      <c r="VV120" s="193"/>
      <c r="WA120" s="159"/>
      <c r="WB120" s="159"/>
      <c r="WD120" s="193"/>
      <c r="WI120" s="159"/>
      <c r="WJ120" s="159"/>
      <c r="WL120" s="193"/>
      <c r="YB120" s="195"/>
    </row>
    <row r="121" spans="13:652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Y121" s="158"/>
      <c r="OG121" s="158"/>
      <c r="OT121" s="158"/>
      <c r="PB121" s="158"/>
      <c r="PJ121" s="158"/>
      <c r="PR121" s="158"/>
      <c r="PZ121" s="158"/>
      <c r="QH121" s="158"/>
      <c r="QP121" s="158"/>
      <c r="QX121" s="158"/>
      <c r="RN121" s="158"/>
      <c r="RS121" s="159"/>
      <c r="RU121" s="159"/>
      <c r="SA121" s="159"/>
      <c r="SC121" s="159"/>
      <c r="SI121" s="159"/>
      <c r="SK121" s="159"/>
      <c r="SQ121" s="159"/>
      <c r="SS121" s="159"/>
      <c r="SY121" s="159"/>
      <c r="TA121" s="159"/>
      <c r="TG121" s="159"/>
      <c r="TI121" s="159"/>
      <c r="TO121" s="159"/>
      <c r="TQ121" s="159"/>
      <c r="TW121" s="159"/>
      <c r="TY121" s="159"/>
      <c r="UE121" s="159"/>
      <c r="UG121" s="159"/>
      <c r="UM121" s="159"/>
      <c r="UO121" s="159"/>
      <c r="UU121" s="159"/>
      <c r="UW121" s="159"/>
      <c r="VC121" s="159"/>
      <c r="VE121" s="159"/>
      <c r="VK121" s="159"/>
      <c r="VM121" s="159"/>
      <c r="VS121" s="159"/>
      <c r="VU121" s="159"/>
      <c r="WA121" s="159"/>
      <c r="WC121" s="159"/>
      <c r="WI121" s="159"/>
      <c r="WK121" s="159"/>
      <c r="YB121" s="195"/>
    </row>
    <row r="122" spans="13:652">
      <c r="RY122" s="121"/>
      <c r="RZ122" s="121"/>
      <c r="SA122" s="121"/>
      <c r="SB122" s="121"/>
      <c r="SC122" s="121"/>
      <c r="SD122" s="132"/>
      <c r="SE122" s="121"/>
      <c r="SF122" s="121"/>
      <c r="SG122" s="121"/>
      <c r="SH122" s="121"/>
      <c r="SI122" s="121"/>
      <c r="SJ122" s="121"/>
      <c r="SK122" s="121"/>
      <c r="SL122" s="132"/>
      <c r="SM122" s="121"/>
      <c r="SO122" s="121"/>
      <c r="SP122" s="121"/>
      <c r="SQ122" s="121"/>
      <c r="SR122" s="121"/>
      <c r="SS122" s="121"/>
      <c r="ST122" s="132"/>
      <c r="SU122" s="121"/>
      <c r="SW122" s="121"/>
      <c r="SX122" s="121"/>
      <c r="SY122" s="121"/>
      <c r="SZ122" s="121"/>
      <c r="TA122" s="121"/>
      <c r="TB122" s="132"/>
      <c r="TC122" s="121"/>
      <c r="TE122" s="121"/>
      <c r="TF122" s="121"/>
      <c r="TG122" s="121"/>
      <c r="TH122" s="121"/>
      <c r="TI122" s="121"/>
      <c r="TJ122" s="132"/>
      <c r="TK122" s="121"/>
      <c r="TM122" s="121"/>
      <c r="TN122" s="121"/>
      <c r="TO122" s="121"/>
      <c r="TP122" s="121"/>
      <c r="TQ122" s="121"/>
      <c r="TR122" s="132"/>
      <c r="TU122" s="121"/>
      <c r="TV122" s="121"/>
      <c r="TW122" s="121"/>
      <c r="TX122" s="121"/>
      <c r="TY122" s="121"/>
      <c r="TZ122" s="132"/>
      <c r="UC122" s="121"/>
      <c r="UD122" s="121"/>
      <c r="UE122" s="121"/>
      <c r="UF122" s="121"/>
      <c r="UG122" s="121"/>
      <c r="UH122" s="132"/>
      <c r="UK122" s="121"/>
      <c r="UL122" s="121"/>
      <c r="UM122" s="121"/>
      <c r="UN122" s="121"/>
      <c r="UO122" s="121"/>
      <c r="UP122" s="132"/>
      <c r="US122" s="121"/>
      <c r="UT122" s="121"/>
      <c r="UU122" s="121"/>
      <c r="UV122" s="121"/>
      <c r="UW122" s="121"/>
      <c r="UX122" s="132"/>
      <c r="VA122" s="121"/>
      <c r="VB122" s="121"/>
      <c r="VC122" s="121"/>
      <c r="VD122" s="121"/>
      <c r="VE122" s="121"/>
      <c r="VF122" s="132"/>
      <c r="VI122" s="121"/>
      <c r="VJ122" s="121"/>
      <c r="VK122" s="121"/>
      <c r="VL122" s="121"/>
      <c r="VM122" s="121"/>
      <c r="VN122" s="132"/>
      <c r="VQ122" s="121"/>
      <c r="VR122" s="121"/>
      <c r="VS122" s="121"/>
      <c r="VT122" s="121"/>
      <c r="VU122" s="121"/>
      <c r="VV122" s="132"/>
      <c r="VY122" s="121"/>
      <c r="VZ122" s="121"/>
      <c r="WA122" s="121"/>
      <c r="WB122" s="121"/>
      <c r="WC122" s="121"/>
      <c r="WD122" s="132"/>
      <c r="WG122" s="121"/>
      <c r="WH122" s="121"/>
      <c r="WI122" s="121"/>
      <c r="WJ122" s="121"/>
      <c r="WK122" s="121"/>
      <c r="WL122" s="132"/>
    </row>
    <row r="123" spans="13:652">
      <c r="RY123" s="121"/>
      <c r="RZ123" s="121"/>
      <c r="SA123" s="121"/>
      <c r="SB123" s="121"/>
      <c r="SC123" s="121"/>
      <c r="SD123" s="132"/>
      <c r="SE123" s="121"/>
      <c r="SF123" s="121"/>
      <c r="SG123" s="121"/>
      <c r="SH123" s="121"/>
      <c r="SI123" s="121"/>
      <c r="SJ123" s="121"/>
      <c r="SK123" s="121"/>
      <c r="SL123" s="132"/>
      <c r="SM123" s="121"/>
      <c r="SO123" s="121"/>
      <c r="SP123" s="121"/>
      <c r="SQ123" s="121"/>
      <c r="SR123" s="121"/>
      <c r="SS123" s="121"/>
      <c r="ST123" s="132"/>
      <c r="SU123" s="121"/>
      <c r="SW123" s="121"/>
      <c r="SX123" s="121"/>
      <c r="SY123" s="121"/>
      <c r="SZ123" s="121"/>
      <c r="TA123" s="121"/>
      <c r="TB123" s="132"/>
      <c r="TC123" s="121"/>
      <c r="TE123" s="121"/>
      <c r="TF123" s="121"/>
      <c r="TG123" s="121"/>
      <c r="TH123" s="121"/>
      <c r="TI123" s="121"/>
      <c r="TJ123" s="132"/>
      <c r="TK123" s="121"/>
      <c r="TM123" s="121"/>
      <c r="TN123" s="121"/>
      <c r="TO123" s="121"/>
      <c r="TP123" s="121"/>
      <c r="TQ123" s="121"/>
      <c r="TR123" s="132"/>
      <c r="TU123" s="121"/>
      <c r="TV123" s="121"/>
      <c r="TW123" s="121"/>
      <c r="TX123" s="121"/>
      <c r="TY123" s="121"/>
      <c r="TZ123" s="132"/>
      <c r="UC123" s="121"/>
      <c r="UD123" s="121"/>
      <c r="UE123" s="121"/>
      <c r="UF123" s="121"/>
      <c r="UG123" s="121"/>
      <c r="UH123" s="132"/>
      <c r="UK123" s="121"/>
      <c r="UL123" s="121"/>
      <c r="UM123" s="121"/>
      <c r="UN123" s="121"/>
      <c r="UO123" s="121"/>
      <c r="UP123" s="132"/>
      <c r="US123" s="121"/>
      <c r="UT123" s="121"/>
      <c r="UU123" s="121"/>
      <c r="UV123" s="121"/>
      <c r="UW123" s="121"/>
      <c r="UX123" s="132"/>
      <c r="VA123" s="121"/>
      <c r="VB123" s="121"/>
      <c r="VC123" s="121"/>
      <c r="VD123" s="121"/>
      <c r="VE123" s="121"/>
      <c r="VF123" s="132"/>
      <c r="VI123" s="121"/>
      <c r="VJ123" s="121"/>
      <c r="VK123" s="121"/>
      <c r="VL123" s="121"/>
      <c r="VM123" s="121"/>
      <c r="VN123" s="132"/>
      <c r="VQ123" s="121"/>
      <c r="VR123" s="121"/>
      <c r="VS123" s="121"/>
      <c r="VT123" s="121"/>
      <c r="VU123" s="121"/>
      <c r="VV123" s="132"/>
      <c r="VY123" s="121"/>
      <c r="VZ123" s="121"/>
      <c r="WA123" s="121"/>
      <c r="WB123" s="121"/>
      <c r="WC123" s="121"/>
      <c r="WD123" s="132"/>
      <c r="WG123" s="121"/>
      <c r="WH123" s="121"/>
      <c r="WI123" s="121"/>
      <c r="WJ123" s="121"/>
      <c r="WK123" s="121"/>
      <c r="WL123" s="132"/>
    </row>
    <row r="124" spans="13:652">
      <c r="RY124" s="121"/>
      <c r="RZ124" s="121"/>
      <c r="SA124" s="121"/>
      <c r="SB124" s="121"/>
      <c r="SC124" s="121"/>
      <c r="SD124" s="132"/>
      <c r="SE124" s="121"/>
      <c r="SF124" s="121"/>
      <c r="SG124" s="121"/>
      <c r="SH124" s="121"/>
      <c r="SI124" s="121"/>
      <c r="SJ124" s="121"/>
      <c r="SK124" s="121"/>
      <c r="SL124" s="132"/>
      <c r="SM124" s="121"/>
      <c r="SO124" s="121"/>
      <c r="SP124" s="121"/>
      <c r="SQ124" s="121"/>
      <c r="SR124" s="121"/>
      <c r="SS124" s="121"/>
      <c r="ST124" s="132"/>
      <c r="SU124" s="121"/>
      <c r="SW124" s="121"/>
      <c r="SX124" s="121"/>
      <c r="SY124" s="121"/>
      <c r="SZ124" s="121"/>
      <c r="TA124" s="121"/>
      <c r="TB124" s="132"/>
      <c r="TC124" s="121"/>
      <c r="TE124" s="121"/>
      <c r="TF124" s="121"/>
      <c r="TG124" s="121"/>
      <c r="TH124" s="121"/>
      <c r="TI124" s="121"/>
      <c r="TJ124" s="132"/>
      <c r="TK124" s="121"/>
      <c r="TM124" s="121"/>
      <c r="TN124" s="121"/>
      <c r="TO124" s="121"/>
      <c r="TP124" s="121"/>
      <c r="TQ124" s="121"/>
      <c r="TR124" s="132"/>
      <c r="TU124" s="121"/>
      <c r="TV124" s="121"/>
      <c r="TW124" s="121"/>
      <c r="TX124" s="121"/>
      <c r="TY124" s="121"/>
      <c r="TZ124" s="132"/>
      <c r="UC124" s="121"/>
      <c r="UD124" s="121"/>
      <c r="UE124" s="121"/>
      <c r="UF124" s="121"/>
      <c r="UG124" s="121"/>
      <c r="UH124" s="132"/>
      <c r="UK124" s="121"/>
      <c r="UL124" s="121"/>
      <c r="UM124" s="121"/>
      <c r="UN124" s="121"/>
      <c r="UO124" s="121"/>
      <c r="UP124" s="132"/>
      <c r="US124" s="121"/>
      <c r="UT124" s="121"/>
      <c r="UU124" s="121"/>
      <c r="UV124" s="121"/>
      <c r="UW124" s="121"/>
      <c r="UX124" s="132"/>
      <c r="VA124" s="121"/>
      <c r="VB124" s="121"/>
      <c r="VC124" s="121"/>
      <c r="VD124" s="121"/>
      <c r="VE124" s="121"/>
      <c r="VF124" s="132"/>
      <c r="VI124" s="121"/>
      <c r="VJ124" s="121"/>
      <c r="VK124" s="121"/>
      <c r="VL124" s="121"/>
      <c r="VM124" s="121"/>
      <c r="VN124" s="132"/>
      <c r="VQ124" s="121"/>
      <c r="VR124" s="121"/>
      <c r="VS124" s="121"/>
      <c r="VT124" s="121"/>
      <c r="VU124" s="121"/>
      <c r="VV124" s="132"/>
      <c r="VY124" s="121"/>
      <c r="VZ124" s="121"/>
      <c r="WA124" s="121"/>
      <c r="WB124" s="121"/>
      <c r="WC124" s="121"/>
      <c r="WD124" s="132"/>
      <c r="WG124" s="121"/>
      <c r="WH124" s="121"/>
      <c r="WI124" s="121"/>
      <c r="WJ124" s="121"/>
      <c r="WK124" s="121"/>
      <c r="WL124" s="132"/>
    </row>
    <row r="125" spans="13:652">
      <c r="RY125" s="121"/>
      <c r="RZ125" s="121"/>
      <c r="SA125" s="121"/>
      <c r="SB125" s="121"/>
      <c r="SC125" s="121"/>
      <c r="SD125" s="132"/>
      <c r="SE125" s="121"/>
      <c r="SF125" s="121"/>
      <c r="SG125" s="121"/>
      <c r="SH125" s="121"/>
      <c r="SI125" s="121"/>
      <c r="SJ125" s="121"/>
      <c r="SK125" s="121"/>
      <c r="SL125" s="132"/>
      <c r="SM125" s="121"/>
      <c r="SO125" s="121"/>
      <c r="SP125" s="121"/>
      <c r="SQ125" s="121"/>
      <c r="SR125" s="121"/>
      <c r="SS125" s="121"/>
      <c r="ST125" s="132"/>
      <c r="SU125" s="121"/>
      <c r="SW125" s="121"/>
      <c r="SX125" s="121"/>
      <c r="SY125" s="121"/>
      <c r="SZ125" s="121"/>
      <c r="TA125" s="121"/>
      <c r="TB125" s="132"/>
      <c r="TC125" s="121"/>
      <c r="TE125" s="121"/>
      <c r="TF125" s="121"/>
      <c r="TG125" s="121"/>
      <c r="TH125" s="121"/>
      <c r="TI125" s="121"/>
      <c r="TJ125" s="132"/>
      <c r="TK125" s="121"/>
      <c r="TM125" s="121"/>
      <c r="TN125" s="121"/>
      <c r="TO125" s="121"/>
      <c r="TP125" s="121"/>
      <c r="TQ125" s="121"/>
      <c r="TR125" s="132"/>
      <c r="TU125" s="121"/>
      <c r="TV125" s="121"/>
      <c r="TW125" s="121"/>
      <c r="TX125" s="121"/>
      <c r="TY125" s="121"/>
      <c r="TZ125" s="132"/>
      <c r="UC125" s="121"/>
      <c r="UD125" s="121"/>
      <c r="UE125" s="121"/>
      <c r="UF125" s="121"/>
      <c r="UG125" s="121"/>
      <c r="UH125" s="132"/>
      <c r="UK125" s="121"/>
      <c r="UL125" s="121"/>
      <c r="UM125" s="121"/>
      <c r="UN125" s="121"/>
      <c r="UO125" s="121"/>
      <c r="UP125" s="132"/>
      <c r="US125" s="121"/>
      <c r="UT125" s="121"/>
      <c r="UU125" s="121"/>
      <c r="UV125" s="121"/>
      <c r="UW125" s="121"/>
      <c r="UX125" s="132"/>
      <c r="VA125" s="121"/>
      <c r="VB125" s="121"/>
      <c r="VC125" s="121"/>
      <c r="VD125" s="121"/>
      <c r="VE125" s="121"/>
      <c r="VF125" s="132"/>
      <c r="VI125" s="121"/>
      <c r="VJ125" s="121"/>
      <c r="VK125" s="121"/>
      <c r="VL125" s="121"/>
      <c r="VM125" s="121"/>
      <c r="VN125" s="132"/>
      <c r="VQ125" s="121"/>
      <c r="VR125" s="121"/>
      <c r="VS125" s="121"/>
      <c r="VT125" s="121"/>
      <c r="VU125" s="121"/>
      <c r="VV125" s="132"/>
      <c r="VY125" s="121"/>
      <c r="VZ125" s="121"/>
      <c r="WA125" s="121"/>
      <c r="WB125" s="121"/>
      <c r="WC125" s="121"/>
      <c r="WD125" s="132"/>
      <c r="WG125" s="121"/>
      <c r="WH125" s="121"/>
      <c r="WI125" s="121"/>
      <c r="WJ125" s="121"/>
      <c r="WK125" s="121"/>
      <c r="WL125" s="132"/>
    </row>
    <row r="126" spans="13:652">
      <c r="RY126" s="121"/>
      <c r="RZ126" s="121"/>
      <c r="SA126" s="121"/>
      <c r="SB126" s="121"/>
      <c r="SC126" s="121"/>
      <c r="SD126" s="132"/>
      <c r="SE126" s="121"/>
      <c r="SF126" s="121"/>
      <c r="SG126" s="121"/>
      <c r="SH126" s="121"/>
      <c r="SI126" s="121"/>
      <c r="SJ126" s="121"/>
      <c r="SK126" s="121"/>
      <c r="SL126" s="132"/>
      <c r="SM126" s="121"/>
      <c r="SO126" s="121"/>
      <c r="SP126" s="121"/>
      <c r="SQ126" s="121"/>
      <c r="SR126" s="121"/>
      <c r="SS126" s="121"/>
      <c r="ST126" s="132"/>
      <c r="SU126" s="121"/>
      <c r="SW126" s="121"/>
      <c r="SX126" s="121"/>
      <c r="SY126" s="121"/>
      <c r="SZ126" s="121"/>
      <c r="TA126" s="121"/>
      <c r="TB126" s="132"/>
      <c r="TC126" s="121"/>
      <c r="TE126" s="121"/>
      <c r="TF126" s="121"/>
      <c r="TG126" s="121"/>
      <c r="TH126" s="121"/>
      <c r="TI126" s="121"/>
      <c r="TJ126" s="132"/>
      <c r="TK126" s="121"/>
      <c r="TM126" s="121"/>
      <c r="TN126" s="121"/>
      <c r="TO126" s="121"/>
      <c r="TP126" s="121"/>
      <c r="TQ126" s="121"/>
      <c r="TR126" s="132"/>
      <c r="TU126" s="121"/>
      <c r="TV126" s="121"/>
      <c r="TW126" s="121"/>
      <c r="TX126" s="121"/>
      <c r="TY126" s="121"/>
      <c r="TZ126" s="132"/>
      <c r="UC126" s="121"/>
      <c r="UD126" s="121"/>
      <c r="UE126" s="121"/>
      <c r="UF126" s="121"/>
      <c r="UG126" s="121"/>
      <c r="UH126" s="132"/>
      <c r="UK126" s="121"/>
      <c r="UL126" s="121"/>
      <c r="UM126" s="121"/>
      <c r="UN126" s="121"/>
      <c r="UO126" s="121"/>
      <c r="UP126" s="132"/>
      <c r="US126" s="121"/>
      <c r="UT126" s="121"/>
      <c r="UU126" s="121"/>
      <c r="UV126" s="121"/>
      <c r="UW126" s="121"/>
      <c r="UX126" s="132"/>
      <c r="VA126" s="121"/>
      <c r="VB126" s="121"/>
      <c r="VC126" s="121"/>
      <c r="VD126" s="121"/>
      <c r="VE126" s="121"/>
      <c r="VF126" s="132"/>
      <c r="VI126" s="121"/>
      <c r="VJ126" s="121"/>
      <c r="VK126" s="121"/>
      <c r="VL126" s="121"/>
      <c r="VM126" s="121"/>
      <c r="VN126" s="132"/>
      <c r="VQ126" s="121"/>
      <c r="VR126" s="121"/>
      <c r="VS126" s="121"/>
      <c r="VT126" s="121"/>
      <c r="VU126" s="121"/>
      <c r="VV126" s="132"/>
      <c r="VY126" s="121"/>
      <c r="VZ126" s="121"/>
      <c r="WA126" s="121"/>
      <c r="WB126" s="121"/>
      <c r="WC126" s="121"/>
      <c r="WD126" s="132"/>
      <c r="WG126" s="121"/>
      <c r="WH126" s="121"/>
      <c r="WI126" s="121"/>
      <c r="WJ126" s="121"/>
      <c r="WK126" s="121"/>
      <c r="WL126" s="132"/>
    </row>
    <row r="127" spans="13:652">
      <c r="RY127" s="121"/>
      <c r="RZ127" s="121"/>
      <c r="SA127" s="121"/>
      <c r="SB127" s="121"/>
      <c r="SC127" s="121"/>
      <c r="SD127" s="132"/>
      <c r="SE127" s="121"/>
      <c r="SF127" s="121"/>
      <c r="SG127" s="121"/>
      <c r="SH127" s="121"/>
      <c r="SI127" s="121"/>
      <c r="SJ127" s="121"/>
      <c r="SK127" s="121"/>
      <c r="SL127" s="132"/>
      <c r="SM127" s="121"/>
      <c r="SO127" s="121"/>
      <c r="SP127" s="121"/>
      <c r="SQ127" s="121"/>
      <c r="SR127" s="121"/>
      <c r="SS127" s="121"/>
      <c r="ST127" s="132"/>
      <c r="SU127" s="121"/>
      <c r="SW127" s="121"/>
      <c r="SX127" s="121"/>
      <c r="SY127" s="121"/>
      <c r="SZ127" s="121"/>
      <c r="TA127" s="121"/>
      <c r="TB127" s="132"/>
      <c r="TC127" s="121"/>
      <c r="TE127" s="121"/>
      <c r="TF127" s="121"/>
      <c r="TG127" s="121"/>
      <c r="TH127" s="121"/>
      <c r="TI127" s="121"/>
      <c r="TJ127" s="132"/>
      <c r="TK127" s="121"/>
      <c r="TM127" s="121"/>
      <c r="TN127" s="121"/>
      <c r="TO127" s="121"/>
      <c r="TP127" s="121"/>
      <c r="TQ127" s="121"/>
      <c r="TR127" s="132"/>
      <c r="TU127" s="121"/>
      <c r="TV127" s="121"/>
      <c r="TW127" s="121"/>
      <c r="TX127" s="121"/>
      <c r="TY127" s="121"/>
      <c r="TZ127" s="132"/>
      <c r="UC127" s="121"/>
      <c r="UD127" s="121"/>
      <c r="UE127" s="121"/>
      <c r="UF127" s="121"/>
      <c r="UG127" s="121"/>
      <c r="UH127" s="132"/>
      <c r="UK127" s="121"/>
      <c r="UL127" s="121"/>
      <c r="UM127" s="121"/>
      <c r="UN127" s="121"/>
      <c r="UO127" s="121"/>
      <c r="UP127" s="132"/>
      <c r="US127" s="121"/>
      <c r="UT127" s="121"/>
      <c r="UU127" s="121"/>
      <c r="UV127" s="121"/>
      <c r="UW127" s="121"/>
      <c r="UX127" s="132"/>
      <c r="VA127" s="121"/>
      <c r="VB127" s="121"/>
      <c r="VC127" s="121"/>
      <c r="VD127" s="121"/>
      <c r="VE127" s="121"/>
      <c r="VF127" s="132"/>
      <c r="VI127" s="121"/>
      <c r="VJ127" s="121"/>
      <c r="VK127" s="121"/>
      <c r="VL127" s="121"/>
      <c r="VM127" s="121"/>
      <c r="VN127" s="132"/>
      <c r="VQ127" s="121"/>
      <c r="VR127" s="121"/>
      <c r="VS127" s="121"/>
      <c r="VT127" s="121"/>
      <c r="VU127" s="121"/>
      <c r="VV127" s="132"/>
      <c r="VY127" s="121"/>
      <c r="VZ127" s="121"/>
      <c r="WA127" s="121"/>
      <c r="WB127" s="121"/>
      <c r="WC127" s="121"/>
      <c r="WD127" s="132"/>
      <c r="WG127" s="121"/>
      <c r="WH127" s="121"/>
      <c r="WI127" s="121"/>
      <c r="WJ127" s="121"/>
      <c r="WK127" s="121"/>
      <c r="WL127" s="132"/>
    </row>
    <row r="128" spans="13:652">
      <c r="RY128" s="121"/>
      <c r="RZ128" s="121"/>
      <c r="SA128" s="121"/>
      <c r="SB128" s="121"/>
      <c r="SC128" s="121"/>
      <c r="SD128" s="132"/>
      <c r="SE128" s="121"/>
      <c r="SF128" s="121"/>
      <c r="SG128" s="121"/>
      <c r="SH128" s="121"/>
      <c r="SI128" s="121"/>
      <c r="SJ128" s="121"/>
      <c r="SK128" s="121"/>
      <c r="SL128" s="132"/>
      <c r="SM128" s="121"/>
      <c r="SO128" s="121"/>
      <c r="SP128" s="121"/>
      <c r="SQ128" s="121"/>
      <c r="SR128" s="121"/>
      <c r="SS128" s="121"/>
      <c r="ST128" s="132"/>
      <c r="SU128" s="121"/>
      <c r="SW128" s="121"/>
      <c r="SX128" s="121"/>
      <c r="SY128" s="121"/>
      <c r="SZ128" s="121"/>
      <c r="TA128" s="121"/>
      <c r="TB128" s="132"/>
      <c r="TC128" s="121"/>
      <c r="TE128" s="121"/>
      <c r="TF128" s="121"/>
      <c r="TG128" s="121"/>
      <c r="TH128" s="121"/>
      <c r="TI128" s="121"/>
      <c r="TJ128" s="132"/>
      <c r="TK128" s="121"/>
      <c r="TM128" s="121"/>
      <c r="TN128" s="121"/>
      <c r="TO128" s="121"/>
      <c r="TP128" s="121"/>
      <c r="TQ128" s="121"/>
      <c r="TR128" s="132"/>
      <c r="TU128" s="121"/>
      <c r="TV128" s="121"/>
      <c r="TW128" s="121"/>
      <c r="TX128" s="121"/>
      <c r="TY128" s="121"/>
      <c r="TZ128" s="132"/>
      <c r="UC128" s="121"/>
      <c r="UD128" s="121"/>
      <c r="UE128" s="121"/>
      <c r="UF128" s="121"/>
      <c r="UG128" s="121"/>
      <c r="UH128" s="132"/>
      <c r="UK128" s="121"/>
      <c r="UL128" s="121"/>
      <c r="UM128" s="121"/>
      <c r="UN128" s="121"/>
      <c r="UO128" s="121"/>
      <c r="UP128" s="132"/>
      <c r="US128" s="121"/>
      <c r="UT128" s="121"/>
      <c r="UU128" s="121"/>
      <c r="UV128" s="121"/>
      <c r="UW128" s="121"/>
      <c r="UX128" s="132"/>
      <c r="VA128" s="121"/>
      <c r="VB128" s="121"/>
      <c r="VC128" s="121"/>
      <c r="VD128" s="121"/>
      <c r="VE128" s="121"/>
      <c r="VF128" s="132"/>
      <c r="VI128" s="121"/>
      <c r="VJ128" s="121"/>
      <c r="VK128" s="121"/>
      <c r="VL128" s="121"/>
      <c r="VM128" s="121"/>
      <c r="VN128" s="132"/>
      <c r="VQ128" s="121"/>
      <c r="VR128" s="121"/>
      <c r="VS128" s="121"/>
      <c r="VT128" s="121"/>
      <c r="VU128" s="121"/>
      <c r="VV128" s="132"/>
      <c r="VY128" s="121"/>
      <c r="VZ128" s="121"/>
      <c r="WA128" s="121"/>
      <c r="WB128" s="121"/>
      <c r="WC128" s="121"/>
      <c r="WD128" s="132"/>
      <c r="WG128" s="121"/>
      <c r="WH128" s="121"/>
      <c r="WI128" s="121"/>
      <c r="WJ128" s="121"/>
      <c r="WK128" s="121"/>
      <c r="WL128" s="132"/>
    </row>
    <row r="129" spans="493:610">
      <c r="RY129" s="121"/>
      <c r="RZ129" s="121"/>
      <c r="SA129" s="121"/>
      <c r="SB129" s="121"/>
      <c r="SC129" s="121"/>
      <c r="SD129" s="132"/>
      <c r="SE129" s="121"/>
      <c r="SF129" s="121"/>
      <c r="SG129" s="121"/>
      <c r="SH129" s="121"/>
      <c r="SI129" s="121"/>
      <c r="SJ129" s="121"/>
      <c r="SK129" s="121"/>
      <c r="SL129" s="132"/>
      <c r="SM129" s="121"/>
      <c r="SO129" s="121"/>
      <c r="SP129" s="121"/>
      <c r="SQ129" s="121"/>
      <c r="SR129" s="121"/>
      <c r="SS129" s="121"/>
      <c r="ST129" s="132"/>
      <c r="SU129" s="121"/>
      <c r="SW129" s="121"/>
      <c r="SX129" s="121"/>
      <c r="SY129" s="121"/>
      <c r="SZ129" s="121"/>
      <c r="TA129" s="121"/>
      <c r="TB129" s="132"/>
      <c r="TC129" s="121"/>
      <c r="TE129" s="121"/>
      <c r="TF129" s="121"/>
      <c r="TG129" s="121"/>
      <c r="TH129" s="121"/>
      <c r="TI129" s="121"/>
      <c r="TJ129" s="132"/>
      <c r="TK129" s="121"/>
      <c r="TM129" s="121"/>
      <c r="TN129" s="121"/>
      <c r="TO129" s="121"/>
      <c r="TP129" s="121"/>
      <c r="TQ129" s="121"/>
      <c r="TR129" s="132"/>
      <c r="TU129" s="121"/>
      <c r="TV129" s="121"/>
      <c r="TW129" s="121"/>
      <c r="TX129" s="121"/>
      <c r="TY129" s="121"/>
      <c r="TZ129" s="132"/>
      <c r="UC129" s="121"/>
      <c r="UD129" s="121"/>
      <c r="UE129" s="121"/>
      <c r="UF129" s="121"/>
      <c r="UG129" s="121"/>
      <c r="UH129" s="132"/>
      <c r="UK129" s="121"/>
      <c r="UL129" s="121"/>
      <c r="UM129" s="121"/>
      <c r="UN129" s="121"/>
      <c r="UO129" s="121"/>
      <c r="UP129" s="132"/>
      <c r="US129" s="121"/>
      <c r="UT129" s="121"/>
      <c r="UU129" s="121"/>
      <c r="UV129" s="121"/>
      <c r="UW129" s="121"/>
      <c r="UX129" s="132"/>
      <c r="VA129" s="121"/>
      <c r="VB129" s="121"/>
      <c r="VC129" s="121"/>
      <c r="VD129" s="121"/>
      <c r="VE129" s="121"/>
      <c r="VF129" s="132"/>
      <c r="VI129" s="121"/>
      <c r="VJ129" s="121"/>
      <c r="VK129" s="121"/>
      <c r="VL129" s="121"/>
      <c r="VM129" s="121"/>
      <c r="VN129" s="132"/>
      <c r="VQ129" s="121"/>
      <c r="VR129" s="121"/>
      <c r="VS129" s="121"/>
      <c r="VT129" s="121"/>
      <c r="VU129" s="121"/>
      <c r="VV129" s="132"/>
      <c r="VY129" s="121"/>
      <c r="VZ129" s="121"/>
      <c r="WA129" s="121"/>
      <c r="WB129" s="121"/>
      <c r="WC129" s="121"/>
      <c r="WD129" s="132"/>
      <c r="WG129" s="121"/>
      <c r="WH129" s="121"/>
      <c r="WI129" s="121"/>
      <c r="WJ129" s="121"/>
      <c r="WK129" s="121"/>
      <c r="WL129" s="132"/>
    </row>
    <row r="130" spans="493:610">
      <c r="RY130" s="121"/>
      <c r="RZ130" s="121"/>
      <c r="SA130" s="121"/>
      <c r="SB130" s="121"/>
      <c r="SC130" s="121"/>
      <c r="SD130" s="132"/>
      <c r="SE130" s="121"/>
      <c r="SF130" s="121"/>
      <c r="SG130" s="121"/>
      <c r="SH130" s="121"/>
      <c r="SI130" s="121"/>
      <c r="SJ130" s="121"/>
      <c r="SK130" s="121"/>
      <c r="SL130" s="132"/>
      <c r="SM130" s="121"/>
      <c r="SO130" s="121"/>
      <c r="SP130" s="121"/>
      <c r="SQ130" s="121"/>
      <c r="SR130" s="121"/>
      <c r="SS130" s="121"/>
      <c r="ST130" s="132"/>
      <c r="SU130" s="121"/>
      <c r="SW130" s="121"/>
      <c r="SX130" s="121"/>
      <c r="SY130" s="121"/>
      <c r="SZ130" s="121"/>
      <c r="TA130" s="121"/>
      <c r="TB130" s="132"/>
      <c r="TC130" s="121"/>
      <c r="TE130" s="121"/>
      <c r="TF130" s="121"/>
      <c r="TG130" s="121"/>
      <c r="TH130" s="121"/>
      <c r="TI130" s="121"/>
      <c r="TJ130" s="132"/>
      <c r="TK130" s="121"/>
      <c r="TM130" s="121"/>
      <c r="TN130" s="121"/>
      <c r="TO130" s="121"/>
      <c r="TP130" s="121"/>
      <c r="TQ130" s="121"/>
      <c r="TR130" s="132"/>
      <c r="TU130" s="121"/>
      <c r="TV130" s="121"/>
      <c r="TW130" s="121"/>
      <c r="TX130" s="121"/>
      <c r="TY130" s="121"/>
      <c r="TZ130" s="132"/>
      <c r="UC130" s="121"/>
      <c r="UD130" s="121"/>
      <c r="UE130" s="121"/>
      <c r="UF130" s="121"/>
      <c r="UG130" s="121"/>
      <c r="UH130" s="132"/>
      <c r="UK130" s="121"/>
      <c r="UL130" s="121"/>
      <c r="UM130" s="121"/>
      <c r="UN130" s="121"/>
      <c r="UO130" s="121"/>
      <c r="UP130" s="132"/>
      <c r="US130" s="121"/>
      <c r="UT130" s="121"/>
      <c r="UU130" s="121"/>
      <c r="UV130" s="121"/>
      <c r="UW130" s="121"/>
      <c r="UX130" s="132"/>
      <c r="VA130" s="121"/>
      <c r="VB130" s="121"/>
      <c r="VC130" s="121"/>
      <c r="VD130" s="121"/>
      <c r="VE130" s="121"/>
      <c r="VF130" s="132"/>
      <c r="VI130" s="121"/>
      <c r="VJ130" s="121"/>
      <c r="VK130" s="121"/>
      <c r="VL130" s="121"/>
      <c r="VM130" s="121"/>
      <c r="VN130" s="132"/>
      <c r="VQ130" s="121"/>
      <c r="VR130" s="121"/>
      <c r="VS130" s="121"/>
      <c r="VT130" s="121"/>
      <c r="VU130" s="121"/>
      <c r="VV130" s="132"/>
      <c r="VY130" s="121"/>
      <c r="VZ130" s="121"/>
      <c r="WA130" s="121"/>
      <c r="WB130" s="121"/>
      <c r="WC130" s="121"/>
      <c r="WD130" s="132"/>
      <c r="WG130" s="121"/>
      <c r="WH130" s="121"/>
      <c r="WI130" s="121"/>
      <c r="WJ130" s="121"/>
      <c r="WK130" s="121"/>
      <c r="WL130" s="132"/>
    </row>
    <row r="131" spans="493:610">
      <c r="RY131" s="121"/>
      <c r="RZ131" s="121"/>
      <c r="SA131" s="121"/>
      <c r="SB131" s="121"/>
      <c r="SC131" s="121"/>
      <c r="SD131" s="132"/>
      <c r="SE131" s="121"/>
      <c r="SF131" s="121"/>
      <c r="SG131" s="121"/>
      <c r="SH131" s="121"/>
      <c r="SI131" s="121"/>
      <c r="SJ131" s="121"/>
      <c r="SK131" s="121"/>
      <c r="SL131" s="132"/>
      <c r="SM131" s="121"/>
      <c r="SO131" s="121"/>
      <c r="SP131" s="121"/>
      <c r="SQ131" s="121"/>
      <c r="SR131" s="121"/>
      <c r="SS131" s="121"/>
      <c r="ST131" s="132"/>
      <c r="SU131" s="121"/>
      <c r="SW131" s="121"/>
      <c r="SX131" s="121"/>
      <c r="SY131" s="121"/>
      <c r="SZ131" s="121"/>
      <c r="TA131" s="121"/>
      <c r="TB131" s="132"/>
      <c r="TC131" s="121"/>
      <c r="TE131" s="121"/>
      <c r="TF131" s="121"/>
      <c r="TG131" s="121"/>
      <c r="TH131" s="121"/>
      <c r="TI131" s="121"/>
      <c r="TJ131" s="132"/>
      <c r="TK131" s="121"/>
      <c r="TM131" s="121"/>
      <c r="TN131" s="121"/>
      <c r="TO131" s="121"/>
      <c r="TP131" s="121"/>
      <c r="TQ131" s="121"/>
      <c r="TR131" s="132"/>
      <c r="TU131" s="121"/>
      <c r="TV131" s="121"/>
      <c r="TW131" s="121"/>
      <c r="TX131" s="121"/>
      <c r="TY131" s="121"/>
      <c r="TZ131" s="132"/>
      <c r="UC131" s="121"/>
      <c r="UD131" s="121"/>
      <c r="UE131" s="121"/>
      <c r="UF131" s="121"/>
      <c r="UG131" s="121"/>
      <c r="UH131" s="132"/>
      <c r="UK131" s="121"/>
      <c r="UL131" s="121"/>
      <c r="UM131" s="121"/>
      <c r="UN131" s="121"/>
      <c r="UO131" s="121"/>
      <c r="UP131" s="132"/>
      <c r="US131" s="121"/>
      <c r="UT131" s="121"/>
      <c r="UU131" s="121"/>
      <c r="UV131" s="121"/>
      <c r="UW131" s="121"/>
      <c r="UX131" s="132"/>
      <c r="VA131" s="121"/>
      <c r="VB131" s="121"/>
      <c r="VC131" s="121"/>
      <c r="VD131" s="121"/>
      <c r="VE131" s="121"/>
      <c r="VF131" s="132"/>
      <c r="VI131" s="121"/>
      <c r="VJ131" s="121"/>
      <c r="VK131" s="121"/>
      <c r="VL131" s="121"/>
      <c r="VM131" s="121"/>
      <c r="VN131" s="132"/>
      <c r="VQ131" s="121"/>
      <c r="VR131" s="121"/>
      <c r="VS131" s="121"/>
      <c r="VT131" s="121"/>
      <c r="VU131" s="121"/>
      <c r="VV131" s="132"/>
      <c r="VY131" s="121"/>
      <c r="VZ131" s="121"/>
      <c r="WA131" s="121"/>
      <c r="WB131" s="121"/>
      <c r="WC131" s="121"/>
      <c r="WD131" s="132"/>
      <c r="WG131" s="121"/>
      <c r="WH131" s="121"/>
      <c r="WI131" s="121"/>
      <c r="WJ131" s="121"/>
      <c r="WK131" s="121"/>
      <c r="WL131" s="132"/>
    </row>
    <row r="132" spans="493:610">
      <c r="RY132" s="121"/>
      <c r="RZ132" s="121"/>
      <c r="SA132" s="121"/>
      <c r="SB132" s="121"/>
      <c r="SC132" s="121"/>
      <c r="SD132" s="132"/>
      <c r="SE132" s="121"/>
      <c r="SF132" s="121"/>
      <c r="SG132" s="121"/>
      <c r="SH132" s="121"/>
      <c r="SI132" s="121"/>
      <c r="SJ132" s="121"/>
      <c r="SK132" s="121"/>
      <c r="SL132" s="132"/>
      <c r="SM132" s="121"/>
      <c r="SO132" s="121"/>
      <c r="SP132" s="121"/>
      <c r="SQ132" s="121"/>
      <c r="SR132" s="121"/>
      <c r="SS132" s="121"/>
      <c r="ST132" s="132"/>
      <c r="SU132" s="121"/>
      <c r="SW132" s="121"/>
      <c r="SX132" s="121"/>
      <c r="SY132" s="121"/>
      <c r="SZ132" s="121"/>
      <c r="TA132" s="121"/>
      <c r="TB132" s="132"/>
      <c r="TC132" s="121"/>
      <c r="TE132" s="121"/>
      <c r="TF132" s="121"/>
      <c r="TG132" s="121"/>
      <c r="TH132" s="121"/>
      <c r="TI132" s="121"/>
      <c r="TJ132" s="132"/>
      <c r="TK132" s="121"/>
      <c r="TM132" s="121"/>
      <c r="TN132" s="121"/>
      <c r="TO132" s="121"/>
      <c r="TP132" s="121"/>
      <c r="TQ132" s="121"/>
      <c r="TR132" s="132"/>
      <c r="TU132" s="121"/>
      <c r="TV132" s="121"/>
      <c r="TW132" s="121"/>
      <c r="TX132" s="121"/>
      <c r="TY132" s="121"/>
      <c r="TZ132" s="132"/>
      <c r="UC132" s="121"/>
      <c r="UD132" s="121"/>
      <c r="UE132" s="121"/>
      <c r="UF132" s="121"/>
      <c r="UG132" s="121"/>
      <c r="UH132" s="132"/>
      <c r="UK132" s="121"/>
      <c r="UL132" s="121"/>
      <c r="UM132" s="121"/>
      <c r="UN132" s="121"/>
      <c r="UO132" s="121"/>
      <c r="UP132" s="132"/>
      <c r="US132" s="121"/>
      <c r="UT132" s="121"/>
      <c r="UU132" s="121"/>
      <c r="UV132" s="121"/>
      <c r="UW132" s="121"/>
      <c r="UX132" s="132"/>
      <c r="VA132" s="121"/>
      <c r="VB132" s="121"/>
      <c r="VC132" s="121"/>
      <c r="VD132" s="121"/>
      <c r="VE132" s="121"/>
      <c r="VF132" s="132"/>
      <c r="VI132" s="121"/>
      <c r="VJ132" s="121"/>
      <c r="VK132" s="121"/>
      <c r="VL132" s="121"/>
      <c r="VM132" s="121"/>
      <c r="VN132" s="132"/>
      <c r="VQ132" s="121"/>
      <c r="VR132" s="121"/>
      <c r="VS132" s="121"/>
      <c r="VT132" s="121"/>
      <c r="VU132" s="121"/>
      <c r="VV132" s="132"/>
      <c r="VY132" s="121"/>
      <c r="VZ132" s="121"/>
      <c r="WA132" s="121"/>
      <c r="WB132" s="121"/>
      <c r="WC132" s="121"/>
      <c r="WD132" s="132"/>
      <c r="WG132" s="121"/>
      <c r="WH132" s="121"/>
      <c r="WI132" s="121"/>
      <c r="WJ132" s="121"/>
      <c r="WK132" s="121"/>
      <c r="WL132" s="132"/>
    </row>
    <row r="133" spans="493:610">
      <c r="RY133" s="121"/>
      <c r="RZ133" s="121"/>
      <c r="SA133" s="121"/>
      <c r="SB133" s="121"/>
      <c r="SC133" s="121"/>
      <c r="SD133" s="132"/>
      <c r="SE133" s="121"/>
      <c r="SF133" s="121"/>
      <c r="SG133" s="121"/>
      <c r="SH133" s="121"/>
      <c r="SI133" s="121"/>
      <c r="SJ133" s="121"/>
      <c r="SK133" s="121"/>
      <c r="SL133" s="132"/>
      <c r="SM133" s="121"/>
      <c r="SO133" s="121"/>
      <c r="SP133" s="121"/>
      <c r="SQ133" s="121"/>
      <c r="SR133" s="121"/>
      <c r="SS133" s="121"/>
      <c r="ST133" s="132"/>
      <c r="SU133" s="121"/>
      <c r="SW133" s="121"/>
      <c r="SX133" s="121"/>
      <c r="SY133" s="121"/>
      <c r="SZ133" s="121"/>
      <c r="TA133" s="121"/>
      <c r="TB133" s="132"/>
      <c r="TC133" s="121"/>
      <c r="TE133" s="121"/>
      <c r="TF133" s="121"/>
      <c r="TG133" s="121"/>
      <c r="TH133" s="121"/>
      <c r="TI133" s="121"/>
      <c r="TJ133" s="132"/>
      <c r="TK133" s="121"/>
      <c r="TM133" s="121"/>
      <c r="TN133" s="121"/>
      <c r="TO133" s="121"/>
      <c r="TP133" s="121"/>
      <c r="TQ133" s="121"/>
      <c r="TR133" s="132"/>
      <c r="TU133" s="121"/>
      <c r="TV133" s="121"/>
      <c r="TW133" s="121"/>
      <c r="TX133" s="121"/>
      <c r="TY133" s="121"/>
      <c r="TZ133" s="132"/>
      <c r="UC133" s="121"/>
      <c r="UD133" s="121"/>
      <c r="UE133" s="121"/>
      <c r="UF133" s="121"/>
      <c r="UG133" s="121"/>
      <c r="UH133" s="132"/>
      <c r="UK133" s="121"/>
      <c r="UL133" s="121"/>
      <c r="UM133" s="121"/>
      <c r="UN133" s="121"/>
      <c r="UO133" s="121"/>
      <c r="UP133" s="132"/>
      <c r="US133" s="121"/>
      <c r="UT133" s="121"/>
      <c r="UU133" s="121"/>
      <c r="UV133" s="121"/>
      <c r="UW133" s="121"/>
      <c r="UX133" s="132"/>
      <c r="VA133" s="121"/>
      <c r="VB133" s="121"/>
      <c r="VC133" s="121"/>
      <c r="VD133" s="121"/>
      <c r="VE133" s="121"/>
      <c r="VF133" s="132"/>
      <c r="VI133" s="121"/>
      <c r="VJ133" s="121"/>
      <c r="VK133" s="121"/>
      <c r="VL133" s="121"/>
      <c r="VM133" s="121"/>
      <c r="VN133" s="132"/>
      <c r="VQ133" s="121"/>
      <c r="VR133" s="121"/>
      <c r="VS133" s="121"/>
      <c r="VT133" s="121"/>
      <c r="VU133" s="121"/>
      <c r="VV133" s="132"/>
      <c r="VY133" s="121"/>
      <c r="VZ133" s="121"/>
      <c r="WA133" s="121"/>
      <c r="WB133" s="121"/>
      <c r="WC133" s="121"/>
      <c r="WD133" s="132"/>
      <c r="WG133" s="121"/>
      <c r="WH133" s="121"/>
      <c r="WI133" s="121"/>
      <c r="WJ133" s="121"/>
      <c r="WK133" s="121"/>
      <c r="WL133" s="132"/>
    </row>
    <row r="134" spans="493:610">
      <c r="RY134" s="121"/>
      <c r="RZ134" s="121"/>
      <c r="SA134" s="121"/>
      <c r="SB134" s="121"/>
      <c r="SC134" s="121"/>
      <c r="SD134" s="132"/>
      <c r="SE134" s="121"/>
      <c r="SF134" s="121"/>
      <c r="SG134" s="121"/>
      <c r="SH134" s="121"/>
      <c r="SI134" s="121"/>
      <c r="SJ134" s="121"/>
      <c r="SK134" s="121"/>
      <c r="SL134" s="132"/>
      <c r="SM134" s="121"/>
      <c r="SO134" s="121"/>
      <c r="SP134" s="121"/>
      <c r="SQ134" s="121"/>
      <c r="SR134" s="121"/>
      <c r="SS134" s="121"/>
      <c r="ST134" s="132"/>
      <c r="SU134" s="121"/>
      <c r="SW134" s="121"/>
      <c r="SX134" s="121"/>
      <c r="SY134" s="121"/>
      <c r="SZ134" s="121"/>
      <c r="TA134" s="121"/>
      <c r="TB134" s="132"/>
      <c r="TC134" s="121"/>
      <c r="TE134" s="121"/>
      <c r="TF134" s="121"/>
      <c r="TG134" s="121"/>
      <c r="TH134" s="121"/>
      <c r="TI134" s="121"/>
      <c r="TJ134" s="132"/>
      <c r="TK134" s="121"/>
      <c r="TM134" s="121"/>
      <c r="TN134" s="121"/>
      <c r="TO134" s="121"/>
      <c r="TP134" s="121"/>
      <c r="TQ134" s="121"/>
      <c r="TR134" s="132"/>
      <c r="TU134" s="121"/>
      <c r="TV134" s="121"/>
      <c r="TW134" s="121"/>
      <c r="TX134" s="121"/>
      <c r="TY134" s="121"/>
      <c r="TZ134" s="132"/>
      <c r="UC134" s="121"/>
      <c r="UD134" s="121"/>
      <c r="UE134" s="121"/>
      <c r="UF134" s="121"/>
      <c r="UG134" s="121"/>
      <c r="UH134" s="132"/>
      <c r="UK134" s="121"/>
      <c r="UL134" s="121"/>
      <c r="UM134" s="121"/>
      <c r="UN134" s="121"/>
      <c r="UO134" s="121"/>
      <c r="UP134" s="132"/>
      <c r="US134" s="121"/>
      <c r="UT134" s="121"/>
      <c r="UU134" s="121"/>
      <c r="UV134" s="121"/>
      <c r="UW134" s="121"/>
      <c r="UX134" s="132"/>
      <c r="VA134" s="121"/>
      <c r="VB134" s="121"/>
      <c r="VC134" s="121"/>
      <c r="VD134" s="121"/>
      <c r="VE134" s="121"/>
      <c r="VF134" s="132"/>
      <c r="VI134" s="121"/>
      <c r="VJ134" s="121"/>
      <c r="VK134" s="121"/>
      <c r="VL134" s="121"/>
      <c r="VM134" s="121"/>
      <c r="VN134" s="132"/>
      <c r="VQ134" s="121"/>
      <c r="VR134" s="121"/>
      <c r="VS134" s="121"/>
      <c r="VT134" s="121"/>
      <c r="VU134" s="121"/>
      <c r="VV134" s="132"/>
      <c r="VY134" s="121"/>
      <c r="VZ134" s="121"/>
      <c r="WA134" s="121"/>
      <c r="WB134" s="121"/>
      <c r="WC134" s="121"/>
      <c r="WD134" s="132"/>
      <c r="WG134" s="121"/>
      <c r="WH134" s="121"/>
      <c r="WI134" s="121"/>
      <c r="WJ134" s="121"/>
      <c r="WK134" s="121"/>
      <c r="WL134" s="132"/>
    </row>
  </sheetData>
  <autoFilter ref="A2:XK2"/>
  <mergeCells count="14"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  <mergeCell ref="NE1:NF1"/>
    <mergeCell ref="NL1:NM1"/>
    <mergeCell ref="MN1:MO1"/>
    <mergeCell ref="MV1:MW1"/>
    <mergeCell ref="MF1:MG1"/>
  </mergeCells>
  <phoneticPr fontId="11" type="noConversion"/>
  <conditionalFormatting sqref="JU1:JU19 JU86:JU87 JU21:JU58 JU60:JU72 JU74:JU79">
    <cfRule type="cellIs" dxfId="371" priority="387" operator="equal">
      <formula>799</formula>
    </cfRule>
    <cfRule type="uniqueValues" priority="388"/>
  </conditionalFormatting>
  <conditionalFormatting sqref="JU80:JU85">
    <cfRule type="cellIs" dxfId="370" priority="383" operator="equal">
      <formula>799</formula>
    </cfRule>
    <cfRule type="uniqueValues" priority="386"/>
  </conditionalFormatting>
  <conditionalFormatting sqref="JU80:JU85 JY80:JY85">
    <cfRule type="uniqueValues" priority="385"/>
  </conditionalFormatting>
  <conditionalFormatting sqref="JU80:JU85">
    <cfRule type="cellIs" dxfId="369" priority="384" operator="equal">
      <formula>799</formula>
    </cfRule>
  </conditionalFormatting>
  <conditionalFormatting sqref="JU96:JU99">
    <cfRule type="cellIs" dxfId="368" priority="381" operator="equal">
      <formula>799</formula>
    </cfRule>
    <cfRule type="uniqueValues" priority="382"/>
  </conditionalFormatting>
  <conditionalFormatting sqref="JU100">
    <cfRule type="cellIs" dxfId="367" priority="379" operator="equal">
      <formula>799</formula>
    </cfRule>
    <cfRule type="uniqueValues" priority="380"/>
  </conditionalFormatting>
  <conditionalFormatting sqref="JU101">
    <cfRule type="cellIs" dxfId="366" priority="377" operator="equal">
      <formula>799</formula>
    </cfRule>
    <cfRule type="uniqueValues" priority="378"/>
  </conditionalFormatting>
  <conditionalFormatting sqref="JU102">
    <cfRule type="cellIs" dxfId="365" priority="375" operator="equal">
      <formula>799</formula>
    </cfRule>
    <cfRule type="uniqueValues" priority="376"/>
  </conditionalFormatting>
  <conditionalFormatting sqref="JU103">
    <cfRule type="cellIs" dxfId="364" priority="373" operator="equal">
      <formula>799</formula>
    </cfRule>
    <cfRule type="uniqueValues" priority="374"/>
  </conditionalFormatting>
  <conditionalFormatting sqref="JU104">
    <cfRule type="cellIs" dxfId="363" priority="371" operator="equal">
      <formula>799</formula>
    </cfRule>
    <cfRule type="uniqueValues" priority="372"/>
  </conditionalFormatting>
  <conditionalFormatting sqref="KC4">
    <cfRule type="cellIs" dxfId="362" priority="369" operator="equal">
      <formula>799</formula>
    </cfRule>
    <cfRule type="uniqueValues" priority="370"/>
  </conditionalFormatting>
  <conditionalFormatting sqref="KC9">
    <cfRule type="cellIs" dxfId="361" priority="367" operator="equal">
      <formula>799</formula>
    </cfRule>
    <cfRule type="uniqueValues" priority="368"/>
  </conditionalFormatting>
  <conditionalFormatting sqref="KC11">
    <cfRule type="cellIs" dxfId="360" priority="365" operator="equal">
      <formula>799</formula>
    </cfRule>
    <cfRule type="uniqueValues" priority="366"/>
  </conditionalFormatting>
  <conditionalFormatting sqref="KC12">
    <cfRule type="cellIs" dxfId="359" priority="363" operator="equal">
      <formula>799</formula>
    </cfRule>
    <cfRule type="uniqueValues" priority="364"/>
  </conditionalFormatting>
  <conditionalFormatting sqref="KC14">
    <cfRule type="cellIs" dxfId="358" priority="361" operator="equal">
      <formula>799</formula>
    </cfRule>
    <cfRule type="uniqueValues" priority="362"/>
  </conditionalFormatting>
  <conditionalFormatting sqref="KC17">
    <cfRule type="cellIs" dxfId="357" priority="359" operator="equal">
      <formula>799</formula>
    </cfRule>
    <cfRule type="uniqueValues" priority="360"/>
  </conditionalFormatting>
  <conditionalFormatting sqref="KC22">
    <cfRule type="cellIs" dxfId="356" priority="357" operator="equal">
      <formula>799</formula>
    </cfRule>
    <cfRule type="uniqueValues" priority="358"/>
  </conditionalFormatting>
  <conditionalFormatting sqref="KC31">
    <cfRule type="cellIs" dxfId="355" priority="355" operator="equal">
      <formula>799</formula>
    </cfRule>
    <cfRule type="uniqueValues" priority="356"/>
  </conditionalFormatting>
  <conditionalFormatting sqref="KC42">
    <cfRule type="cellIs" dxfId="354" priority="353" operator="equal">
      <formula>799</formula>
    </cfRule>
    <cfRule type="uniqueValues" priority="354"/>
  </conditionalFormatting>
  <conditionalFormatting sqref="KC43">
    <cfRule type="cellIs" dxfId="353" priority="351" operator="equal">
      <formula>799</formula>
    </cfRule>
    <cfRule type="uniqueValues" priority="352"/>
  </conditionalFormatting>
  <conditionalFormatting sqref="KK4">
    <cfRule type="cellIs" dxfId="352" priority="349" operator="equal">
      <formula>799</formula>
    </cfRule>
    <cfRule type="uniqueValues" priority="350"/>
  </conditionalFormatting>
  <conditionalFormatting sqref="KK9">
    <cfRule type="cellIs" dxfId="351" priority="347" operator="equal">
      <formula>799</formula>
    </cfRule>
    <cfRule type="uniqueValues" priority="348"/>
  </conditionalFormatting>
  <conditionalFormatting sqref="KK11">
    <cfRule type="cellIs" dxfId="350" priority="345" operator="equal">
      <formula>799</formula>
    </cfRule>
    <cfRule type="uniqueValues" priority="346"/>
  </conditionalFormatting>
  <conditionalFormatting sqref="KK12">
    <cfRule type="cellIs" dxfId="349" priority="343" operator="equal">
      <formula>799</formula>
    </cfRule>
    <cfRule type="uniqueValues" priority="344"/>
  </conditionalFormatting>
  <conditionalFormatting sqref="KK14">
    <cfRule type="cellIs" dxfId="348" priority="341" operator="equal">
      <formula>799</formula>
    </cfRule>
    <cfRule type="uniqueValues" priority="342"/>
  </conditionalFormatting>
  <conditionalFormatting sqref="KK17">
    <cfRule type="cellIs" dxfId="347" priority="339" operator="equal">
      <formula>799</formula>
    </cfRule>
    <cfRule type="uniqueValues" priority="340"/>
  </conditionalFormatting>
  <conditionalFormatting sqref="KK22">
    <cfRule type="cellIs" dxfId="346" priority="337" operator="equal">
      <formula>799</formula>
    </cfRule>
    <cfRule type="uniqueValues" priority="338"/>
  </conditionalFormatting>
  <conditionalFormatting sqref="KK31">
    <cfRule type="cellIs" dxfId="345" priority="335" operator="equal">
      <formula>799</formula>
    </cfRule>
    <cfRule type="uniqueValues" priority="336"/>
  </conditionalFormatting>
  <conditionalFormatting sqref="KK42">
    <cfRule type="cellIs" dxfId="344" priority="333" operator="equal">
      <formula>799</formula>
    </cfRule>
    <cfRule type="uniqueValues" priority="334"/>
  </conditionalFormatting>
  <conditionalFormatting sqref="KK43">
    <cfRule type="cellIs" dxfId="343" priority="331" operator="equal">
      <formula>799</formula>
    </cfRule>
    <cfRule type="uniqueValues" priority="332"/>
  </conditionalFormatting>
  <conditionalFormatting sqref="LQ4">
    <cfRule type="cellIs" dxfId="342" priority="329" operator="equal">
      <formula>799</formula>
    </cfRule>
    <cfRule type="uniqueValues" priority="330"/>
  </conditionalFormatting>
  <conditionalFormatting sqref="LI4">
    <cfRule type="cellIs" dxfId="341" priority="327" operator="equal">
      <formula>799</formula>
    </cfRule>
    <cfRule type="uniqueValues" priority="328"/>
  </conditionalFormatting>
  <conditionalFormatting sqref="LI9">
    <cfRule type="cellIs" dxfId="340" priority="325" operator="equal">
      <formula>799</formula>
    </cfRule>
    <cfRule type="uniqueValues" priority="326"/>
  </conditionalFormatting>
  <conditionalFormatting sqref="LI11">
    <cfRule type="cellIs" dxfId="339" priority="323" operator="equal">
      <formula>799</formula>
    </cfRule>
    <cfRule type="uniqueValues" priority="324"/>
  </conditionalFormatting>
  <conditionalFormatting sqref="LI12">
    <cfRule type="cellIs" dxfId="338" priority="321" operator="equal">
      <formula>799</formula>
    </cfRule>
    <cfRule type="uniqueValues" priority="322"/>
  </conditionalFormatting>
  <conditionalFormatting sqref="LI14">
    <cfRule type="cellIs" dxfId="337" priority="319" operator="equal">
      <formula>799</formula>
    </cfRule>
    <cfRule type="uniqueValues" priority="320"/>
  </conditionalFormatting>
  <conditionalFormatting sqref="LI17">
    <cfRule type="cellIs" dxfId="336" priority="317" operator="equal">
      <formula>799</formula>
    </cfRule>
    <cfRule type="uniqueValues" priority="318"/>
  </conditionalFormatting>
  <conditionalFormatting sqref="LI22">
    <cfRule type="cellIs" dxfId="335" priority="315" operator="equal">
      <formula>799</formula>
    </cfRule>
    <cfRule type="uniqueValues" priority="316"/>
  </conditionalFormatting>
  <conditionalFormatting sqref="LI42">
    <cfRule type="cellIs" dxfId="334" priority="313" operator="equal">
      <formula>799</formula>
    </cfRule>
    <cfRule type="uniqueValues" priority="314"/>
  </conditionalFormatting>
  <conditionalFormatting sqref="LI31">
    <cfRule type="cellIs" dxfId="333" priority="311" operator="equal">
      <formula>799</formula>
    </cfRule>
    <cfRule type="uniqueValues" priority="312"/>
  </conditionalFormatting>
  <conditionalFormatting sqref="LY4">
    <cfRule type="cellIs" dxfId="332" priority="309" operator="equal">
      <formula>799</formula>
    </cfRule>
    <cfRule type="uniqueValues" priority="310"/>
  </conditionalFormatting>
  <conditionalFormatting sqref="MG4">
    <cfRule type="cellIs" dxfId="331" priority="307" operator="equal">
      <formula>799</formula>
    </cfRule>
    <cfRule type="uniqueValues" priority="308"/>
  </conditionalFormatting>
  <conditionalFormatting sqref="MG9">
    <cfRule type="cellIs" dxfId="330" priority="305" operator="equal">
      <formula>799</formula>
    </cfRule>
    <cfRule type="uniqueValues" priority="306"/>
  </conditionalFormatting>
  <conditionalFormatting sqref="MG11">
    <cfRule type="cellIs" dxfId="329" priority="303" operator="equal">
      <formula>799</formula>
    </cfRule>
    <cfRule type="uniqueValues" priority="304"/>
  </conditionalFormatting>
  <conditionalFormatting sqref="MG12">
    <cfRule type="cellIs" dxfId="328" priority="301" operator="equal">
      <formula>799</formula>
    </cfRule>
    <cfRule type="uniqueValues" priority="302"/>
  </conditionalFormatting>
  <conditionalFormatting sqref="MG17">
    <cfRule type="cellIs" dxfId="327" priority="299" operator="equal">
      <formula>799</formula>
    </cfRule>
    <cfRule type="uniqueValues" priority="300"/>
  </conditionalFormatting>
  <conditionalFormatting sqref="MG31">
    <cfRule type="cellIs" dxfId="326" priority="297" operator="equal">
      <formula>799</formula>
    </cfRule>
    <cfRule type="uniqueValues" priority="298"/>
  </conditionalFormatting>
  <conditionalFormatting sqref="MG42">
    <cfRule type="cellIs" dxfId="325" priority="295" operator="equal">
      <formula>799</formula>
    </cfRule>
    <cfRule type="uniqueValues" priority="296"/>
  </conditionalFormatting>
  <conditionalFormatting sqref="MO4">
    <cfRule type="cellIs" dxfId="324" priority="293" operator="equal">
      <formula>799</formula>
    </cfRule>
    <cfRule type="uniqueValues" priority="294"/>
  </conditionalFormatting>
  <conditionalFormatting sqref="MO9">
    <cfRule type="cellIs" dxfId="323" priority="291" operator="equal">
      <formula>799</formula>
    </cfRule>
    <cfRule type="uniqueValues" priority="292"/>
  </conditionalFormatting>
  <conditionalFormatting sqref="MO12">
    <cfRule type="cellIs" dxfId="322" priority="289" operator="equal">
      <formula>799</formula>
    </cfRule>
    <cfRule type="uniqueValues" priority="290"/>
  </conditionalFormatting>
  <conditionalFormatting sqref="MO17">
    <cfRule type="cellIs" dxfId="321" priority="287" operator="equal">
      <formula>799</formula>
    </cfRule>
    <cfRule type="uniqueValues" priority="288"/>
  </conditionalFormatting>
  <conditionalFormatting sqref="MO31">
    <cfRule type="cellIs" dxfId="320" priority="285" operator="equal">
      <formula>799</formula>
    </cfRule>
    <cfRule type="uniqueValues" priority="286"/>
  </conditionalFormatting>
  <conditionalFormatting sqref="MO42">
    <cfRule type="cellIs" dxfId="319" priority="283" operator="equal">
      <formula>799</formula>
    </cfRule>
    <cfRule type="uniqueValues" priority="284"/>
  </conditionalFormatting>
  <conditionalFormatting sqref="MW4">
    <cfRule type="cellIs" dxfId="318" priority="281" operator="equal">
      <formula>799</formula>
    </cfRule>
    <cfRule type="uniqueValues" priority="282"/>
  </conditionalFormatting>
  <conditionalFormatting sqref="MW9">
    <cfRule type="cellIs" dxfId="317" priority="279" operator="equal">
      <formula>799</formula>
    </cfRule>
    <cfRule type="uniqueValues" priority="280"/>
  </conditionalFormatting>
  <conditionalFormatting sqref="MW12">
    <cfRule type="cellIs" dxfId="316" priority="277" operator="equal">
      <formula>799</formula>
    </cfRule>
    <cfRule type="uniqueValues" priority="278"/>
  </conditionalFormatting>
  <conditionalFormatting sqref="NE4">
    <cfRule type="cellIs" dxfId="315" priority="275" operator="equal">
      <formula>799</formula>
    </cfRule>
    <cfRule type="uniqueValues" priority="276"/>
  </conditionalFormatting>
  <conditionalFormatting sqref="NE9">
    <cfRule type="cellIs" dxfId="314" priority="273" operator="equal">
      <formula>799</formula>
    </cfRule>
    <cfRule type="uniqueValues" priority="274"/>
  </conditionalFormatting>
  <conditionalFormatting sqref="NE12">
    <cfRule type="cellIs" dxfId="313" priority="271" operator="equal">
      <formula>799</formula>
    </cfRule>
    <cfRule type="uniqueValues" priority="272"/>
  </conditionalFormatting>
  <conditionalFormatting sqref="NM4">
    <cfRule type="cellIs" dxfId="312" priority="269" operator="equal">
      <formula>799</formula>
    </cfRule>
    <cfRule type="uniqueValues" priority="270"/>
  </conditionalFormatting>
  <conditionalFormatting sqref="NM9">
    <cfRule type="cellIs" dxfId="311" priority="267" operator="equal">
      <formula>799</formula>
    </cfRule>
    <cfRule type="uniqueValues" priority="268"/>
  </conditionalFormatting>
  <conditionalFormatting sqref="NM12">
    <cfRule type="cellIs" dxfId="310" priority="265" operator="equal">
      <formula>799</formula>
    </cfRule>
    <cfRule type="uniqueValues" priority="266"/>
  </conditionalFormatting>
  <conditionalFormatting sqref="OP4">
    <cfRule type="cellIs" dxfId="309" priority="263" operator="equal">
      <formula>799</formula>
    </cfRule>
    <cfRule type="uniqueValues" priority="264"/>
  </conditionalFormatting>
  <conditionalFormatting sqref="OP9">
    <cfRule type="cellIs" dxfId="308" priority="261" operator="equal">
      <formula>799</formula>
    </cfRule>
    <cfRule type="uniqueValues" priority="262"/>
  </conditionalFormatting>
  <conditionalFormatting sqref="OP12">
    <cfRule type="cellIs" dxfId="307" priority="259" operator="equal">
      <formula>799</formula>
    </cfRule>
    <cfRule type="uniqueValues" priority="260"/>
  </conditionalFormatting>
  <conditionalFormatting sqref="OX4">
    <cfRule type="cellIs" dxfId="306" priority="257" operator="equal">
      <formula>799</formula>
    </cfRule>
    <cfRule type="uniqueValues" priority="258"/>
  </conditionalFormatting>
  <conditionalFormatting sqref="OX9">
    <cfRule type="cellIs" dxfId="305" priority="255" operator="equal">
      <formula>799</formula>
    </cfRule>
    <cfRule type="uniqueValues" priority="256"/>
  </conditionalFormatting>
  <conditionalFormatting sqref="OX12">
    <cfRule type="cellIs" dxfId="304" priority="253" operator="equal">
      <formula>799</formula>
    </cfRule>
    <cfRule type="uniqueValues" priority="254"/>
  </conditionalFormatting>
  <conditionalFormatting sqref="PF4">
    <cfRule type="cellIs" dxfId="303" priority="251" operator="equal">
      <formula>799</formula>
    </cfRule>
    <cfRule type="uniqueValues" priority="252"/>
  </conditionalFormatting>
  <conditionalFormatting sqref="PF9">
    <cfRule type="cellIs" dxfId="302" priority="249" operator="equal">
      <formula>799</formula>
    </cfRule>
    <cfRule type="uniqueValues" priority="250"/>
  </conditionalFormatting>
  <conditionalFormatting sqref="PF12">
    <cfRule type="cellIs" dxfId="301" priority="247" operator="equal">
      <formula>799</formula>
    </cfRule>
    <cfRule type="uniqueValues" priority="248"/>
  </conditionalFormatting>
  <conditionalFormatting sqref="PN4">
    <cfRule type="cellIs" dxfId="300" priority="245" operator="equal">
      <formula>799</formula>
    </cfRule>
    <cfRule type="uniqueValues" priority="246"/>
  </conditionalFormatting>
  <conditionalFormatting sqref="PN9">
    <cfRule type="cellIs" dxfId="299" priority="243" operator="equal">
      <formula>799</formula>
    </cfRule>
    <cfRule type="uniqueValues" priority="244"/>
  </conditionalFormatting>
  <conditionalFormatting sqref="PN12">
    <cfRule type="cellIs" dxfId="298" priority="241" operator="equal">
      <formula>799</formula>
    </cfRule>
    <cfRule type="uniqueValues" priority="242"/>
  </conditionalFormatting>
  <conditionalFormatting sqref="PV4">
    <cfRule type="cellIs" dxfId="297" priority="239" operator="equal">
      <formula>799</formula>
    </cfRule>
    <cfRule type="uniqueValues" priority="240"/>
  </conditionalFormatting>
  <conditionalFormatting sqref="PV9">
    <cfRule type="cellIs" dxfId="296" priority="237" operator="equal">
      <formula>799</formula>
    </cfRule>
    <cfRule type="uniqueValues" priority="238"/>
  </conditionalFormatting>
  <conditionalFormatting sqref="PV12">
    <cfRule type="cellIs" dxfId="295" priority="235" operator="equal">
      <formula>799</formula>
    </cfRule>
    <cfRule type="uniqueValues" priority="236"/>
  </conditionalFormatting>
  <conditionalFormatting sqref="QD4">
    <cfRule type="cellIs" dxfId="294" priority="227" operator="equal">
      <formula>799</formula>
    </cfRule>
    <cfRule type="uniqueValues" priority="228"/>
  </conditionalFormatting>
  <conditionalFormatting sqref="QD9">
    <cfRule type="cellIs" dxfId="293" priority="225" operator="equal">
      <formula>799</formula>
    </cfRule>
    <cfRule type="uniqueValues" priority="226"/>
  </conditionalFormatting>
  <conditionalFormatting sqref="QD12">
    <cfRule type="cellIs" dxfId="292" priority="223" operator="equal">
      <formula>799</formula>
    </cfRule>
    <cfRule type="uniqueValues" priority="224"/>
  </conditionalFormatting>
  <conditionalFormatting sqref="QL4">
    <cfRule type="cellIs" dxfId="291" priority="221" operator="equal">
      <formula>799</formula>
    </cfRule>
    <cfRule type="uniqueValues" priority="222"/>
  </conditionalFormatting>
  <conditionalFormatting sqref="QL9">
    <cfRule type="cellIs" dxfId="290" priority="219" operator="equal">
      <formula>799</formula>
    </cfRule>
    <cfRule type="uniqueValues" priority="220"/>
  </conditionalFormatting>
  <conditionalFormatting sqref="QL12">
    <cfRule type="cellIs" dxfId="289" priority="217" operator="equal">
      <formula>799</formula>
    </cfRule>
    <cfRule type="uniqueValues" priority="218"/>
  </conditionalFormatting>
  <conditionalFormatting sqref="QT4">
    <cfRule type="cellIs" dxfId="288" priority="215" operator="equal">
      <formula>799</formula>
    </cfRule>
    <cfRule type="uniqueValues" priority="216"/>
  </conditionalFormatting>
  <conditionalFormatting sqref="QT9">
    <cfRule type="cellIs" dxfId="287" priority="213" operator="equal">
      <formula>799</formula>
    </cfRule>
    <cfRule type="uniqueValues" priority="214"/>
  </conditionalFormatting>
  <conditionalFormatting sqref="QT12">
    <cfRule type="cellIs" dxfId="286" priority="211" operator="equal">
      <formula>799</formula>
    </cfRule>
    <cfRule type="uniqueValues" priority="212"/>
  </conditionalFormatting>
  <conditionalFormatting sqref="RB4">
    <cfRule type="cellIs" dxfId="285" priority="203" operator="equal">
      <formula>799</formula>
    </cfRule>
    <cfRule type="uniqueValues" priority="204"/>
  </conditionalFormatting>
  <conditionalFormatting sqref="RB9">
    <cfRule type="cellIs" dxfId="284" priority="201" operator="equal">
      <formula>799</formula>
    </cfRule>
    <cfRule type="uniqueValues" priority="202"/>
  </conditionalFormatting>
  <conditionalFormatting sqref="RB12">
    <cfRule type="cellIs" dxfId="283" priority="199" operator="equal">
      <formula>799</formula>
    </cfRule>
    <cfRule type="uniqueValues" priority="200"/>
  </conditionalFormatting>
  <conditionalFormatting sqref="RJ4">
    <cfRule type="cellIs" dxfId="282" priority="191" operator="equal">
      <formula>799</formula>
    </cfRule>
    <cfRule type="uniqueValues" priority="192"/>
  </conditionalFormatting>
  <conditionalFormatting sqref="RJ9">
    <cfRule type="cellIs" dxfId="281" priority="189" operator="equal">
      <formula>799</formula>
    </cfRule>
    <cfRule type="uniqueValues" priority="190"/>
  </conditionalFormatting>
  <conditionalFormatting sqref="RJ12">
    <cfRule type="cellIs" dxfId="280" priority="187" operator="equal">
      <formula>799</formula>
    </cfRule>
    <cfRule type="uniqueValues" priority="188"/>
  </conditionalFormatting>
  <conditionalFormatting sqref="RR4">
    <cfRule type="cellIs" dxfId="279" priority="179" operator="equal">
      <formula>799</formula>
    </cfRule>
    <cfRule type="uniqueValues" priority="180"/>
  </conditionalFormatting>
  <conditionalFormatting sqref="RR9">
    <cfRule type="cellIs" dxfId="278" priority="177" operator="equal">
      <formula>799</formula>
    </cfRule>
    <cfRule type="uniqueValues" priority="178"/>
  </conditionalFormatting>
  <conditionalFormatting sqref="RR12">
    <cfRule type="cellIs" dxfId="277" priority="175" operator="equal">
      <formula>799</formula>
    </cfRule>
    <cfRule type="uniqueValues" priority="176"/>
  </conditionalFormatting>
  <conditionalFormatting sqref="RZ4">
    <cfRule type="cellIs" dxfId="276" priority="167" operator="equal">
      <formula>799</formula>
    </cfRule>
    <cfRule type="uniqueValues" priority="168"/>
  </conditionalFormatting>
  <conditionalFormatting sqref="RZ9">
    <cfRule type="cellIs" dxfId="275" priority="165" operator="equal">
      <formula>799</formula>
    </cfRule>
    <cfRule type="uniqueValues" priority="166"/>
  </conditionalFormatting>
  <conditionalFormatting sqref="RZ12">
    <cfRule type="cellIs" dxfId="274" priority="163" operator="equal">
      <formula>799</formula>
    </cfRule>
    <cfRule type="uniqueValues" priority="164"/>
  </conditionalFormatting>
  <conditionalFormatting sqref="SH4">
    <cfRule type="cellIs" dxfId="273" priority="149" operator="equal">
      <formula>799</formula>
    </cfRule>
    <cfRule type="uniqueValues" priority="150"/>
  </conditionalFormatting>
  <conditionalFormatting sqref="SH9">
    <cfRule type="cellIs" dxfId="272" priority="147" operator="equal">
      <formula>799</formula>
    </cfRule>
    <cfRule type="uniqueValues" priority="148"/>
  </conditionalFormatting>
  <conditionalFormatting sqref="SH12">
    <cfRule type="cellIs" dxfId="271" priority="145" operator="equal">
      <formula>799</formula>
    </cfRule>
    <cfRule type="uniqueValues" priority="146"/>
  </conditionalFormatting>
  <conditionalFormatting sqref="SP4">
    <cfRule type="cellIs" dxfId="270" priority="131" operator="equal">
      <formula>799</formula>
    </cfRule>
    <cfRule type="uniqueValues" priority="132"/>
  </conditionalFormatting>
  <conditionalFormatting sqref="SP9">
    <cfRule type="cellIs" dxfId="269" priority="129" operator="equal">
      <formula>799</formula>
    </cfRule>
    <cfRule type="uniqueValues" priority="130"/>
  </conditionalFormatting>
  <conditionalFormatting sqref="SP12">
    <cfRule type="cellIs" dxfId="268" priority="127" operator="equal">
      <formula>799</formula>
    </cfRule>
    <cfRule type="uniqueValues" priority="128"/>
  </conditionalFormatting>
  <conditionalFormatting sqref="SX4">
    <cfRule type="cellIs" dxfId="267" priority="119" operator="equal">
      <formula>799</formula>
    </cfRule>
    <cfRule type="uniqueValues" priority="120"/>
  </conditionalFormatting>
  <conditionalFormatting sqref="SX9">
    <cfRule type="cellIs" dxfId="266" priority="117" operator="equal">
      <formula>799</formula>
    </cfRule>
    <cfRule type="uniqueValues" priority="118"/>
  </conditionalFormatting>
  <conditionalFormatting sqref="TF4">
    <cfRule type="cellIs" dxfId="265" priority="109" operator="equal">
      <formula>799</formula>
    </cfRule>
    <cfRule type="uniqueValues" priority="110"/>
  </conditionalFormatting>
  <conditionalFormatting sqref="TF9">
    <cfRule type="cellIs" dxfId="264" priority="107" operator="equal">
      <formula>799</formula>
    </cfRule>
    <cfRule type="uniqueValues" priority="108"/>
  </conditionalFormatting>
  <conditionalFormatting sqref="TN9">
    <cfRule type="cellIs" dxfId="263" priority="99" operator="equal">
      <formula>799</formula>
    </cfRule>
    <cfRule type="uniqueValues" priority="100"/>
  </conditionalFormatting>
  <conditionalFormatting sqref="TN4">
    <cfRule type="cellIs" dxfId="262" priority="101" operator="equal">
      <formula>799</formula>
    </cfRule>
    <cfRule type="uniqueValues" priority="102"/>
  </conditionalFormatting>
  <conditionalFormatting sqref="JU107 JU110 JU113 JU116 JU119">
    <cfRule type="cellIs" dxfId="261" priority="97" operator="equal">
      <formula>799</formula>
    </cfRule>
    <cfRule type="uniqueValues" priority="98"/>
  </conditionalFormatting>
  <conditionalFormatting sqref="TV4">
    <cfRule type="cellIs" dxfId="260" priority="91" operator="equal">
      <formula>799</formula>
    </cfRule>
    <cfRule type="uniqueValues" priority="92"/>
  </conditionalFormatting>
  <conditionalFormatting sqref="TV9">
    <cfRule type="cellIs" dxfId="259" priority="89" operator="equal">
      <formula>799</formula>
    </cfRule>
    <cfRule type="uniqueValues" priority="90"/>
  </conditionalFormatting>
  <conditionalFormatting sqref="UD4">
    <cfRule type="cellIs" dxfId="258" priority="83" operator="equal">
      <formula>799</formula>
    </cfRule>
    <cfRule type="uniqueValues" priority="84"/>
  </conditionalFormatting>
  <conditionalFormatting sqref="UD9">
    <cfRule type="cellIs" dxfId="257" priority="81" operator="equal">
      <formula>799</formula>
    </cfRule>
    <cfRule type="uniqueValues" priority="82"/>
  </conditionalFormatting>
  <conditionalFormatting sqref="UL4">
    <cfRule type="cellIs" dxfId="256" priority="75" operator="equal">
      <formula>799</formula>
    </cfRule>
    <cfRule type="uniqueValues" priority="76"/>
  </conditionalFormatting>
  <conditionalFormatting sqref="UL9">
    <cfRule type="cellIs" dxfId="255" priority="73" operator="equal">
      <formula>799</formula>
    </cfRule>
    <cfRule type="uniqueValues" priority="74"/>
  </conditionalFormatting>
  <conditionalFormatting sqref="UT4">
    <cfRule type="cellIs" dxfId="254" priority="59" operator="equal">
      <formula>799</formula>
    </cfRule>
    <cfRule type="uniqueValues" priority="60"/>
  </conditionalFormatting>
  <conditionalFormatting sqref="VB4">
    <cfRule type="cellIs" dxfId="253" priority="51" operator="equal">
      <formula>799</formula>
    </cfRule>
    <cfRule type="uniqueValues" priority="52"/>
  </conditionalFormatting>
  <conditionalFormatting sqref="VR4">
    <cfRule type="cellIs" dxfId="252" priority="47" operator="equal">
      <formula>799</formula>
    </cfRule>
    <cfRule type="uniqueValues" priority="48"/>
  </conditionalFormatting>
  <conditionalFormatting sqref="VJ4">
    <cfRule type="cellIs" dxfId="251" priority="43" operator="equal">
      <formula>799</formula>
    </cfRule>
    <cfRule type="uniqueValues" priority="44"/>
  </conditionalFormatting>
  <conditionalFormatting sqref="VZ4">
    <cfRule type="cellIs" dxfId="250" priority="39" operator="equal">
      <formula>799</formula>
    </cfRule>
    <cfRule type="uniqueValues" priority="40"/>
  </conditionalFormatting>
  <conditionalFormatting sqref="WH4">
    <cfRule type="cellIs" dxfId="249" priority="35" operator="equal">
      <formula>799</formula>
    </cfRule>
    <cfRule type="uniqueValues" priority="36"/>
  </conditionalFormatting>
  <conditionalFormatting sqref="WP4">
    <cfRule type="cellIs" dxfId="248" priority="21" operator="equal">
      <formula>799</formula>
    </cfRule>
    <cfRule type="uniqueValues" priority="22"/>
  </conditionalFormatting>
  <conditionalFormatting sqref="WX4">
    <cfRule type="cellIs" dxfId="247" priority="13" operator="equal">
      <formula>799</formula>
    </cfRule>
    <cfRule type="uniqueValues" priority="14"/>
  </conditionalFormatting>
  <conditionalFormatting sqref="XF4">
    <cfRule type="cellIs" dxfId="246" priority="9" operator="equal">
      <formula>799</formula>
    </cfRule>
    <cfRule type="uniqueValues" priority="10"/>
  </conditionalFormatting>
  <conditionalFormatting sqref="XN4">
    <cfRule type="cellIs" dxfId="245" priority="7" operator="equal">
      <formula>799</formula>
    </cfRule>
    <cfRule type="uniqueValues" priority="8"/>
  </conditionalFormatting>
  <conditionalFormatting sqref="YD4">
    <cfRule type="cellIs" dxfId="244" priority="3" operator="equal">
      <formula>799</formula>
    </cfRule>
    <cfRule type="uniqueValues" priority="4"/>
  </conditionalFormatting>
  <conditionalFormatting sqref="XV4">
    <cfRule type="cellIs" dxfId="243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01" t="s">
        <v>206</v>
      </c>
      <c r="ML1" s="201"/>
      <c r="MP1" s="68"/>
      <c r="MS1" s="202" t="s">
        <v>215</v>
      </c>
      <c r="MT1" s="202"/>
      <c r="MX1" s="68"/>
      <c r="NA1" s="201" t="s">
        <v>220</v>
      </c>
      <c r="NB1" s="201"/>
      <c r="NF1" s="68"/>
      <c r="NI1" s="201" t="s">
        <v>230</v>
      </c>
      <c r="NJ1" s="201"/>
      <c r="NN1" s="68"/>
      <c r="NQ1" s="201" t="s">
        <v>237</v>
      </c>
      <c r="NR1" s="201"/>
      <c r="NV1" s="68"/>
      <c r="NY1" s="201" t="s">
        <v>244</v>
      </c>
      <c r="NZ1" s="201"/>
      <c r="OD1" s="68"/>
      <c r="OG1" s="201" t="s">
        <v>260</v>
      </c>
      <c r="OH1" s="201"/>
      <c r="OL1" s="68"/>
      <c r="OO1" s="64" t="s">
        <v>259</v>
      </c>
      <c r="OT1" s="68"/>
      <c r="OW1" s="201" t="s">
        <v>276</v>
      </c>
      <c r="OX1" s="201"/>
      <c r="OY1" s="133"/>
      <c r="OZ1" s="133"/>
      <c r="PA1" s="133"/>
      <c r="PB1" s="134"/>
      <c r="PC1" s="133"/>
      <c r="PD1" s="133"/>
      <c r="PE1" s="201" t="s">
        <v>277</v>
      </c>
      <c r="PF1" s="201"/>
      <c r="PG1" s="133"/>
      <c r="PH1" s="133"/>
      <c r="PI1" s="133"/>
      <c r="PJ1" s="134"/>
      <c r="PK1" s="133"/>
      <c r="PM1" s="201" t="s">
        <v>278</v>
      </c>
      <c r="PN1" s="201"/>
      <c r="PO1" s="133"/>
      <c r="PP1" s="133"/>
      <c r="PQ1" s="133"/>
      <c r="PR1" s="134"/>
      <c r="PS1" s="133"/>
      <c r="PT1" s="133"/>
      <c r="PU1" s="201" t="s">
        <v>271</v>
      </c>
      <c r="PV1" s="201"/>
      <c r="PW1" s="133"/>
      <c r="PX1" s="133"/>
      <c r="PY1" s="133"/>
      <c r="PZ1" s="134"/>
      <c r="QA1" s="133"/>
      <c r="QB1" s="133"/>
      <c r="QC1" s="201" t="s">
        <v>282</v>
      </c>
      <c r="QD1" s="201"/>
      <c r="QE1" s="133"/>
      <c r="QF1" s="133"/>
      <c r="QG1" s="133"/>
      <c r="QH1" s="134"/>
      <c r="QI1" s="133"/>
      <c r="QJ1" s="133"/>
      <c r="QK1" s="201" t="s">
        <v>286</v>
      </c>
      <c r="QL1" s="201"/>
      <c r="QM1" s="133"/>
      <c r="QN1" s="133"/>
      <c r="QO1" s="133"/>
      <c r="QP1" s="134"/>
      <c r="QQ1" s="133"/>
      <c r="QR1" s="133"/>
      <c r="QS1" s="199" t="s">
        <v>288</v>
      </c>
      <c r="QT1" s="199"/>
      <c r="QU1" s="157"/>
      <c r="QV1" s="157"/>
      <c r="QW1" s="157"/>
      <c r="QX1" s="158"/>
      <c r="QY1" s="157"/>
      <c r="QZ1" s="133"/>
      <c r="RA1" s="201" t="s">
        <v>314</v>
      </c>
      <c r="RB1" s="201"/>
      <c r="RC1" s="133"/>
      <c r="RD1" s="133"/>
      <c r="RE1" s="133"/>
      <c r="RF1" s="134"/>
      <c r="RG1" s="133"/>
      <c r="RH1" s="133"/>
      <c r="RI1" s="133"/>
      <c r="RJ1" s="201" t="s">
        <v>316</v>
      </c>
      <c r="RK1" s="201"/>
      <c r="RL1" s="133"/>
      <c r="RM1" s="133"/>
      <c r="RN1" s="133"/>
      <c r="RO1" s="134"/>
      <c r="RP1" s="133"/>
      <c r="RQ1" s="133"/>
      <c r="RR1" s="201" t="s">
        <v>317</v>
      </c>
      <c r="RS1" s="201"/>
      <c r="RT1" s="133"/>
      <c r="RU1" s="133"/>
      <c r="RV1" s="133"/>
      <c r="RW1" s="134"/>
      <c r="RX1" s="133"/>
      <c r="RY1" s="201" t="s">
        <v>308</v>
      </c>
      <c r="RZ1" s="201"/>
      <c r="SA1" s="133"/>
      <c r="SB1" s="133"/>
      <c r="SC1" s="133"/>
      <c r="SD1" s="134"/>
      <c r="SE1" s="133"/>
      <c r="SF1" s="201" t="s">
        <v>313</v>
      </c>
      <c r="SG1" s="201"/>
      <c r="SH1" s="133"/>
      <c r="SI1" s="133"/>
      <c r="SJ1" s="133"/>
      <c r="SK1" s="134"/>
      <c r="SL1" s="133"/>
      <c r="SM1" s="201" t="s">
        <v>318</v>
      </c>
      <c r="SN1" s="201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4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 t="shared" si="195"/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 t="shared" si="195"/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OW1:OX1"/>
    <mergeCell ref="OG1:OH1"/>
    <mergeCell ref="NY1:NZ1"/>
    <mergeCell ref="MK1:ML1"/>
    <mergeCell ref="MS1:MT1"/>
    <mergeCell ref="NA1:NB1"/>
    <mergeCell ref="NI1:NJ1"/>
    <mergeCell ref="NQ1:NR1"/>
    <mergeCell ref="QC1:QD1"/>
    <mergeCell ref="QK1:QL1"/>
    <mergeCell ref="PM1:PN1"/>
    <mergeCell ref="PU1:PV1"/>
    <mergeCell ref="PE1:PF1"/>
    <mergeCell ref="SF1:SG1"/>
    <mergeCell ref="SM1:SN1"/>
    <mergeCell ref="QS1:QT1"/>
    <mergeCell ref="RA1:RB1"/>
    <mergeCell ref="RJ1:RK1"/>
    <mergeCell ref="RR1:RS1"/>
    <mergeCell ref="RY1:RZ1"/>
  </mergeCells>
  <phoneticPr fontId="1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199" t="s">
        <v>209</v>
      </c>
      <c r="BV1" s="199"/>
      <c r="CC1" s="199" t="s">
        <v>215</v>
      </c>
      <c r="CD1" s="199"/>
      <c r="CK1" s="199" t="s">
        <v>220</v>
      </c>
      <c r="CL1" s="199"/>
      <c r="CP1" s="4"/>
      <c r="CS1" s="199" t="s">
        <v>230</v>
      </c>
      <c r="CT1" s="199"/>
      <c r="CX1" s="4"/>
      <c r="DA1" s="199" t="s">
        <v>237</v>
      </c>
      <c r="DB1" s="199"/>
      <c r="DF1" s="4"/>
      <c r="DI1" s="199" t="s">
        <v>244</v>
      </c>
      <c r="DJ1" s="199"/>
      <c r="DN1" s="4"/>
      <c r="DQ1" s="199" t="s">
        <v>255</v>
      </c>
      <c r="DR1" s="199"/>
      <c r="DV1" s="4"/>
      <c r="DY1" s="2" t="s">
        <v>259</v>
      </c>
      <c r="EG1" s="199" t="s">
        <v>276</v>
      </c>
      <c r="EH1" s="199"/>
      <c r="EI1" s="138"/>
      <c r="EJ1" s="138"/>
      <c r="EK1" s="138"/>
      <c r="EL1" s="138"/>
      <c r="EM1" s="138"/>
      <c r="EN1" s="138"/>
      <c r="EO1" s="199" t="s">
        <v>273</v>
      </c>
      <c r="EP1" s="199"/>
      <c r="EQ1" s="138"/>
      <c r="ER1" s="138"/>
      <c r="ES1" s="138"/>
      <c r="ET1" s="138"/>
      <c r="EU1" s="138"/>
      <c r="EV1" s="130"/>
      <c r="EW1" s="199" t="s">
        <v>278</v>
      </c>
      <c r="EX1" s="199"/>
      <c r="EY1" s="157"/>
      <c r="EZ1" s="157"/>
      <c r="FA1" s="157"/>
      <c r="FB1" s="158"/>
      <c r="FC1" s="157"/>
      <c r="FD1" s="157"/>
      <c r="FE1" s="199" t="s">
        <v>271</v>
      </c>
      <c r="FF1" s="199"/>
      <c r="FG1" s="157"/>
      <c r="FH1" s="157"/>
      <c r="FI1" s="157"/>
      <c r="FJ1" s="158"/>
      <c r="FK1" s="157"/>
      <c r="FL1" s="157"/>
      <c r="FM1" s="203" t="s">
        <v>282</v>
      </c>
      <c r="FN1" s="203"/>
      <c r="FO1" s="156"/>
      <c r="FP1" s="156"/>
      <c r="FQ1" s="156"/>
      <c r="FR1" s="162"/>
      <c r="FS1" s="157"/>
      <c r="FT1" s="157"/>
      <c r="FU1" s="199" t="s">
        <v>286</v>
      </c>
      <c r="FV1" s="199"/>
      <c r="FW1" s="157"/>
      <c r="FX1" s="157"/>
      <c r="FY1" s="157"/>
      <c r="GA1" s="157"/>
      <c r="GB1" s="157"/>
      <c r="GC1" s="199" t="s">
        <v>288</v>
      </c>
      <c r="GD1" s="199"/>
      <c r="GE1" s="157"/>
      <c r="GF1" s="157"/>
      <c r="GG1" s="157"/>
      <c r="GH1" s="158"/>
      <c r="GI1" s="157"/>
      <c r="GJ1" s="157"/>
      <c r="GK1" s="199" t="s">
        <v>288</v>
      </c>
      <c r="GL1" s="199"/>
      <c r="GM1" s="157"/>
      <c r="GN1" s="157"/>
      <c r="GO1" s="157"/>
      <c r="GP1" s="158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O1" s="157"/>
      <c r="HP1" s="199" t="s">
        <v>308</v>
      </c>
      <c r="HQ1" s="199"/>
      <c r="HR1" s="157"/>
      <c r="HS1" s="157"/>
      <c r="HT1" s="157"/>
      <c r="HU1" s="158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  <mergeCell ref="GC1:GD1"/>
    <mergeCell ref="FM1:FN1"/>
    <mergeCell ref="FU1:FV1"/>
    <mergeCell ref="EW1:EX1"/>
    <mergeCell ref="FE1:FF1"/>
    <mergeCell ref="HW1:HX1"/>
    <mergeCell ref="ID1:IE1"/>
    <mergeCell ref="GK1:GL1"/>
    <mergeCell ref="GS1:GT1"/>
    <mergeCell ref="HA1:HB1"/>
    <mergeCell ref="HI1:HJ1"/>
    <mergeCell ref="HP1:HQ1"/>
  </mergeCells>
  <phoneticPr fontId="1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199" t="s">
        <v>210</v>
      </c>
      <c r="CD1" s="199"/>
      <c r="CK1" s="199" t="s">
        <v>223</v>
      </c>
      <c r="CL1" s="199"/>
      <c r="CS1" s="199" t="s">
        <v>224</v>
      </c>
      <c r="CT1" s="199"/>
      <c r="DA1" s="199" t="s">
        <v>229</v>
      </c>
      <c r="DB1" s="199"/>
      <c r="DF1" s="4"/>
      <c r="DI1" s="199" t="s">
        <v>238</v>
      </c>
      <c r="DJ1" s="199"/>
      <c r="DN1" s="4"/>
      <c r="DQ1" s="199" t="s">
        <v>245</v>
      </c>
      <c r="DR1" s="199"/>
      <c r="DV1" s="4"/>
      <c r="DY1" s="199" t="s">
        <v>255</v>
      </c>
      <c r="DZ1" s="199"/>
      <c r="EG1" s="2" t="s">
        <v>259</v>
      </c>
      <c r="EO1" s="199" t="s">
        <v>276</v>
      </c>
      <c r="EP1" s="199"/>
      <c r="EQ1" s="147"/>
      <c r="ER1" s="147"/>
      <c r="ES1" s="147"/>
      <c r="ET1" s="147"/>
      <c r="EU1" s="147"/>
      <c r="EV1" s="147"/>
      <c r="EW1" s="204" t="s">
        <v>273</v>
      </c>
      <c r="EX1" s="204"/>
      <c r="EY1" s="147"/>
      <c r="EZ1" s="147"/>
      <c r="FA1" s="147"/>
      <c r="FB1" s="147"/>
      <c r="FC1" s="147"/>
      <c r="FD1" s="139"/>
      <c r="FE1" s="204" t="s">
        <v>278</v>
      </c>
      <c r="FF1" s="204"/>
      <c r="FG1" s="157"/>
      <c r="FH1" s="157"/>
      <c r="FI1" s="157"/>
      <c r="FJ1" s="158"/>
      <c r="FK1" s="157"/>
      <c r="FL1" s="157"/>
      <c r="FM1" s="199" t="s">
        <v>271</v>
      </c>
      <c r="FN1" s="199"/>
      <c r="FO1" s="157"/>
      <c r="FP1" s="157"/>
      <c r="FQ1" s="157"/>
      <c r="FR1" s="158"/>
      <c r="FS1" s="157"/>
      <c r="FT1" s="157"/>
      <c r="FU1" s="199" t="s">
        <v>282</v>
      </c>
      <c r="FV1" s="199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199" t="s">
        <v>288</v>
      </c>
      <c r="GL1" s="199"/>
      <c r="GM1" s="157"/>
      <c r="GN1" s="157"/>
      <c r="GO1" s="157"/>
      <c r="GQ1" s="157"/>
      <c r="GR1" s="157"/>
      <c r="GS1" s="199" t="s">
        <v>314</v>
      </c>
      <c r="GT1" s="199"/>
      <c r="GU1" s="157"/>
      <c r="GV1" s="157"/>
      <c r="GW1" s="157"/>
      <c r="GX1" s="158"/>
      <c r="GY1" s="157"/>
      <c r="GZ1" s="157"/>
      <c r="HA1" s="199" t="s">
        <v>316</v>
      </c>
      <c r="HB1" s="199"/>
      <c r="HC1" s="157"/>
      <c r="HD1" s="157"/>
      <c r="HE1" s="157"/>
      <c r="HF1" s="158"/>
      <c r="HG1" s="157"/>
      <c r="HH1" s="157"/>
      <c r="HI1" s="199" t="s">
        <v>317</v>
      </c>
      <c r="HJ1" s="199"/>
      <c r="HK1" s="157"/>
      <c r="HL1" s="157"/>
      <c r="HM1" s="157"/>
      <c r="HN1" s="158"/>
      <c r="HO1" s="157"/>
      <c r="HP1" s="199" t="s">
        <v>308</v>
      </c>
      <c r="HQ1" s="199"/>
      <c r="HR1" s="157"/>
      <c r="HS1" s="157"/>
      <c r="HT1" s="157"/>
      <c r="HU1" s="157"/>
      <c r="HV1" s="157"/>
      <c r="HW1" s="199" t="s">
        <v>313</v>
      </c>
      <c r="HX1" s="199"/>
      <c r="HY1" s="157"/>
      <c r="HZ1" s="157"/>
      <c r="IA1" s="157"/>
      <c r="IB1" s="158"/>
      <c r="IC1" s="157"/>
      <c r="ID1" s="199" t="s">
        <v>318</v>
      </c>
      <c r="IE1" s="199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EO1:EP1"/>
    <mergeCell ref="DY1:DZ1"/>
    <mergeCell ref="DQ1:DR1"/>
    <mergeCell ref="CC1:CD1"/>
    <mergeCell ref="CK1:CL1"/>
    <mergeCell ref="CS1:CT1"/>
    <mergeCell ref="DA1:DB1"/>
    <mergeCell ref="DI1:DJ1"/>
    <mergeCell ref="GK1:GL1"/>
    <mergeCell ref="FU1:FV1"/>
    <mergeCell ref="FE1:FF1"/>
    <mergeCell ref="FM1:FN1"/>
    <mergeCell ref="EW1:EX1"/>
    <mergeCell ref="ID1:IE1"/>
    <mergeCell ref="GS1:GT1"/>
    <mergeCell ref="HA1:HB1"/>
    <mergeCell ref="HI1:HJ1"/>
    <mergeCell ref="HP1:HQ1"/>
    <mergeCell ref="HW1:HX1"/>
  </mergeCells>
  <phoneticPr fontId="11" type="noConversion"/>
  <conditionalFormatting sqref="LG9">
    <cfRule type="cellIs" dxfId="242" priority="71" operator="equal">
      <formula>799</formula>
    </cfRule>
    <cfRule type="uniqueValues" priority="72"/>
  </conditionalFormatting>
  <conditionalFormatting sqref="KY9">
    <cfRule type="cellIs" dxfId="241" priority="69" operator="equal">
      <formula>799</formula>
    </cfRule>
    <cfRule type="uniqueValues" priority="70"/>
  </conditionalFormatting>
  <conditionalFormatting sqref="KQ9">
    <cfRule type="cellIs" dxfId="240" priority="67" operator="equal">
      <formula>799</formula>
    </cfRule>
    <cfRule type="uniqueValues" priority="68"/>
  </conditionalFormatting>
  <conditionalFormatting sqref="KI9">
    <cfRule type="cellIs" dxfId="239" priority="65" operator="equal">
      <formula>799</formula>
    </cfRule>
    <cfRule type="uniqueValues" priority="66"/>
  </conditionalFormatting>
  <conditionalFormatting sqref="KA9">
    <cfRule type="cellIs" dxfId="238" priority="63" operator="equal">
      <formula>799</formula>
    </cfRule>
    <cfRule type="uniqueValues" priority="64"/>
  </conditionalFormatting>
  <conditionalFormatting sqref="LO9">
    <cfRule type="cellIs" dxfId="237" priority="59" operator="equal">
      <formula>799</formula>
    </cfRule>
    <cfRule type="uniqueValues" priority="60"/>
  </conditionalFormatting>
  <conditionalFormatting sqref="LW9">
    <cfRule type="cellIs" dxfId="236" priority="55" operator="equal">
      <formula>799</formula>
    </cfRule>
    <cfRule type="uniqueValues" priority="56"/>
  </conditionalFormatting>
  <conditionalFormatting sqref="ME9">
    <cfRule type="cellIs" dxfId="235" priority="51" operator="equal">
      <formula>799</formula>
    </cfRule>
    <cfRule type="uniqueValues" priority="52"/>
  </conditionalFormatting>
  <conditionalFormatting sqref="MM9">
    <cfRule type="cellIs" dxfId="234" priority="47" operator="equal">
      <formula>799</formula>
    </cfRule>
    <cfRule type="uniqueValues" priority="48"/>
  </conditionalFormatting>
  <conditionalFormatting sqref="NC9">
    <cfRule type="cellIs" dxfId="233" priority="39" operator="equal">
      <formula>799</formula>
    </cfRule>
    <cfRule type="uniqueValues" priority="40"/>
  </conditionalFormatting>
  <conditionalFormatting sqref="MU9">
    <cfRule type="cellIs" dxfId="232" priority="35" operator="equal">
      <formula>799</formula>
    </cfRule>
    <cfRule type="uniqueValues" priority="36"/>
  </conditionalFormatting>
  <conditionalFormatting sqref="NK9">
    <cfRule type="cellIs" dxfId="231" priority="31" operator="equal">
      <formula>799</formula>
    </cfRule>
    <cfRule type="uniqueValues" priority="32"/>
  </conditionalFormatting>
  <conditionalFormatting sqref="NS9">
    <cfRule type="cellIs" dxfId="230" priority="27" operator="equal">
      <formula>799</formula>
    </cfRule>
    <cfRule type="uniqueValues" priority="28"/>
  </conditionalFormatting>
  <conditionalFormatting sqref="OA9">
    <cfRule type="cellIs" dxfId="229" priority="23" operator="equal">
      <formula>799</formula>
    </cfRule>
    <cfRule type="uniqueValues" priority="24"/>
  </conditionalFormatting>
  <conditionalFormatting sqref="OI9">
    <cfRule type="cellIs" dxfId="228" priority="19" operator="equal">
      <formula>799</formula>
    </cfRule>
    <cfRule type="uniqueValues" priority="20"/>
  </conditionalFormatting>
  <conditionalFormatting sqref="OQ9">
    <cfRule type="cellIs" dxfId="227" priority="15" operator="equal">
      <formula>799</formula>
    </cfRule>
    <cfRule type="uniqueValues" priority="16"/>
  </conditionalFormatting>
  <conditionalFormatting sqref="OY9">
    <cfRule type="cellIs" dxfId="226" priority="11" operator="equal">
      <formula>799</formula>
    </cfRule>
    <cfRule type="uniqueValues" priority="12"/>
  </conditionalFormatting>
  <conditionalFormatting sqref="PG9">
    <cfRule type="cellIs" dxfId="225" priority="7" operator="equal">
      <formula>799</formula>
    </cfRule>
    <cfRule type="uniqueValues" priority="8"/>
  </conditionalFormatting>
  <conditionalFormatting sqref="PO9">
    <cfRule type="cellIs" dxfId="224" priority="3" operator="equal">
      <formula>799</formula>
    </cfRule>
    <cfRule type="uniqueValues" priority="4"/>
  </conditionalFormatting>
  <conditionalFormatting sqref="PW9">
    <cfRule type="cellIs" dxfId="223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J103"/>
  <sheetViews>
    <sheetView topLeftCell="MT1" workbookViewId="0">
      <pane ySplit="2" topLeftCell="A51" activePane="bottomLeft" state="frozen"/>
      <selection activeCell="IT1" sqref="IT1"/>
      <selection pane="bottomLeft" activeCell="ND1" sqref="ND1:NJ1048576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</cols>
  <sheetData>
    <row r="1" spans="1:374">
      <c r="A1" s="2" t="s">
        <v>201</v>
      </c>
      <c r="H1" t="s">
        <v>202</v>
      </c>
      <c r="P1" s="203" t="s">
        <v>210</v>
      </c>
      <c r="Q1" s="203"/>
      <c r="X1" s="203" t="s">
        <v>215</v>
      </c>
      <c r="Y1" s="203"/>
      <c r="AF1" s="203" t="s">
        <v>220</v>
      </c>
      <c r="AG1" s="203"/>
      <c r="AN1" s="203" t="s">
        <v>238</v>
      </c>
      <c r="AO1" s="203"/>
      <c r="AS1" s="108"/>
      <c r="AV1" s="203" t="s">
        <v>247</v>
      </c>
      <c r="AW1" s="203"/>
      <c r="BA1" s="108"/>
      <c r="BD1" s="203" t="s">
        <v>255</v>
      </c>
      <c r="BE1" s="203"/>
      <c r="BL1" t="s">
        <v>259</v>
      </c>
      <c r="BT1" s="203" t="s">
        <v>276</v>
      </c>
      <c r="BU1" s="203"/>
      <c r="BV1" s="156"/>
      <c r="BW1" s="156"/>
      <c r="BX1" s="156"/>
      <c r="BY1" s="156"/>
      <c r="BZ1" s="156"/>
      <c r="CA1" s="156"/>
      <c r="CB1" s="203" t="s">
        <v>273</v>
      </c>
      <c r="CC1" s="203"/>
      <c r="CD1" s="156"/>
      <c r="CE1" s="156"/>
      <c r="CF1" s="156"/>
      <c r="CG1" s="156"/>
      <c r="CH1" s="156"/>
      <c r="CI1" s="156"/>
      <c r="CJ1" s="203" t="s">
        <v>278</v>
      </c>
      <c r="CK1" s="203"/>
      <c r="CL1" s="156"/>
      <c r="CM1" s="156"/>
      <c r="CN1" s="156"/>
      <c r="CO1" s="162"/>
      <c r="CP1" s="156"/>
      <c r="CQ1" s="156"/>
      <c r="CR1" s="199" t="s">
        <v>271</v>
      </c>
      <c r="CS1" s="199"/>
      <c r="CT1" s="157"/>
      <c r="CU1" s="157"/>
      <c r="CV1" s="157"/>
      <c r="CW1" s="157"/>
      <c r="CX1" s="157"/>
      <c r="CY1" s="157"/>
      <c r="CZ1" s="199" t="s">
        <v>282</v>
      </c>
      <c r="DA1" s="199"/>
      <c r="DB1" s="157"/>
      <c r="DC1" s="157"/>
      <c r="DD1" s="157"/>
      <c r="DE1" s="158"/>
      <c r="DF1" s="157"/>
      <c r="DG1" s="157"/>
      <c r="DH1" s="199" t="s">
        <v>286</v>
      </c>
      <c r="DI1" s="199"/>
      <c r="DJ1" s="157"/>
      <c r="DK1" s="157"/>
      <c r="DL1" s="157"/>
      <c r="DM1" s="158"/>
      <c r="DN1" s="157"/>
      <c r="DO1" s="157"/>
      <c r="DP1" s="199" t="s">
        <v>288</v>
      </c>
      <c r="DQ1" s="199"/>
      <c r="DR1" s="156"/>
      <c r="DS1" s="156"/>
      <c r="DT1" s="156"/>
      <c r="DV1" s="156"/>
      <c r="DW1" s="156"/>
      <c r="DX1" s="199" t="s">
        <v>288</v>
      </c>
      <c r="DY1" s="199"/>
      <c r="DZ1" s="156"/>
      <c r="EA1" s="156"/>
      <c r="EB1" s="156"/>
      <c r="EC1" s="162"/>
      <c r="ED1" s="156"/>
      <c r="EE1" s="156"/>
      <c r="EF1" s="203" t="s">
        <v>314</v>
      </c>
      <c r="EG1" s="203"/>
      <c r="EH1" s="156"/>
      <c r="EI1" s="156"/>
      <c r="EJ1" s="156"/>
      <c r="EK1" s="162"/>
      <c r="EL1" s="156"/>
      <c r="EM1" s="156"/>
      <c r="EN1" s="203" t="s">
        <v>316</v>
      </c>
      <c r="EO1" s="203"/>
      <c r="EP1" s="156"/>
      <c r="EQ1" s="156"/>
      <c r="ER1" s="156"/>
      <c r="ES1" s="162"/>
      <c r="ET1" s="156"/>
      <c r="EU1" s="156"/>
      <c r="EV1" s="203"/>
      <c r="EW1" s="203"/>
      <c r="EX1" s="203" t="s">
        <v>308</v>
      </c>
      <c r="EY1" s="203"/>
      <c r="EZ1" s="156"/>
      <c r="FA1" s="156"/>
      <c r="FB1" s="156"/>
      <c r="FC1" s="162"/>
      <c r="FD1" s="156"/>
      <c r="FE1" s="203" t="s">
        <v>313</v>
      </c>
      <c r="FF1" s="203"/>
      <c r="FG1" s="156"/>
      <c r="FH1" s="156"/>
      <c r="FI1" s="156"/>
      <c r="FJ1" s="162"/>
      <c r="FK1" s="156"/>
      <c r="FL1" s="203" t="s">
        <v>318</v>
      </c>
      <c r="FM1" s="203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</row>
    <row r="2" spans="1:37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</row>
    <row r="3" spans="1:374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</row>
    <row r="4" spans="1:374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</row>
    <row r="5" spans="1:374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3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</row>
    <row r="6" spans="1:374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3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</row>
    <row r="7" spans="1:374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3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</row>
    <row r="8" spans="1:374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3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</row>
    <row r="9" spans="1:374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</row>
    <row r="10" spans="1:374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3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</row>
    <row r="11" spans="1:374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</row>
    <row r="12" spans="1:374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</row>
    <row r="13" spans="1:374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64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3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</row>
    <row r="14" spans="1:374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</row>
    <row r="15" spans="1:374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64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3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</row>
    <row r="16" spans="1:374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64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3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</row>
    <row r="17" spans="1:374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</row>
    <row r="18" spans="1:374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64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3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</row>
    <row r="19" spans="1:374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64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3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</row>
    <row r="20" spans="1:374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64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3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</row>
    <row r="21" spans="1:374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64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3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</row>
    <row r="22" spans="1:374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64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3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</row>
    <row r="23" spans="1:374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64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3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</row>
    <row r="24" spans="1:374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64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3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</row>
    <row r="25" spans="1:374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64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3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</row>
    <row r="26" spans="1:374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64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3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</row>
    <row r="27" spans="1:374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64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3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</row>
    <row r="28" spans="1:374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64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3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</row>
    <row r="29" spans="1:374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64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3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</row>
    <row r="30" spans="1:374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64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3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</row>
    <row r="31" spans="1:374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</row>
    <row r="32" spans="1:374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64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3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</row>
    <row r="33" spans="1:374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64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3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</row>
    <row r="34" spans="1:374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64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3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</row>
    <row r="35" spans="1:374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64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3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</row>
    <row r="36" spans="1:374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64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3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</row>
    <row r="37" spans="1:374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64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3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</row>
    <row r="38" spans="1:374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64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3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</row>
    <row r="39" spans="1:374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64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3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</row>
    <row r="40" spans="1:374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64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3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</row>
    <row r="41" spans="1:374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64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3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</row>
    <row r="42" spans="1:374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</row>
    <row r="43" spans="1:374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64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3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</row>
    <row r="44" spans="1:374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64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3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</row>
    <row r="45" spans="1:374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64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3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</row>
    <row r="46" spans="1:374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64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3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</row>
    <row r="47" spans="1:374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64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3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</row>
    <row r="48" spans="1:374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64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3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</row>
    <row r="49" spans="1:374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64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3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</row>
    <row r="50" spans="1:374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64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3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</row>
    <row r="51" spans="1:374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64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3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</row>
    <row r="52" spans="1:374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64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3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</row>
    <row r="53" spans="1:374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64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3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</row>
    <row r="54" spans="1:374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64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3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</row>
    <row r="55" spans="1:374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64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3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</row>
    <row r="56" spans="1:374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64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3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</row>
    <row r="57" spans="1:374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64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3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</row>
    <row r="58" spans="1:374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64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3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</row>
    <row r="59" spans="1:374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64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3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</row>
    <row r="60" spans="1:374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64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3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</row>
    <row r="61" spans="1:374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64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3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</row>
    <row r="62" spans="1:374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64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3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</row>
    <row r="63" spans="1:374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64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3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</row>
    <row r="64" spans="1:374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64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3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</row>
    <row r="65" spans="1:374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64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3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</row>
    <row r="66" spans="1:374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64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3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</row>
    <row r="67" spans="1:374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64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3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</row>
    <row r="68" spans="1:374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64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65">J68/I68</f>
        <v>1</v>
      </c>
      <c r="N68" s="108">
        <f t="shared" ref="N68:N73" si="66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67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68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69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0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1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72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73">BN68/BM68</f>
        <v>1</v>
      </c>
      <c r="BR68" s="108">
        <f t="shared" ref="BR68:BR73" si="74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75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76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77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78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79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0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1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82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83">FV68/FU68</f>
        <v>1</v>
      </c>
      <c r="FZ68" s="162">
        <f t="shared" ref="FZ68:FZ73" si="84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85">GD68/GC68</f>
        <v>1</v>
      </c>
      <c r="GH68" s="162">
        <f t="shared" ref="GH68:GH73" si="86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87">GL68/GK68</f>
        <v>1</v>
      </c>
      <c r="GP68" s="162">
        <f t="shared" ref="GP68:GP73" si="88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89">GT68/GS68</f>
        <v>1</v>
      </c>
      <c r="GX68" s="162">
        <f t="shared" ref="GX68:GX73" si="90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1">HB68/HA68</f>
        <v>1</v>
      </c>
      <c r="HF68" s="162">
        <f t="shared" ref="HF68:HF73" si="92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93">HJ68/HI68</f>
        <v>1</v>
      </c>
      <c r="HN68" s="162">
        <f t="shared" ref="HN68:HN73" si="94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95">HR68/HQ68</f>
        <v>1</v>
      </c>
      <c r="HV68" s="162">
        <f t="shared" ref="HV68:HV73" si="96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97">HZ68/HY68</f>
        <v>1</v>
      </c>
      <c r="ID68" s="162">
        <f t="shared" ref="ID68:ID73" si="98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99">IH68/IG68</f>
        <v>1</v>
      </c>
      <c r="IL68" s="162">
        <f t="shared" ref="IL68:IL73" si="100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1">IP68/IO68</f>
        <v>1</v>
      </c>
      <c r="IT68" s="162">
        <f t="shared" ref="IT68:IT73" si="102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03">IX68/IW68</f>
        <v>1</v>
      </c>
      <c r="JB68" s="162">
        <f t="shared" ref="JB68:JB73" si="104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05">JF68/JE68</f>
        <v>1</v>
      </c>
      <c r="JJ68" s="162">
        <f t="shared" ref="JJ68:JJ73" si="106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07">JN68/JM68</f>
        <v>1</v>
      </c>
      <c r="JR68" s="162">
        <f t="shared" ref="JR68:JR73" si="108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09">JV68/JU68</f>
        <v>1</v>
      </c>
      <c r="JZ68" s="162">
        <f t="shared" ref="JZ68:JZ73" si="110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1">KD68/KC68</f>
        <v>1</v>
      </c>
      <c r="KH68" s="162">
        <f t="shared" ref="KH68:KH73" si="112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13">KL68/KK68</f>
        <v>1</v>
      </c>
      <c r="KP68" s="162">
        <f t="shared" ref="KP68:KP73" si="114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15">KT68/KS68</f>
        <v>1</v>
      </c>
      <c r="KX68" s="162">
        <f t="shared" ref="KX68:KX73" si="116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17">LB68/LA68</f>
        <v>1</v>
      </c>
      <c r="LF68" s="162">
        <f t="shared" ref="LF68:LF73" si="118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19">LJ68/LI68</f>
        <v>1</v>
      </c>
      <c r="LN68" s="162">
        <f t="shared" ref="LN68:LN73" si="120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1">LR68/LQ68</f>
        <v>1</v>
      </c>
      <c r="LV68" s="162">
        <f t="shared" ref="LV68:LV73" si="122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23">LZ68/LY68</f>
        <v>1</v>
      </c>
      <c r="MD68" s="162">
        <f t="shared" ref="MD68:MD73" si="124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25">MP68/MO68</f>
        <v>1</v>
      </c>
      <c r="MT68" s="162">
        <f t="shared" ref="MT68:MT73" si="126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27">MX68/MW68</f>
        <v>1</v>
      </c>
      <c r="NB68" s="162">
        <f t="shared" ref="NB68:NB73" si="128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</row>
    <row r="69" spans="1:374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64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65"/>
        <v>0.82608695652173914</v>
      </c>
      <c r="N69" s="108">
        <f t="shared" si="66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67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68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69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0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1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72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73"/>
        <v>0.82608695652173914</v>
      </c>
      <c r="BR69" s="108">
        <f t="shared" si="74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75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76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77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78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79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0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1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82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83"/>
        <v>0.82608695652173914</v>
      </c>
      <c r="FZ69" s="162">
        <f t="shared" si="84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85"/>
        <v>0.82608695652173914</v>
      </c>
      <c r="GH69" s="162">
        <f t="shared" si="86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87"/>
        <v>0.82608695652173914</v>
      </c>
      <c r="GP69" s="162">
        <f t="shared" si="88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89"/>
        <v>0.82608695652173914</v>
      </c>
      <c r="GX69" s="162">
        <f t="shared" si="90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1"/>
        <v>0.82608695652173914</v>
      </c>
      <c r="HF69" s="162">
        <f t="shared" si="92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93"/>
        <v>0.82608695652173914</v>
      </c>
      <c r="HN69" s="162">
        <f t="shared" si="94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95"/>
        <v>0.82608695652173914</v>
      </c>
      <c r="HV69" s="162">
        <f t="shared" si="96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97"/>
        <v>0.82608695652173914</v>
      </c>
      <c r="ID69" s="162">
        <f t="shared" si="98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99"/>
        <v>0.82608695652173914</v>
      </c>
      <c r="IL69" s="162">
        <f t="shared" si="100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1"/>
        <v>0.82608695652173914</v>
      </c>
      <c r="IT69" s="162">
        <f t="shared" si="102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03"/>
        <v>0.82608695652173914</v>
      </c>
      <c r="JB69" s="162">
        <f t="shared" si="104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05"/>
        <v>0.82608695652173914</v>
      </c>
      <c r="JJ69" s="162">
        <f t="shared" si="106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07"/>
        <v>0.82608695652173914</v>
      </c>
      <c r="JR69" s="162">
        <f t="shared" si="108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09"/>
        <v>0.82608695652173914</v>
      </c>
      <c r="JZ69" s="162">
        <f t="shared" si="110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1"/>
        <v>0.82608695652173914</v>
      </c>
      <c r="KH69" s="162">
        <f t="shared" si="112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13"/>
        <v>0.82608695652173914</v>
      </c>
      <c r="KP69" s="162">
        <f t="shared" si="114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15"/>
        <v>0.82608695652173914</v>
      </c>
      <c r="KX69" s="162">
        <f t="shared" si="116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17"/>
        <v>0.82608695652173914</v>
      </c>
      <c r="LF69" s="162">
        <f t="shared" si="118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19"/>
        <v>0.82608695652173914</v>
      </c>
      <c r="LN69" s="162">
        <f t="shared" si="120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1"/>
        <v>0.82608695652173914</v>
      </c>
      <c r="LV69" s="162">
        <f t="shared" si="122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23"/>
        <v>0.82608695652173914</v>
      </c>
      <c r="MD69" s="162">
        <f t="shared" si="124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25"/>
        <v>0.82608695652173914</v>
      </c>
      <c r="MT69" s="162">
        <f t="shared" si="126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27"/>
        <v>0.83695652173913049</v>
      </c>
      <c r="NB69" s="162">
        <f t="shared" si="128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</row>
    <row r="70" spans="1:374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64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65"/>
        <v>0.46478873239436619</v>
      </c>
      <c r="N70" s="108">
        <f t="shared" si="66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67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68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69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0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1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72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73"/>
        <v>0.47887323943661969</v>
      </c>
      <c r="BR70" s="108">
        <f t="shared" si="74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75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76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77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78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79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0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1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82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83"/>
        <v>0.647887323943662</v>
      </c>
      <c r="FZ70" s="162">
        <f t="shared" si="84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85"/>
        <v>0.63380281690140849</v>
      </c>
      <c r="GH70" s="162">
        <f t="shared" si="86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87"/>
        <v>0.63380281690140849</v>
      </c>
      <c r="GP70" s="162">
        <f t="shared" si="88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89"/>
        <v>0.647887323943662</v>
      </c>
      <c r="GX70" s="162">
        <f t="shared" si="90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1"/>
        <v>0.647887323943662</v>
      </c>
      <c r="HF70" s="162">
        <f t="shared" si="92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93"/>
        <v>0.647887323943662</v>
      </c>
      <c r="HN70" s="162">
        <f t="shared" si="94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95"/>
        <v>0.647887323943662</v>
      </c>
      <c r="HV70" s="162">
        <f t="shared" si="96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97"/>
        <v>0.647887323943662</v>
      </c>
      <c r="ID70" s="162">
        <f t="shared" si="98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99"/>
        <v>0.647887323943662</v>
      </c>
      <c r="IL70" s="162">
        <f t="shared" si="100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1"/>
        <v>0.647887323943662</v>
      </c>
      <c r="IT70" s="162">
        <f t="shared" si="102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03"/>
        <v>0.647887323943662</v>
      </c>
      <c r="JB70" s="162">
        <f t="shared" si="104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05"/>
        <v>0.647887323943662</v>
      </c>
      <c r="JJ70" s="162">
        <f t="shared" si="106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07"/>
        <v>0.647887323943662</v>
      </c>
      <c r="JR70" s="162">
        <f t="shared" si="108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09"/>
        <v>0.647887323943662</v>
      </c>
      <c r="JZ70" s="162">
        <f t="shared" si="110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1"/>
        <v>0.647887323943662</v>
      </c>
      <c r="KH70" s="162">
        <f t="shared" si="112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13"/>
        <v>0.647887323943662</v>
      </c>
      <c r="KP70" s="162">
        <f t="shared" si="114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15"/>
        <v>0.647887323943662</v>
      </c>
      <c r="KX70" s="162">
        <f t="shared" si="116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17"/>
        <v>0.647887323943662</v>
      </c>
      <c r="LF70" s="162">
        <f t="shared" si="118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19"/>
        <v>0.647887323943662</v>
      </c>
      <c r="LN70" s="162">
        <f t="shared" si="120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1"/>
        <v>0.647887323943662</v>
      </c>
      <c r="LV70" s="162">
        <f t="shared" si="122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23"/>
        <v>0.647887323943662</v>
      </c>
      <c r="MD70" s="162">
        <f t="shared" si="124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25"/>
        <v>0.647887323943662</v>
      </c>
      <c r="MT70" s="162">
        <f t="shared" si="126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27"/>
        <v>0.647887323943662</v>
      </c>
      <c r="NB70" s="162">
        <f t="shared" si="128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</row>
    <row r="71" spans="1:374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64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65"/>
        <v>0.99639639639639643</v>
      </c>
      <c r="N71" s="108">
        <f t="shared" si="66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67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68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69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0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1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72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73"/>
        <v>0.99639639639639643</v>
      </c>
      <c r="BR71" s="108">
        <f t="shared" si="74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75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76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77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78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79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0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1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82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83"/>
        <v>2.2014309301045681E-2</v>
      </c>
      <c r="FZ71" s="162">
        <f t="shared" si="84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85"/>
        <v>2.6720106880427523E-2</v>
      </c>
      <c r="GH71" s="162">
        <f t="shared" si="86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87"/>
        <v>2.2014309301045681E-2</v>
      </c>
      <c r="GP71" s="162">
        <f t="shared" si="88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89"/>
        <v>0.91449565798263188</v>
      </c>
      <c r="GX71" s="162">
        <f t="shared" si="90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1"/>
        <v>0.91449565798263188</v>
      </c>
      <c r="HF71" s="162">
        <f t="shared" si="92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93"/>
        <v>0.91449565798263188</v>
      </c>
      <c r="HN71" s="162">
        <f t="shared" si="94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95"/>
        <v>0.91449565798263188</v>
      </c>
      <c r="HV71" s="162">
        <f t="shared" si="96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97"/>
        <v>0.91449565798263188</v>
      </c>
      <c r="ID71" s="162">
        <f t="shared" si="98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99"/>
        <v>0.91449565798263188</v>
      </c>
      <c r="IL71" s="162">
        <f t="shared" si="100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1"/>
        <v>0.91449565798263188</v>
      </c>
      <c r="IT71" s="162">
        <f t="shared" si="102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03"/>
        <v>0.91449565798263188</v>
      </c>
      <c r="JB71" s="162">
        <f t="shared" si="104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05"/>
        <v>0.91449565798263188</v>
      </c>
      <c r="JJ71" s="162">
        <f t="shared" si="106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07"/>
        <v>0.91449565798263188</v>
      </c>
      <c r="JR71" s="162">
        <f t="shared" si="108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09"/>
        <v>0.91449565798263188</v>
      </c>
      <c r="JZ71" s="162">
        <f t="shared" si="110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1"/>
        <v>0.91449565798263188</v>
      </c>
      <c r="KH71" s="162">
        <f t="shared" si="112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13"/>
        <v>0.91449565798263188</v>
      </c>
      <c r="KP71" s="162">
        <f t="shared" si="114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15"/>
        <v>0.91449565798263188</v>
      </c>
      <c r="KX71" s="162">
        <f t="shared" si="116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17"/>
        <v>0.91449565798263188</v>
      </c>
      <c r="LF71" s="162">
        <f t="shared" si="118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19"/>
        <v>0.82534869617950268</v>
      </c>
      <c r="LN71" s="162">
        <f t="shared" si="120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1"/>
        <v>0.82534869617950268</v>
      </c>
      <c r="LV71" s="162">
        <f t="shared" si="122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23"/>
        <v>0.82534869617950268</v>
      </c>
      <c r="MD71" s="162">
        <f t="shared" si="124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25"/>
        <v>0.82534869617950268</v>
      </c>
      <c r="MT71" s="162">
        <f t="shared" si="126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27"/>
        <v>0.90054578532443907</v>
      </c>
      <c r="NB71" s="162">
        <f t="shared" si="128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</row>
    <row r="72" spans="1:374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64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65"/>
        <v>0.95454545454545459</v>
      </c>
      <c r="N72" s="108">
        <f t="shared" si="66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67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68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69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0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1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72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73"/>
        <v>0.95454545454545459</v>
      </c>
      <c r="BR72" s="108">
        <f t="shared" si="74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75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76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77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78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79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0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1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82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83"/>
        <v>0.95454545454545459</v>
      </c>
      <c r="FZ72" s="162">
        <f t="shared" si="84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85"/>
        <v>0.95454545454545459</v>
      </c>
      <c r="GH72" s="162">
        <f t="shared" si="86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87"/>
        <v>0.95454545454545459</v>
      </c>
      <c r="GP72" s="162">
        <f t="shared" si="88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89"/>
        <v>0.95454545454545459</v>
      </c>
      <c r="GX72" s="162">
        <f t="shared" si="90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1"/>
        <v>0.95454545454545459</v>
      </c>
      <c r="HF72" s="162">
        <f t="shared" si="92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93"/>
        <v>0.95454545454545459</v>
      </c>
      <c r="HN72" s="162">
        <f t="shared" si="94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95"/>
        <v>0.95454545454545459</v>
      </c>
      <c r="HV72" s="162">
        <f t="shared" si="96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97"/>
        <v>0.95454545454545459</v>
      </c>
      <c r="ID72" s="162">
        <f t="shared" si="98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99"/>
        <v>0.95454545454545459</v>
      </c>
      <c r="IL72" s="162">
        <f t="shared" si="100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1"/>
        <v>0.95454545454545459</v>
      </c>
      <c r="IT72" s="162">
        <f t="shared" si="102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03"/>
        <v>0.95454545454545459</v>
      </c>
      <c r="JB72" s="162">
        <f t="shared" si="104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05"/>
        <v>0.95454545454545459</v>
      </c>
      <c r="JJ72" s="162">
        <f t="shared" si="106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07"/>
        <v>0.95454545454545459</v>
      </c>
      <c r="JR72" s="162">
        <f t="shared" si="108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09"/>
        <v>0.95454545454545459</v>
      </c>
      <c r="JZ72" s="162">
        <f t="shared" si="110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1"/>
        <v>0.95454545454545459</v>
      </c>
      <c r="KH72" s="162">
        <f t="shared" si="112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13"/>
        <v>0.95454545454545459</v>
      </c>
      <c r="KP72" s="162">
        <f t="shared" si="114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15"/>
        <v>0.95454545454545459</v>
      </c>
      <c r="KX72" s="162">
        <f t="shared" si="116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17"/>
        <v>0.95454545454545459</v>
      </c>
      <c r="LF72" s="162">
        <f t="shared" si="118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19"/>
        <v>0.95454545454545459</v>
      </c>
      <c r="LN72" s="162">
        <f t="shared" si="120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1"/>
        <v>0.95454545454545459</v>
      </c>
      <c r="LV72" s="162">
        <f t="shared" si="122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23"/>
        <v>0.95454545454545459</v>
      </c>
      <c r="MD72" s="162">
        <f t="shared" si="124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25"/>
        <v>0.95454545454545459</v>
      </c>
      <c r="MT72" s="162">
        <f t="shared" si="126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27"/>
        <v>0.95454545454545459</v>
      </c>
      <c r="NB72" s="162">
        <f t="shared" si="128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</row>
    <row r="73" spans="1:374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64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65"/>
        <v>0.82222222222222219</v>
      </c>
      <c r="N73" s="108">
        <f t="shared" si="66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67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68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69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0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1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72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73"/>
        <v>0.81481481481481477</v>
      </c>
      <c r="BR73" s="108">
        <f t="shared" si="74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75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76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77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78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79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0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1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82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83"/>
        <v>0.79850746268656714</v>
      </c>
      <c r="FZ73" s="162">
        <f t="shared" si="84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85"/>
        <v>0.79850746268656714</v>
      </c>
      <c r="GH73" s="162">
        <f t="shared" si="86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87"/>
        <v>0.79850746268656714</v>
      </c>
      <c r="GP73" s="162">
        <f t="shared" si="88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89"/>
        <v>0.81343283582089554</v>
      </c>
      <c r="GX73" s="162">
        <f t="shared" si="90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1"/>
        <v>0.81343283582089554</v>
      </c>
      <c r="HF73" s="162">
        <f t="shared" si="92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93"/>
        <v>0.83582089552238803</v>
      </c>
      <c r="HN73" s="162">
        <f t="shared" si="94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95"/>
        <v>0.83582089552238803</v>
      </c>
      <c r="HV73" s="162">
        <f t="shared" si="96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97"/>
        <v>0.83582089552238803</v>
      </c>
      <c r="ID73" s="162">
        <f t="shared" si="98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99"/>
        <v>0.83582089552238803</v>
      </c>
      <c r="IL73" s="162">
        <f t="shared" si="100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1"/>
        <v>0.83582089552238803</v>
      </c>
      <c r="IT73" s="162">
        <f t="shared" si="102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03"/>
        <v>0.83582089552238803</v>
      </c>
      <c r="JB73" s="162">
        <f t="shared" si="104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05"/>
        <v>0.83582089552238803</v>
      </c>
      <c r="JJ73" s="162">
        <f t="shared" si="106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07"/>
        <v>0.83582089552238803</v>
      </c>
      <c r="JR73" s="162">
        <f t="shared" si="108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09"/>
        <v>0.83582089552238803</v>
      </c>
      <c r="JZ73" s="162">
        <f t="shared" si="110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1"/>
        <v>0.83582089552238803</v>
      </c>
      <c r="KH73" s="162">
        <f t="shared" si="112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13"/>
        <v>0.83582089552238803</v>
      </c>
      <c r="KP73" s="162">
        <f t="shared" si="114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15"/>
        <v>0.83582089552238803</v>
      </c>
      <c r="KX73" s="162">
        <f t="shared" si="116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17"/>
        <v>0.83582089552238803</v>
      </c>
      <c r="LF73" s="162">
        <f t="shared" si="118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19"/>
        <v>0.83582089552238803</v>
      </c>
      <c r="LN73" s="162">
        <f t="shared" si="120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1"/>
        <v>0.83582089552238803</v>
      </c>
      <c r="LV73" s="162">
        <f t="shared" si="122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23"/>
        <v>0.83582089552238803</v>
      </c>
      <c r="MD73" s="162">
        <f t="shared" si="124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25"/>
        <v>0.83582089552238803</v>
      </c>
      <c r="MT73" s="162">
        <f t="shared" si="126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27"/>
        <v>0.83582089552238803</v>
      </c>
      <c r="NB73" s="162">
        <f t="shared" si="128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</row>
    <row r="74" spans="1:374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65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73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1"/>
        <v>0.8614425162689805</v>
      </c>
      <c r="HI74" s="156">
        <f>SUM(HI3:HI73)</f>
        <v>11064</v>
      </c>
      <c r="HJ74" s="156">
        <f>SUM(HJ3:HJ73)</f>
        <v>9537</v>
      </c>
      <c r="HM74" s="158">
        <f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95"/>
        <v>0.86198481561822127</v>
      </c>
      <c r="HY74" s="156">
        <f>SUM(HY3:HY73)</f>
        <v>11064</v>
      </c>
      <c r="HZ74" s="156">
        <f>SUM(HZ3:HZ73)</f>
        <v>9538</v>
      </c>
      <c r="IC74" s="158">
        <f>HZ74/HY74</f>
        <v>0.86207519884309469</v>
      </c>
      <c r="IG74" s="156">
        <f>SUM(IG3:IG73)</f>
        <v>11064</v>
      </c>
      <c r="IH74" s="156">
        <f>SUM(IH3:IH73)</f>
        <v>9932</v>
      </c>
      <c r="IK74" s="158">
        <f>IH74/IG74</f>
        <v>0.8976861894432393</v>
      </c>
      <c r="IO74" s="156">
        <f>SUM(IO3:IO73)</f>
        <v>11064</v>
      </c>
      <c r="IP74" s="156">
        <f>SUM(IP3:IP73)</f>
        <v>9933</v>
      </c>
      <c r="IS74" s="158">
        <f>IP74/IO74</f>
        <v>0.89777657266811284</v>
      </c>
      <c r="IW74" s="156">
        <f>SUM(IW3:IW73)</f>
        <v>11064</v>
      </c>
      <c r="IX74" s="156">
        <f>SUM(IX3:IX73)</f>
        <v>9932</v>
      </c>
      <c r="JA74" s="158">
        <f>IX74/IW74</f>
        <v>0.8976861894432393</v>
      </c>
      <c r="JE74" s="156">
        <f>SUM(JE3:JE73)</f>
        <v>11064</v>
      </c>
      <c r="JF74" s="156">
        <f>SUM(JF3:JF73)</f>
        <v>9932</v>
      </c>
      <c r="JI74" s="158">
        <f>JF74/JE74</f>
        <v>0.8976861894432393</v>
      </c>
      <c r="JM74" s="156">
        <f>SUM(JM3:JM73)</f>
        <v>11064</v>
      </c>
      <c r="JN74" s="156">
        <f>SUM(JN3:JN73)</f>
        <v>9932</v>
      </c>
      <c r="JQ74" s="158">
        <f>JN74/JM74</f>
        <v>0.8976861894432393</v>
      </c>
      <c r="JU74" s="156">
        <f>SUM(JU3:JU73)</f>
        <v>11064</v>
      </c>
      <c r="JV74" s="156">
        <f>SUM(JV3:JV73)</f>
        <v>10041</v>
      </c>
      <c r="JY74" s="158">
        <f>JV74/JU74</f>
        <v>0.90753796095444683</v>
      </c>
      <c r="KC74" s="156">
        <f>SUM(KC3:KC73)</f>
        <v>11087</v>
      </c>
      <c r="KD74" s="156">
        <f>SUM(KD3:KD73)</f>
        <v>10051</v>
      </c>
      <c r="KG74" s="158">
        <f>KD74/KC74</f>
        <v>0.9065572291873365</v>
      </c>
      <c r="KK74" s="156">
        <f>SUM(KK3:KK73)</f>
        <v>11087</v>
      </c>
      <c r="KL74" s="156">
        <f>SUM(KL3:KL73)</f>
        <v>10050</v>
      </c>
      <c r="KO74" s="158">
        <f>KL74/KK74</f>
        <v>0.90646703346261392</v>
      </c>
      <c r="KS74" s="156">
        <f>SUM(KS3:KS73)</f>
        <v>11087</v>
      </c>
      <c r="KT74" s="156">
        <f>SUM(KT3:KT73)</f>
        <v>10051</v>
      </c>
      <c r="KW74" s="158">
        <f>KT74/KS74</f>
        <v>0.9065572291873365</v>
      </c>
      <c r="LA74" s="156">
        <f>SUM(LA3:LA73)</f>
        <v>11087</v>
      </c>
      <c r="LB74" s="156">
        <f>SUM(LB3:LB73)</f>
        <v>10051</v>
      </c>
      <c r="LE74" s="158">
        <f>LB74/LA74</f>
        <v>0.9065572291873365</v>
      </c>
      <c r="LI74" s="156">
        <f>SUM(LI3:LI73)</f>
        <v>11280</v>
      </c>
      <c r="LJ74" s="156">
        <f>SUM(LJ3:LJ73)</f>
        <v>10083</v>
      </c>
      <c r="LM74" s="158">
        <f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1"/>
        <v>0.8939716312056738</v>
      </c>
      <c r="LY74" s="156">
        <f>SUM(LY3:LY73)</f>
        <v>11280</v>
      </c>
      <c r="LZ74" s="156">
        <f>SUM(LZ3:LZ73)</f>
        <v>9994</v>
      </c>
      <c r="MC74" s="158">
        <f t="shared" si="123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25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27"/>
        <v>0.89080918195515379</v>
      </c>
      <c r="NI74" s="158"/>
    </row>
    <row r="75" spans="1:374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</row>
    <row r="76" spans="1:374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</row>
    <row r="77" spans="1:374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</row>
    <row r="78" spans="1:374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</row>
    <row r="79" spans="1:374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03"/>
      <c r="DY79" s="203"/>
      <c r="DZ79" s="203"/>
      <c r="EA79" s="203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</row>
    <row r="80" spans="1:374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</row>
    <row r="81" spans="1:373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</row>
    <row r="82" spans="1:373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</row>
    <row r="83" spans="1:373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</row>
    <row r="84" spans="1:373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</row>
    <row r="85" spans="1:373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</row>
    <row r="86" spans="1:373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</row>
    <row r="87" spans="1:373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</row>
    <row r="88" spans="1:373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</row>
    <row r="89" spans="1:373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</row>
    <row r="90" spans="1:373">
      <c r="MM90" s="156"/>
    </row>
    <row r="91" spans="1:373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</row>
    <row r="92" spans="1:373">
      <c r="MF92" s="156"/>
      <c r="MM92" s="156"/>
    </row>
    <row r="93" spans="1:373">
      <c r="MF93" s="156"/>
      <c r="MM93" s="156"/>
    </row>
    <row r="94" spans="1:373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</row>
    <row r="95" spans="1:373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</row>
    <row r="96" spans="1:373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</row>
    <row r="97" spans="216:372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</row>
    <row r="98" spans="216:372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</row>
    <row r="99" spans="216:372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</row>
    <row r="100" spans="216:372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</row>
    <row r="101" spans="216:372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</row>
    <row r="102" spans="216:372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</row>
    <row r="103" spans="216:372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</row>
  </sheetData>
  <autoFilter ref="AL1:AL85"/>
  <mergeCells count="21">
    <mergeCell ref="CB1:CC1"/>
    <mergeCell ref="BT1:BU1"/>
    <mergeCell ref="BD1:BE1"/>
    <mergeCell ref="P1:Q1"/>
    <mergeCell ref="X1:Y1"/>
    <mergeCell ref="AF1:AG1"/>
    <mergeCell ref="AN1:AO1"/>
    <mergeCell ref="AV1:AW1"/>
    <mergeCell ref="DP1:DQ1"/>
    <mergeCell ref="CZ1:DA1"/>
    <mergeCell ref="DH1:DI1"/>
    <mergeCell ref="CJ1:CK1"/>
    <mergeCell ref="CR1:CS1"/>
    <mergeCell ref="FE1:FF1"/>
    <mergeCell ref="FL1:FM1"/>
    <mergeCell ref="DX79:EA79"/>
    <mergeCell ref="DX1:DY1"/>
    <mergeCell ref="EF1:EG1"/>
    <mergeCell ref="EN1:EO1"/>
    <mergeCell ref="EV1:EW1"/>
    <mergeCell ref="EX1:EY1"/>
  </mergeCells>
  <phoneticPr fontId="11" type="noConversion"/>
  <conditionalFormatting sqref="CK4">
    <cfRule type="cellIs" dxfId="222" priority="727" operator="equal">
      <formula>799</formula>
    </cfRule>
    <cfRule type="uniqueValues" priority="728"/>
  </conditionalFormatting>
  <conditionalFormatting sqref="CK9">
    <cfRule type="cellIs" dxfId="221" priority="725" operator="equal">
      <formula>799</formula>
    </cfRule>
    <cfRule type="uniqueValues" priority="726"/>
  </conditionalFormatting>
  <conditionalFormatting sqref="CK11">
    <cfRule type="cellIs" dxfId="220" priority="723" operator="equal">
      <formula>799</formula>
    </cfRule>
    <cfRule type="uniqueValues" priority="724"/>
  </conditionalFormatting>
  <conditionalFormatting sqref="CK12">
    <cfRule type="cellIs" dxfId="219" priority="721" operator="equal">
      <formula>799</formula>
    </cfRule>
    <cfRule type="uniqueValues" priority="722"/>
  </conditionalFormatting>
  <conditionalFormatting sqref="CK14">
    <cfRule type="cellIs" dxfId="218" priority="719" operator="equal">
      <formula>799</formula>
    </cfRule>
    <cfRule type="uniqueValues" priority="720"/>
  </conditionalFormatting>
  <conditionalFormatting sqref="CK17">
    <cfRule type="cellIs" dxfId="217" priority="717" operator="equal">
      <formula>799</formula>
    </cfRule>
    <cfRule type="uniqueValues" priority="718"/>
  </conditionalFormatting>
  <conditionalFormatting sqref="CK22">
    <cfRule type="cellIs" dxfId="216" priority="715" operator="equal">
      <formula>799</formula>
    </cfRule>
    <cfRule type="uniqueValues" priority="716"/>
  </conditionalFormatting>
  <conditionalFormatting sqref="CK31">
    <cfRule type="cellIs" dxfId="215" priority="713" operator="equal">
      <formula>799</formula>
    </cfRule>
    <cfRule type="uniqueValues" priority="714"/>
  </conditionalFormatting>
  <conditionalFormatting sqref="CK42">
    <cfRule type="cellIs" dxfId="214" priority="711" operator="equal">
      <formula>799</formula>
    </cfRule>
    <cfRule type="uniqueValues" priority="712"/>
  </conditionalFormatting>
  <conditionalFormatting sqref="CK43">
    <cfRule type="cellIs" dxfId="213" priority="709" operator="equal">
      <formula>799</formula>
    </cfRule>
    <cfRule type="uniqueValues" priority="710"/>
  </conditionalFormatting>
  <conditionalFormatting sqref="CS4">
    <cfRule type="cellIs" dxfId="212" priority="707" operator="equal">
      <formula>799</formula>
    </cfRule>
    <cfRule type="uniqueValues" priority="708"/>
  </conditionalFormatting>
  <conditionalFormatting sqref="CS9">
    <cfRule type="cellIs" dxfId="211" priority="705" operator="equal">
      <formula>799</formula>
    </cfRule>
    <cfRule type="uniqueValues" priority="706"/>
  </conditionalFormatting>
  <conditionalFormatting sqref="CS11">
    <cfRule type="cellIs" dxfId="210" priority="703" operator="equal">
      <formula>799</formula>
    </cfRule>
    <cfRule type="uniqueValues" priority="704"/>
  </conditionalFormatting>
  <conditionalFormatting sqref="CS12">
    <cfRule type="cellIs" dxfId="209" priority="701" operator="equal">
      <formula>799</formula>
    </cfRule>
    <cfRule type="uniqueValues" priority="702"/>
  </conditionalFormatting>
  <conditionalFormatting sqref="CS17">
    <cfRule type="cellIs" dxfId="208" priority="699" operator="equal">
      <formula>799</formula>
    </cfRule>
    <cfRule type="uniqueValues" priority="700"/>
  </conditionalFormatting>
  <conditionalFormatting sqref="CS31">
    <cfRule type="cellIs" dxfId="207" priority="697" operator="equal">
      <formula>799</formula>
    </cfRule>
    <cfRule type="uniqueValues" priority="698"/>
  </conditionalFormatting>
  <conditionalFormatting sqref="CS42">
    <cfRule type="cellIs" dxfId="206" priority="695" operator="equal">
      <formula>799</formula>
    </cfRule>
    <cfRule type="uniqueValues" priority="696"/>
  </conditionalFormatting>
  <conditionalFormatting sqref="CS22:CV22">
    <cfRule type="cellIs" dxfId="205" priority="693" operator="equal">
      <formula>799</formula>
    </cfRule>
    <cfRule type="uniqueValues" priority="694"/>
  </conditionalFormatting>
  <conditionalFormatting sqref="DA4">
    <cfRule type="cellIs" dxfId="204" priority="691" operator="equal">
      <formula>799</formula>
    </cfRule>
    <cfRule type="uniqueValues" priority="692"/>
  </conditionalFormatting>
  <conditionalFormatting sqref="DA9">
    <cfRule type="cellIs" dxfId="203" priority="689" operator="equal">
      <formula>799</formula>
    </cfRule>
    <cfRule type="uniqueValues" priority="690"/>
  </conditionalFormatting>
  <conditionalFormatting sqref="DA11">
    <cfRule type="cellIs" dxfId="202" priority="687" operator="equal">
      <formula>799</formula>
    </cfRule>
    <cfRule type="uniqueValues" priority="688"/>
  </conditionalFormatting>
  <conditionalFormatting sqref="DA12">
    <cfRule type="cellIs" dxfId="201" priority="685" operator="equal">
      <formula>799</formula>
    </cfRule>
    <cfRule type="uniqueValues" priority="686"/>
  </conditionalFormatting>
  <conditionalFormatting sqref="DA17">
    <cfRule type="cellIs" dxfId="200" priority="683" operator="equal">
      <formula>799</formula>
    </cfRule>
    <cfRule type="uniqueValues" priority="684"/>
  </conditionalFormatting>
  <conditionalFormatting sqref="DA22">
    <cfRule type="cellIs" dxfId="199" priority="681" operator="equal">
      <formula>799</formula>
    </cfRule>
    <cfRule type="uniqueValues" priority="682"/>
  </conditionalFormatting>
  <conditionalFormatting sqref="DA31">
    <cfRule type="cellIs" dxfId="198" priority="679" operator="equal">
      <formula>799</formula>
    </cfRule>
    <cfRule type="uniqueValues" priority="680"/>
  </conditionalFormatting>
  <conditionalFormatting sqref="DA42">
    <cfRule type="cellIs" dxfId="197" priority="677" operator="equal">
      <formula>799</formula>
    </cfRule>
    <cfRule type="uniqueValues" priority="678"/>
  </conditionalFormatting>
  <conditionalFormatting sqref="DI4">
    <cfRule type="cellIs" dxfId="196" priority="675" operator="equal">
      <formula>799</formula>
    </cfRule>
    <cfRule type="uniqueValues" priority="676"/>
  </conditionalFormatting>
  <conditionalFormatting sqref="DI9">
    <cfRule type="cellIs" dxfId="195" priority="673" operator="equal">
      <formula>799</formula>
    </cfRule>
    <cfRule type="uniqueValues" priority="674"/>
  </conditionalFormatting>
  <conditionalFormatting sqref="DI11">
    <cfRule type="cellIs" dxfId="194" priority="671" operator="equal">
      <formula>799</formula>
    </cfRule>
    <cfRule type="uniqueValues" priority="672"/>
  </conditionalFormatting>
  <conditionalFormatting sqref="DI12">
    <cfRule type="cellIs" dxfId="193" priority="669" operator="equal">
      <formula>799</formula>
    </cfRule>
    <cfRule type="uniqueValues" priority="670"/>
  </conditionalFormatting>
  <conditionalFormatting sqref="DI17">
    <cfRule type="cellIs" dxfId="192" priority="667" operator="equal">
      <formula>799</formula>
    </cfRule>
    <cfRule type="uniqueValues" priority="668"/>
  </conditionalFormatting>
  <conditionalFormatting sqref="DI31">
    <cfRule type="cellIs" dxfId="191" priority="665" operator="equal">
      <formula>799</formula>
    </cfRule>
    <cfRule type="uniqueValues" priority="666"/>
  </conditionalFormatting>
  <conditionalFormatting sqref="DI42">
    <cfRule type="cellIs" dxfId="190" priority="663" operator="equal">
      <formula>799</formula>
    </cfRule>
    <cfRule type="uniqueValues" priority="664"/>
  </conditionalFormatting>
  <conditionalFormatting sqref="DQ4">
    <cfRule type="cellIs" dxfId="189" priority="661" operator="equal">
      <formula>799</formula>
    </cfRule>
    <cfRule type="uniqueValues" priority="662"/>
  </conditionalFormatting>
  <conditionalFormatting sqref="DQ9">
    <cfRule type="cellIs" dxfId="188" priority="659" operator="equal">
      <formula>799</formula>
    </cfRule>
    <cfRule type="uniqueValues" priority="660"/>
  </conditionalFormatting>
  <conditionalFormatting sqref="DQ11">
    <cfRule type="cellIs" dxfId="187" priority="657" operator="equal">
      <formula>799</formula>
    </cfRule>
    <cfRule type="uniqueValues" priority="658"/>
  </conditionalFormatting>
  <conditionalFormatting sqref="DQ12">
    <cfRule type="cellIs" dxfId="186" priority="655" operator="equal">
      <formula>799</formula>
    </cfRule>
    <cfRule type="uniqueValues" priority="656"/>
  </conditionalFormatting>
  <conditionalFormatting sqref="DQ17">
    <cfRule type="cellIs" dxfId="185" priority="653" operator="equal">
      <formula>799</formula>
    </cfRule>
    <cfRule type="uniqueValues" priority="654"/>
  </conditionalFormatting>
  <conditionalFormatting sqref="DQ31">
    <cfRule type="cellIs" dxfId="184" priority="651" operator="equal">
      <formula>799</formula>
    </cfRule>
    <cfRule type="uniqueValues" priority="652"/>
  </conditionalFormatting>
  <conditionalFormatting sqref="DQ42">
    <cfRule type="cellIs" dxfId="183" priority="649" operator="equal">
      <formula>799</formula>
    </cfRule>
    <cfRule type="uniqueValues" priority="650"/>
  </conditionalFormatting>
  <conditionalFormatting sqref="DY4">
    <cfRule type="cellIs" dxfId="182" priority="647" operator="equal">
      <formula>799</formula>
    </cfRule>
    <cfRule type="uniqueValues" priority="648"/>
  </conditionalFormatting>
  <conditionalFormatting sqref="DY9">
    <cfRule type="cellIs" dxfId="181" priority="645" operator="equal">
      <formula>799</formula>
    </cfRule>
    <cfRule type="uniqueValues" priority="646"/>
  </conditionalFormatting>
  <conditionalFormatting sqref="DY11">
    <cfRule type="cellIs" dxfId="180" priority="643" operator="equal">
      <formula>799</formula>
    </cfRule>
    <cfRule type="uniqueValues" priority="644"/>
  </conditionalFormatting>
  <conditionalFormatting sqref="DY12">
    <cfRule type="cellIs" dxfId="179" priority="641" operator="equal">
      <formula>799</formula>
    </cfRule>
    <cfRule type="uniqueValues" priority="642"/>
  </conditionalFormatting>
  <conditionalFormatting sqref="DY17">
    <cfRule type="cellIs" dxfId="178" priority="639" operator="equal">
      <formula>799</formula>
    </cfRule>
    <cfRule type="uniqueValues" priority="640"/>
  </conditionalFormatting>
  <conditionalFormatting sqref="DY31">
    <cfRule type="cellIs" dxfId="177" priority="637" operator="equal">
      <formula>799</formula>
    </cfRule>
    <cfRule type="uniqueValues" priority="638"/>
  </conditionalFormatting>
  <conditionalFormatting sqref="DY42">
    <cfRule type="cellIs" dxfId="176" priority="635" operator="equal">
      <formula>799</formula>
    </cfRule>
    <cfRule type="uniqueValues" priority="636"/>
  </conditionalFormatting>
  <conditionalFormatting sqref="EO4">
    <cfRule type="cellIs" dxfId="175" priority="633" operator="equal">
      <formula>799</formula>
    </cfRule>
    <cfRule type="uniqueValues" priority="634"/>
  </conditionalFormatting>
  <conditionalFormatting sqref="EO9">
    <cfRule type="cellIs" dxfId="174" priority="631" operator="equal">
      <formula>799</formula>
    </cfRule>
    <cfRule type="uniqueValues" priority="632"/>
  </conditionalFormatting>
  <conditionalFormatting sqref="EO11">
    <cfRule type="cellIs" dxfId="173" priority="629" operator="equal">
      <formula>799</formula>
    </cfRule>
    <cfRule type="uniqueValues" priority="630"/>
  </conditionalFormatting>
  <conditionalFormatting sqref="EO12">
    <cfRule type="cellIs" dxfId="172" priority="627" operator="equal">
      <formula>799</formula>
    </cfRule>
    <cfRule type="uniqueValues" priority="628"/>
  </conditionalFormatting>
  <conditionalFormatting sqref="EO17">
    <cfRule type="cellIs" dxfId="171" priority="625" operator="equal">
      <formula>799</formula>
    </cfRule>
    <cfRule type="uniqueValues" priority="626"/>
  </conditionalFormatting>
  <conditionalFormatting sqref="EO31">
    <cfRule type="cellIs" dxfId="170" priority="623" operator="equal">
      <formula>799</formula>
    </cfRule>
    <cfRule type="uniqueValues" priority="624"/>
  </conditionalFormatting>
  <conditionalFormatting sqref="EO42">
    <cfRule type="cellIs" dxfId="169" priority="621" operator="equal">
      <formula>799</formula>
    </cfRule>
    <cfRule type="uniqueValues" priority="622"/>
  </conditionalFormatting>
  <conditionalFormatting sqref="FU4">
    <cfRule type="cellIs" dxfId="168" priority="619" operator="equal">
      <formula>799</formula>
    </cfRule>
    <cfRule type="uniqueValues" priority="620"/>
  </conditionalFormatting>
  <conditionalFormatting sqref="FU9">
    <cfRule type="cellIs" dxfId="167" priority="617" operator="equal">
      <formula>799</formula>
    </cfRule>
    <cfRule type="uniqueValues" priority="618"/>
  </conditionalFormatting>
  <conditionalFormatting sqref="FU11">
    <cfRule type="cellIs" dxfId="166" priority="615" operator="equal">
      <formula>799</formula>
    </cfRule>
    <cfRule type="uniqueValues" priority="616"/>
  </conditionalFormatting>
  <conditionalFormatting sqref="FU12">
    <cfRule type="cellIs" dxfId="165" priority="613" operator="equal">
      <formula>799</formula>
    </cfRule>
    <cfRule type="uniqueValues" priority="614"/>
  </conditionalFormatting>
  <conditionalFormatting sqref="FU17">
    <cfRule type="cellIs" dxfId="164" priority="611" operator="equal">
      <formula>799</formula>
    </cfRule>
    <cfRule type="uniqueValues" priority="612"/>
  </conditionalFormatting>
  <conditionalFormatting sqref="FU31">
    <cfRule type="cellIs" dxfId="163" priority="609" operator="equal">
      <formula>799</formula>
    </cfRule>
    <cfRule type="uniqueValues" priority="610"/>
  </conditionalFormatting>
  <conditionalFormatting sqref="FU42">
    <cfRule type="cellIs" dxfId="162" priority="607" operator="equal">
      <formula>799</formula>
    </cfRule>
    <cfRule type="uniqueValues" priority="608"/>
  </conditionalFormatting>
  <conditionalFormatting sqref="GC4">
    <cfRule type="cellIs" dxfId="161" priority="605" operator="equal">
      <formula>799</formula>
    </cfRule>
    <cfRule type="uniqueValues" priority="606"/>
  </conditionalFormatting>
  <conditionalFormatting sqref="GC9">
    <cfRule type="cellIs" dxfId="160" priority="603" operator="equal">
      <formula>799</formula>
    </cfRule>
    <cfRule type="uniqueValues" priority="604"/>
  </conditionalFormatting>
  <conditionalFormatting sqref="GC11">
    <cfRule type="cellIs" dxfId="159" priority="601" operator="equal">
      <formula>799</formula>
    </cfRule>
    <cfRule type="uniqueValues" priority="602"/>
  </conditionalFormatting>
  <conditionalFormatting sqref="GC12">
    <cfRule type="cellIs" dxfId="158" priority="599" operator="equal">
      <formula>799</formula>
    </cfRule>
    <cfRule type="uniqueValues" priority="600"/>
  </conditionalFormatting>
  <conditionalFormatting sqref="GC17">
    <cfRule type="cellIs" dxfId="157" priority="597" operator="equal">
      <formula>799</formula>
    </cfRule>
    <cfRule type="uniqueValues" priority="598"/>
  </conditionalFormatting>
  <conditionalFormatting sqref="GC31">
    <cfRule type="cellIs" dxfId="156" priority="595" operator="equal">
      <formula>799</formula>
    </cfRule>
    <cfRule type="uniqueValues" priority="596"/>
  </conditionalFormatting>
  <conditionalFormatting sqref="GC42">
    <cfRule type="cellIs" dxfId="155" priority="593" operator="equal">
      <formula>799</formula>
    </cfRule>
    <cfRule type="uniqueValues" priority="594"/>
  </conditionalFormatting>
  <conditionalFormatting sqref="GK4">
    <cfRule type="cellIs" dxfId="154" priority="591" operator="equal">
      <formula>799</formula>
    </cfRule>
    <cfRule type="uniqueValues" priority="592"/>
  </conditionalFormatting>
  <conditionalFormatting sqref="GK9">
    <cfRule type="cellIs" dxfId="153" priority="589" operator="equal">
      <formula>799</formula>
    </cfRule>
    <cfRule type="uniqueValues" priority="590"/>
  </conditionalFormatting>
  <conditionalFormatting sqref="GK11">
    <cfRule type="cellIs" dxfId="152" priority="587" operator="equal">
      <formula>799</formula>
    </cfRule>
    <cfRule type="uniqueValues" priority="588"/>
  </conditionalFormatting>
  <conditionalFormatting sqref="GK12">
    <cfRule type="cellIs" dxfId="151" priority="585" operator="equal">
      <formula>799</formula>
    </cfRule>
    <cfRule type="uniqueValues" priority="586"/>
  </conditionalFormatting>
  <conditionalFormatting sqref="GK17">
    <cfRule type="cellIs" dxfId="150" priority="583" operator="equal">
      <formula>799</formula>
    </cfRule>
    <cfRule type="uniqueValues" priority="584"/>
  </conditionalFormatting>
  <conditionalFormatting sqref="GK31">
    <cfRule type="cellIs" dxfId="149" priority="581" operator="equal">
      <formula>799</formula>
    </cfRule>
    <cfRule type="uniqueValues" priority="582"/>
  </conditionalFormatting>
  <conditionalFormatting sqref="GK42">
    <cfRule type="cellIs" dxfId="148" priority="579" operator="equal">
      <formula>799</formula>
    </cfRule>
    <cfRule type="uniqueValues" priority="580"/>
  </conditionalFormatting>
  <conditionalFormatting sqref="GS4">
    <cfRule type="cellIs" dxfId="147" priority="577" operator="equal">
      <formula>799</formula>
    </cfRule>
    <cfRule type="uniqueValues" priority="578"/>
  </conditionalFormatting>
  <conditionalFormatting sqref="GS9">
    <cfRule type="cellIs" dxfId="146" priority="575" operator="equal">
      <formula>799</formula>
    </cfRule>
    <cfRule type="uniqueValues" priority="576"/>
  </conditionalFormatting>
  <conditionalFormatting sqref="GS11">
    <cfRule type="cellIs" dxfId="145" priority="573" operator="equal">
      <formula>799</formula>
    </cfRule>
    <cfRule type="uniqueValues" priority="574"/>
  </conditionalFormatting>
  <conditionalFormatting sqref="GS12">
    <cfRule type="cellIs" dxfId="144" priority="571" operator="equal">
      <formula>799</formula>
    </cfRule>
    <cfRule type="uniqueValues" priority="572"/>
  </conditionalFormatting>
  <conditionalFormatting sqref="GS17">
    <cfRule type="cellIs" dxfId="143" priority="569" operator="equal">
      <formula>799</formula>
    </cfRule>
    <cfRule type="uniqueValues" priority="570"/>
  </conditionalFormatting>
  <conditionalFormatting sqref="GS31">
    <cfRule type="cellIs" dxfId="142" priority="567" operator="equal">
      <formula>799</formula>
    </cfRule>
    <cfRule type="uniqueValues" priority="568"/>
  </conditionalFormatting>
  <conditionalFormatting sqref="GS42">
    <cfRule type="cellIs" dxfId="141" priority="565" operator="equal">
      <formula>799</formula>
    </cfRule>
    <cfRule type="uniqueValues" priority="566"/>
  </conditionalFormatting>
  <conditionalFormatting sqref="HA4">
    <cfRule type="cellIs" dxfId="140" priority="563" operator="equal">
      <formula>799</formula>
    </cfRule>
    <cfRule type="uniqueValues" priority="564"/>
  </conditionalFormatting>
  <conditionalFormatting sqref="HA9">
    <cfRule type="cellIs" dxfId="139" priority="561" operator="equal">
      <formula>799</formula>
    </cfRule>
    <cfRule type="uniqueValues" priority="562"/>
  </conditionalFormatting>
  <conditionalFormatting sqref="HA11">
    <cfRule type="cellIs" dxfId="138" priority="559" operator="equal">
      <formula>799</formula>
    </cfRule>
    <cfRule type="uniqueValues" priority="560"/>
  </conditionalFormatting>
  <conditionalFormatting sqref="HA12">
    <cfRule type="cellIs" dxfId="137" priority="557" operator="equal">
      <formula>799</formula>
    </cfRule>
    <cfRule type="uniqueValues" priority="558"/>
  </conditionalFormatting>
  <conditionalFormatting sqref="HA17">
    <cfRule type="cellIs" dxfId="136" priority="555" operator="equal">
      <formula>799</formula>
    </cfRule>
    <cfRule type="uniqueValues" priority="556"/>
  </conditionalFormatting>
  <conditionalFormatting sqref="HA31">
    <cfRule type="cellIs" dxfId="135" priority="553" operator="equal">
      <formula>799</formula>
    </cfRule>
    <cfRule type="uniqueValues" priority="554"/>
  </conditionalFormatting>
  <conditionalFormatting sqref="HA42">
    <cfRule type="cellIs" dxfId="134" priority="551" operator="equal">
      <formula>799</formula>
    </cfRule>
    <cfRule type="uniqueValues" priority="552"/>
  </conditionalFormatting>
  <conditionalFormatting sqref="HI4">
    <cfRule type="cellIs" dxfId="133" priority="529" operator="equal">
      <formula>799</formula>
    </cfRule>
    <cfRule type="uniqueValues" priority="530"/>
  </conditionalFormatting>
  <conditionalFormatting sqref="HI9">
    <cfRule type="cellIs" dxfId="132" priority="527" operator="equal">
      <formula>799</formula>
    </cfRule>
    <cfRule type="uniqueValues" priority="528"/>
  </conditionalFormatting>
  <conditionalFormatting sqref="HI11">
    <cfRule type="cellIs" dxfId="131" priority="525" operator="equal">
      <formula>799</formula>
    </cfRule>
    <cfRule type="uniqueValues" priority="526"/>
  </conditionalFormatting>
  <conditionalFormatting sqref="HI12">
    <cfRule type="cellIs" dxfId="130" priority="523" operator="equal">
      <formula>799</formula>
    </cfRule>
    <cfRule type="uniqueValues" priority="524"/>
  </conditionalFormatting>
  <conditionalFormatting sqref="HI17">
    <cfRule type="cellIs" dxfId="129" priority="521" operator="equal">
      <formula>799</formula>
    </cfRule>
    <cfRule type="uniqueValues" priority="522"/>
  </conditionalFormatting>
  <conditionalFormatting sqref="HI31">
    <cfRule type="cellIs" dxfId="128" priority="519" operator="equal">
      <formula>799</formula>
    </cfRule>
    <cfRule type="uniqueValues" priority="520"/>
  </conditionalFormatting>
  <conditionalFormatting sqref="HI42">
    <cfRule type="cellIs" dxfId="127" priority="517" operator="equal">
      <formula>799</formula>
    </cfRule>
    <cfRule type="uniqueValues" priority="518"/>
  </conditionalFormatting>
  <conditionalFormatting sqref="HQ4">
    <cfRule type="cellIs" dxfId="126" priority="501" operator="equal">
      <formula>799</formula>
    </cfRule>
    <cfRule type="uniqueValues" priority="502"/>
  </conditionalFormatting>
  <conditionalFormatting sqref="HQ9">
    <cfRule type="cellIs" dxfId="125" priority="499" operator="equal">
      <formula>799</formula>
    </cfRule>
    <cfRule type="uniqueValues" priority="500"/>
  </conditionalFormatting>
  <conditionalFormatting sqref="HQ11">
    <cfRule type="cellIs" dxfId="124" priority="497" operator="equal">
      <formula>799</formula>
    </cfRule>
    <cfRule type="uniqueValues" priority="498"/>
  </conditionalFormatting>
  <conditionalFormatting sqref="HQ12">
    <cfRule type="cellIs" dxfId="123" priority="495" operator="equal">
      <formula>799</formula>
    </cfRule>
    <cfRule type="uniqueValues" priority="496"/>
  </conditionalFormatting>
  <conditionalFormatting sqref="HQ17">
    <cfRule type="cellIs" dxfId="122" priority="493" operator="equal">
      <formula>799</formula>
    </cfRule>
    <cfRule type="uniqueValues" priority="494"/>
  </conditionalFormatting>
  <conditionalFormatting sqref="HQ31">
    <cfRule type="cellIs" dxfId="121" priority="491" operator="equal">
      <formula>799</formula>
    </cfRule>
    <cfRule type="uniqueValues" priority="492"/>
  </conditionalFormatting>
  <conditionalFormatting sqref="HQ42">
    <cfRule type="cellIs" dxfId="120" priority="489" operator="equal">
      <formula>799</formula>
    </cfRule>
    <cfRule type="uniqueValues" priority="490"/>
  </conditionalFormatting>
  <conditionalFormatting sqref="HY4">
    <cfRule type="cellIs" dxfId="119" priority="473" operator="equal">
      <formula>799</formula>
    </cfRule>
    <cfRule type="uniqueValues" priority="474"/>
  </conditionalFormatting>
  <conditionalFormatting sqref="HY9">
    <cfRule type="cellIs" dxfId="118" priority="471" operator="equal">
      <formula>799</formula>
    </cfRule>
    <cfRule type="uniqueValues" priority="472"/>
  </conditionalFormatting>
  <conditionalFormatting sqref="HY11">
    <cfRule type="cellIs" dxfId="117" priority="469" operator="equal">
      <formula>799</formula>
    </cfRule>
    <cfRule type="uniqueValues" priority="470"/>
  </conditionalFormatting>
  <conditionalFormatting sqref="HY12">
    <cfRule type="cellIs" dxfId="116" priority="467" operator="equal">
      <formula>799</formula>
    </cfRule>
    <cfRule type="uniqueValues" priority="468"/>
  </conditionalFormatting>
  <conditionalFormatting sqref="HY17">
    <cfRule type="cellIs" dxfId="115" priority="465" operator="equal">
      <formula>799</formula>
    </cfRule>
    <cfRule type="uniqueValues" priority="466"/>
  </conditionalFormatting>
  <conditionalFormatting sqref="HY31">
    <cfRule type="cellIs" dxfId="114" priority="463" operator="equal">
      <formula>799</formula>
    </cfRule>
    <cfRule type="uniqueValues" priority="464"/>
  </conditionalFormatting>
  <conditionalFormatting sqref="HY42">
    <cfRule type="cellIs" dxfId="113" priority="461" operator="equal">
      <formula>799</formula>
    </cfRule>
    <cfRule type="uniqueValues" priority="462"/>
  </conditionalFormatting>
  <conditionalFormatting sqref="IG4">
    <cfRule type="cellIs" dxfId="112" priority="445" operator="equal">
      <formula>799</formula>
    </cfRule>
    <cfRule type="uniqueValues" priority="446"/>
  </conditionalFormatting>
  <conditionalFormatting sqref="IG9">
    <cfRule type="cellIs" dxfId="111" priority="443" operator="equal">
      <formula>799</formula>
    </cfRule>
    <cfRule type="uniqueValues" priority="444"/>
  </conditionalFormatting>
  <conditionalFormatting sqref="IG11">
    <cfRule type="cellIs" dxfId="110" priority="441" operator="equal">
      <formula>799</formula>
    </cfRule>
    <cfRule type="uniqueValues" priority="442"/>
  </conditionalFormatting>
  <conditionalFormatting sqref="IG12">
    <cfRule type="cellIs" dxfId="109" priority="439" operator="equal">
      <formula>799</formula>
    </cfRule>
    <cfRule type="uniqueValues" priority="440"/>
  </conditionalFormatting>
  <conditionalFormatting sqref="IG17">
    <cfRule type="cellIs" dxfId="108" priority="437" operator="equal">
      <formula>799</formula>
    </cfRule>
    <cfRule type="uniqueValues" priority="438"/>
  </conditionalFormatting>
  <conditionalFormatting sqref="IG31">
    <cfRule type="cellIs" dxfId="107" priority="435" operator="equal">
      <formula>799</formula>
    </cfRule>
    <cfRule type="uniqueValues" priority="436"/>
  </conditionalFormatting>
  <conditionalFormatting sqref="IG42">
    <cfRule type="cellIs" dxfId="106" priority="433" operator="equal">
      <formula>799</formula>
    </cfRule>
    <cfRule type="uniqueValues" priority="434"/>
  </conditionalFormatting>
  <conditionalFormatting sqref="IO4">
    <cfRule type="cellIs" dxfId="105" priority="417" operator="equal">
      <formula>799</formula>
    </cfRule>
    <cfRule type="uniqueValues" priority="418"/>
  </conditionalFormatting>
  <conditionalFormatting sqref="IO9">
    <cfRule type="cellIs" dxfId="104" priority="415" operator="equal">
      <formula>799</formula>
    </cfRule>
    <cfRule type="uniqueValues" priority="416"/>
  </conditionalFormatting>
  <conditionalFormatting sqref="IO11">
    <cfRule type="cellIs" dxfId="103" priority="413" operator="equal">
      <formula>799</formula>
    </cfRule>
    <cfRule type="uniqueValues" priority="414"/>
  </conditionalFormatting>
  <conditionalFormatting sqref="IO12">
    <cfRule type="cellIs" dxfId="102" priority="411" operator="equal">
      <formula>799</formula>
    </cfRule>
    <cfRule type="uniqueValues" priority="412"/>
  </conditionalFormatting>
  <conditionalFormatting sqref="IO17">
    <cfRule type="cellIs" dxfId="101" priority="409" operator="equal">
      <formula>799</formula>
    </cfRule>
    <cfRule type="uniqueValues" priority="410"/>
  </conditionalFormatting>
  <conditionalFormatting sqref="IO31">
    <cfRule type="cellIs" dxfId="100" priority="407" operator="equal">
      <formula>799</formula>
    </cfRule>
    <cfRule type="uniqueValues" priority="408"/>
  </conditionalFormatting>
  <conditionalFormatting sqref="IO42">
    <cfRule type="cellIs" dxfId="99" priority="405" operator="equal">
      <formula>799</formula>
    </cfRule>
    <cfRule type="uniqueValues" priority="406"/>
  </conditionalFormatting>
  <conditionalFormatting sqref="IW4">
    <cfRule type="cellIs" dxfId="98" priority="389" operator="equal">
      <formula>799</formula>
    </cfRule>
    <cfRule type="uniqueValues" priority="390"/>
  </conditionalFormatting>
  <conditionalFormatting sqref="IW9">
    <cfRule type="cellIs" dxfId="97" priority="387" operator="equal">
      <formula>799</formula>
    </cfRule>
    <cfRule type="uniqueValues" priority="388"/>
  </conditionalFormatting>
  <conditionalFormatting sqref="IW11">
    <cfRule type="cellIs" dxfId="96" priority="385" operator="equal">
      <formula>799</formula>
    </cfRule>
    <cfRule type="uniqueValues" priority="386"/>
  </conditionalFormatting>
  <conditionalFormatting sqref="IW12">
    <cfRule type="cellIs" dxfId="95" priority="383" operator="equal">
      <formula>799</formula>
    </cfRule>
    <cfRule type="uniqueValues" priority="384"/>
  </conditionalFormatting>
  <conditionalFormatting sqref="IW17">
    <cfRule type="cellIs" dxfId="94" priority="381" operator="equal">
      <formula>799</formula>
    </cfRule>
    <cfRule type="uniqueValues" priority="382"/>
  </conditionalFormatting>
  <conditionalFormatting sqref="IW31">
    <cfRule type="cellIs" dxfId="93" priority="379" operator="equal">
      <formula>799</formula>
    </cfRule>
    <cfRule type="uniqueValues" priority="380"/>
  </conditionalFormatting>
  <conditionalFormatting sqref="IW42">
    <cfRule type="cellIs" dxfId="92" priority="377" operator="equal">
      <formula>799</formula>
    </cfRule>
    <cfRule type="uniqueValues" priority="378"/>
  </conditionalFormatting>
  <conditionalFormatting sqref="JE4">
    <cfRule type="cellIs" dxfId="91" priority="355" operator="equal">
      <formula>799</formula>
    </cfRule>
    <cfRule type="uniqueValues" priority="356"/>
  </conditionalFormatting>
  <conditionalFormatting sqref="JE9">
    <cfRule type="cellIs" dxfId="90" priority="353" operator="equal">
      <formula>799</formula>
    </cfRule>
    <cfRule type="uniqueValues" priority="354"/>
  </conditionalFormatting>
  <conditionalFormatting sqref="JE11">
    <cfRule type="cellIs" dxfId="89" priority="351" operator="equal">
      <formula>799</formula>
    </cfRule>
    <cfRule type="uniqueValues" priority="352"/>
  </conditionalFormatting>
  <conditionalFormatting sqref="JE12">
    <cfRule type="cellIs" dxfId="88" priority="349" operator="equal">
      <formula>799</formula>
    </cfRule>
    <cfRule type="uniqueValues" priority="350"/>
  </conditionalFormatting>
  <conditionalFormatting sqref="JE17">
    <cfRule type="cellIs" dxfId="87" priority="347" operator="equal">
      <formula>799</formula>
    </cfRule>
    <cfRule type="uniqueValues" priority="348"/>
  </conditionalFormatting>
  <conditionalFormatting sqref="JE31">
    <cfRule type="cellIs" dxfId="86" priority="345" operator="equal">
      <formula>799</formula>
    </cfRule>
    <cfRule type="uniqueValues" priority="346"/>
  </conditionalFormatting>
  <conditionalFormatting sqref="JE42">
    <cfRule type="cellIs" dxfId="85" priority="343" operator="equal">
      <formula>799</formula>
    </cfRule>
    <cfRule type="uniqueValues" priority="344"/>
  </conditionalFormatting>
  <conditionalFormatting sqref="JM4">
    <cfRule type="cellIs" dxfId="84" priority="327" operator="equal">
      <formula>799</formula>
    </cfRule>
    <cfRule type="uniqueValues" priority="328"/>
  </conditionalFormatting>
  <conditionalFormatting sqref="JM9">
    <cfRule type="cellIs" dxfId="83" priority="325" operator="equal">
      <formula>799</formula>
    </cfRule>
    <cfRule type="uniqueValues" priority="326"/>
  </conditionalFormatting>
  <conditionalFormatting sqref="JM11">
    <cfRule type="cellIs" dxfId="82" priority="323" operator="equal">
      <formula>799</formula>
    </cfRule>
    <cfRule type="uniqueValues" priority="324"/>
  </conditionalFormatting>
  <conditionalFormatting sqref="JM12">
    <cfRule type="cellIs" dxfId="81" priority="321" operator="equal">
      <formula>799</formula>
    </cfRule>
    <cfRule type="uniqueValues" priority="322"/>
  </conditionalFormatting>
  <conditionalFormatting sqref="JM17">
    <cfRule type="cellIs" dxfId="80" priority="319" operator="equal">
      <formula>799</formula>
    </cfRule>
    <cfRule type="uniqueValues" priority="320"/>
  </conditionalFormatting>
  <conditionalFormatting sqref="JM31">
    <cfRule type="cellIs" dxfId="79" priority="317" operator="equal">
      <formula>799</formula>
    </cfRule>
    <cfRule type="uniqueValues" priority="318"/>
  </conditionalFormatting>
  <conditionalFormatting sqref="JM42">
    <cfRule type="cellIs" dxfId="78" priority="315" operator="equal">
      <formula>799</formula>
    </cfRule>
    <cfRule type="uniqueValues" priority="316"/>
  </conditionalFormatting>
  <conditionalFormatting sqref="JU4">
    <cfRule type="cellIs" dxfId="77" priority="299" operator="equal">
      <formula>799</formula>
    </cfRule>
    <cfRule type="uniqueValues" priority="300"/>
  </conditionalFormatting>
  <conditionalFormatting sqref="JU9">
    <cfRule type="cellIs" dxfId="76" priority="297" operator="equal">
      <formula>799</formula>
    </cfRule>
    <cfRule type="uniqueValues" priority="298"/>
  </conditionalFormatting>
  <conditionalFormatting sqref="JU11">
    <cfRule type="cellIs" dxfId="75" priority="295" operator="equal">
      <formula>799</formula>
    </cfRule>
    <cfRule type="uniqueValues" priority="296"/>
  </conditionalFormatting>
  <conditionalFormatting sqref="JU12">
    <cfRule type="cellIs" dxfId="74" priority="293" operator="equal">
      <formula>799</formula>
    </cfRule>
    <cfRule type="uniqueValues" priority="294"/>
  </conditionalFormatting>
  <conditionalFormatting sqref="JU17">
    <cfRule type="cellIs" dxfId="73" priority="291" operator="equal">
      <formula>799</formula>
    </cfRule>
    <cfRule type="uniqueValues" priority="292"/>
  </conditionalFormatting>
  <conditionalFormatting sqref="JU31">
    <cfRule type="cellIs" dxfId="72" priority="289" operator="equal">
      <formula>799</formula>
    </cfRule>
    <cfRule type="uniqueValues" priority="290"/>
  </conditionalFormatting>
  <conditionalFormatting sqref="JU42">
    <cfRule type="cellIs" dxfId="71" priority="287" operator="equal">
      <formula>799</formula>
    </cfRule>
    <cfRule type="uniqueValues" priority="288"/>
  </conditionalFormatting>
  <conditionalFormatting sqref="KK4">
    <cfRule type="cellIs" dxfId="70" priority="229" operator="equal">
      <formula>799</formula>
    </cfRule>
    <cfRule type="uniqueValues" priority="230"/>
  </conditionalFormatting>
  <conditionalFormatting sqref="KK9">
    <cfRule type="cellIs" dxfId="69" priority="227" operator="equal">
      <formula>799</formula>
    </cfRule>
    <cfRule type="uniqueValues" priority="228"/>
  </conditionalFormatting>
  <conditionalFormatting sqref="KK12">
    <cfRule type="cellIs" dxfId="68" priority="223" operator="equal">
      <formula>799</formula>
    </cfRule>
    <cfRule type="uniqueValues" priority="224"/>
  </conditionalFormatting>
  <conditionalFormatting sqref="KK17">
    <cfRule type="cellIs" dxfId="67" priority="221" operator="equal">
      <formula>799</formula>
    </cfRule>
    <cfRule type="uniqueValues" priority="222"/>
  </conditionalFormatting>
  <conditionalFormatting sqref="KK31">
    <cfRule type="cellIs" dxfId="66" priority="219" operator="equal">
      <formula>799</formula>
    </cfRule>
    <cfRule type="uniqueValues" priority="220"/>
  </conditionalFormatting>
  <conditionalFormatting sqref="KK42">
    <cfRule type="cellIs" dxfId="65" priority="217" operator="equal">
      <formula>799</formula>
    </cfRule>
    <cfRule type="uniqueValues" priority="218"/>
  </conditionalFormatting>
  <conditionalFormatting sqref="KC4">
    <cfRule type="cellIs" dxfId="64" priority="203" operator="equal">
      <formula>799</formula>
    </cfRule>
    <cfRule type="uniqueValues" priority="204"/>
  </conditionalFormatting>
  <conditionalFormatting sqref="KC9">
    <cfRule type="cellIs" dxfId="63" priority="201" operator="equal">
      <formula>799</formula>
    </cfRule>
    <cfRule type="uniqueValues" priority="202"/>
  </conditionalFormatting>
  <conditionalFormatting sqref="KC12">
    <cfRule type="cellIs" dxfId="62" priority="199" operator="equal">
      <formula>799</formula>
    </cfRule>
    <cfRule type="uniqueValues" priority="200"/>
  </conditionalFormatting>
  <conditionalFormatting sqref="KC17">
    <cfRule type="cellIs" dxfId="61" priority="197" operator="equal">
      <formula>799</formula>
    </cfRule>
    <cfRule type="uniqueValues" priority="198"/>
  </conditionalFormatting>
  <conditionalFormatting sqref="KC31">
    <cfRule type="cellIs" dxfId="60" priority="195" operator="equal">
      <formula>799</formula>
    </cfRule>
    <cfRule type="uniqueValues" priority="196"/>
  </conditionalFormatting>
  <conditionalFormatting sqref="KC42">
    <cfRule type="cellIs" dxfId="59" priority="193" operator="equal">
      <formula>799</formula>
    </cfRule>
    <cfRule type="uniqueValues" priority="194"/>
  </conditionalFormatting>
  <conditionalFormatting sqref="KS4">
    <cfRule type="cellIs" dxfId="58" priority="179" operator="equal">
      <formula>799</formula>
    </cfRule>
    <cfRule type="uniqueValues" priority="180"/>
  </conditionalFormatting>
  <conditionalFormatting sqref="KS9">
    <cfRule type="cellIs" dxfId="57" priority="177" operator="equal">
      <formula>799</formula>
    </cfRule>
    <cfRule type="uniqueValues" priority="178"/>
  </conditionalFormatting>
  <conditionalFormatting sqref="KS12">
    <cfRule type="cellIs" dxfId="56" priority="175" operator="equal">
      <formula>799</formula>
    </cfRule>
    <cfRule type="uniqueValues" priority="176"/>
  </conditionalFormatting>
  <conditionalFormatting sqref="KS17">
    <cfRule type="cellIs" dxfId="55" priority="173" operator="equal">
      <formula>799</formula>
    </cfRule>
    <cfRule type="uniqueValues" priority="174"/>
  </conditionalFormatting>
  <conditionalFormatting sqref="KS31">
    <cfRule type="cellIs" dxfId="54" priority="171" operator="equal">
      <formula>799</formula>
    </cfRule>
    <cfRule type="uniqueValues" priority="172"/>
  </conditionalFormatting>
  <conditionalFormatting sqref="KS42">
    <cfRule type="cellIs" dxfId="53" priority="169" operator="equal">
      <formula>799</formula>
    </cfRule>
    <cfRule type="uniqueValues" priority="170"/>
  </conditionalFormatting>
  <conditionalFormatting sqref="LA4">
    <cfRule type="cellIs" dxfId="52" priority="155" operator="equal">
      <formula>799</formula>
    </cfRule>
    <cfRule type="uniqueValues" priority="156"/>
  </conditionalFormatting>
  <conditionalFormatting sqref="LA9">
    <cfRule type="cellIs" dxfId="51" priority="153" operator="equal">
      <formula>799</formula>
    </cfRule>
    <cfRule type="uniqueValues" priority="154"/>
  </conditionalFormatting>
  <conditionalFormatting sqref="LA12">
    <cfRule type="cellIs" dxfId="50" priority="151" operator="equal">
      <formula>799</formula>
    </cfRule>
    <cfRule type="uniqueValues" priority="152"/>
  </conditionalFormatting>
  <conditionalFormatting sqref="LA17">
    <cfRule type="cellIs" dxfId="49" priority="149" operator="equal">
      <formula>799</formula>
    </cfRule>
    <cfRule type="uniqueValues" priority="150"/>
  </conditionalFormatting>
  <conditionalFormatting sqref="LA31">
    <cfRule type="cellIs" dxfId="48" priority="147" operator="equal">
      <formula>799</formula>
    </cfRule>
    <cfRule type="uniqueValues" priority="148"/>
  </conditionalFormatting>
  <conditionalFormatting sqref="LA42">
    <cfRule type="cellIs" dxfId="47" priority="145" operator="equal">
      <formula>799</formula>
    </cfRule>
    <cfRule type="uniqueValues" priority="146"/>
  </conditionalFormatting>
  <conditionalFormatting sqref="LI4">
    <cfRule type="cellIs" dxfId="46" priority="131" operator="equal">
      <formula>799</formula>
    </cfRule>
    <cfRule type="uniqueValues" priority="132"/>
  </conditionalFormatting>
  <conditionalFormatting sqref="LI9">
    <cfRule type="cellIs" dxfId="45" priority="129" operator="equal">
      <formula>799</formula>
    </cfRule>
    <cfRule type="uniqueValues" priority="130"/>
  </conditionalFormatting>
  <conditionalFormatting sqref="LI12">
    <cfRule type="cellIs" dxfId="44" priority="127" operator="equal">
      <formula>799</formula>
    </cfRule>
    <cfRule type="uniqueValues" priority="128"/>
  </conditionalFormatting>
  <conditionalFormatting sqref="LI17">
    <cfRule type="cellIs" dxfId="43" priority="125" operator="equal">
      <formula>799</formula>
    </cfRule>
    <cfRule type="uniqueValues" priority="126"/>
  </conditionalFormatting>
  <conditionalFormatting sqref="LI31">
    <cfRule type="cellIs" dxfId="42" priority="123" operator="equal">
      <formula>799</formula>
    </cfRule>
    <cfRule type="uniqueValues" priority="124"/>
  </conditionalFormatting>
  <conditionalFormatting sqref="LI42">
    <cfRule type="cellIs" dxfId="41" priority="121" operator="equal">
      <formula>799</formula>
    </cfRule>
    <cfRule type="uniqueValues" priority="122"/>
  </conditionalFormatting>
  <conditionalFormatting sqref="LQ4">
    <cfRule type="cellIs" dxfId="40" priority="107" operator="equal">
      <formula>799</formula>
    </cfRule>
    <cfRule type="uniqueValues" priority="108"/>
  </conditionalFormatting>
  <conditionalFormatting sqref="LQ9">
    <cfRule type="cellIs" dxfId="39" priority="105" operator="equal">
      <formula>799</formula>
    </cfRule>
    <cfRule type="uniqueValues" priority="106"/>
  </conditionalFormatting>
  <conditionalFormatting sqref="LQ12">
    <cfRule type="cellIs" dxfId="38" priority="103" operator="equal">
      <formula>799</formula>
    </cfRule>
    <cfRule type="uniqueValues" priority="104"/>
  </conditionalFormatting>
  <conditionalFormatting sqref="LQ17">
    <cfRule type="cellIs" dxfId="37" priority="101" operator="equal">
      <formula>799</formula>
    </cfRule>
    <cfRule type="uniqueValues" priority="102"/>
  </conditionalFormatting>
  <conditionalFormatting sqref="LQ31">
    <cfRule type="cellIs" dxfId="36" priority="99" operator="equal">
      <formula>799</formula>
    </cfRule>
    <cfRule type="uniqueValues" priority="100"/>
  </conditionalFormatting>
  <conditionalFormatting sqref="LQ42">
    <cfRule type="cellIs" dxfId="35" priority="97" operator="equal">
      <formula>799</formula>
    </cfRule>
    <cfRule type="uniqueValues" priority="98"/>
  </conditionalFormatting>
  <conditionalFormatting sqref="LY4">
    <cfRule type="cellIs" dxfId="34" priority="83" operator="equal">
      <formula>799</formula>
    </cfRule>
    <cfRule type="uniqueValues" priority="84"/>
  </conditionalFormatting>
  <conditionalFormatting sqref="LY9">
    <cfRule type="cellIs" dxfId="33" priority="81" operator="equal">
      <formula>799</formula>
    </cfRule>
    <cfRule type="uniqueValues" priority="82"/>
  </conditionalFormatting>
  <conditionalFormatting sqref="LY12">
    <cfRule type="cellIs" dxfId="32" priority="79" operator="equal">
      <formula>799</formula>
    </cfRule>
    <cfRule type="uniqueValues" priority="80"/>
  </conditionalFormatting>
  <conditionalFormatting sqref="LY17">
    <cfRule type="cellIs" dxfId="31" priority="77" operator="equal">
      <formula>799</formula>
    </cfRule>
    <cfRule type="uniqueValues" priority="78"/>
  </conditionalFormatting>
  <conditionalFormatting sqref="LY31">
    <cfRule type="cellIs" dxfId="30" priority="75" operator="equal">
      <formula>799</formula>
    </cfRule>
    <cfRule type="uniqueValues" priority="76"/>
  </conditionalFormatting>
  <conditionalFormatting sqref="LY42">
    <cfRule type="cellIs" dxfId="29" priority="73" operator="equal">
      <formula>799</formula>
    </cfRule>
    <cfRule type="uniqueValues" priority="74"/>
  </conditionalFormatting>
  <conditionalFormatting sqref="MO4">
    <cfRule type="cellIs" dxfId="28" priority="59" operator="equal">
      <formula>799</formula>
    </cfRule>
    <cfRule type="uniqueValues" priority="60"/>
  </conditionalFormatting>
  <conditionalFormatting sqref="MO9">
    <cfRule type="cellIs" dxfId="27" priority="57" operator="equal">
      <formula>799</formula>
    </cfRule>
    <cfRule type="uniqueValues" priority="58"/>
  </conditionalFormatting>
  <conditionalFormatting sqref="MO12">
    <cfRule type="cellIs" dxfId="26" priority="55" operator="equal">
      <formula>799</formula>
    </cfRule>
    <cfRule type="uniqueValues" priority="56"/>
  </conditionalFormatting>
  <conditionalFormatting sqref="MO17">
    <cfRule type="cellIs" dxfId="25" priority="53" operator="equal">
      <formula>799</formula>
    </cfRule>
    <cfRule type="uniqueValues" priority="54"/>
  </conditionalFormatting>
  <conditionalFormatting sqref="MO31">
    <cfRule type="cellIs" dxfId="24" priority="51" operator="equal">
      <formula>799</formula>
    </cfRule>
    <cfRule type="uniqueValues" priority="52"/>
  </conditionalFormatting>
  <conditionalFormatting sqref="MO42">
    <cfRule type="cellIs" dxfId="23" priority="49" operator="equal">
      <formula>799</formula>
    </cfRule>
    <cfRule type="uniqueValues" priority="50"/>
  </conditionalFormatting>
  <conditionalFormatting sqref="MW4">
    <cfRule type="cellIs" dxfId="22" priority="35" operator="equal">
      <formula>799</formula>
    </cfRule>
    <cfRule type="uniqueValues" priority="36"/>
  </conditionalFormatting>
  <conditionalFormatting sqref="MW9">
    <cfRule type="cellIs" dxfId="21" priority="33" operator="equal">
      <formula>799</formula>
    </cfRule>
    <cfRule type="uniqueValues" priority="34"/>
  </conditionalFormatting>
  <conditionalFormatting sqref="MW12">
    <cfRule type="cellIs" dxfId="20" priority="31" operator="equal">
      <formula>799</formula>
    </cfRule>
    <cfRule type="uniqueValues" priority="32"/>
  </conditionalFormatting>
  <conditionalFormatting sqref="MW17">
    <cfRule type="cellIs" dxfId="19" priority="29" operator="equal">
      <formula>799</formula>
    </cfRule>
    <cfRule type="uniqueValues" priority="30"/>
  </conditionalFormatting>
  <conditionalFormatting sqref="MW31">
    <cfRule type="cellIs" dxfId="18" priority="27" operator="equal">
      <formula>799</formula>
    </cfRule>
    <cfRule type="uniqueValues" priority="28"/>
  </conditionalFormatting>
  <conditionalFormatting sqref="MW42">
    <cfRule type="cellIs" dxfId="17" priority="25" operator="equal">
      <formula>799</formula>
    </cfRule>
    <cfRule type="uniqueValues" priority="26"/>
  </conditionalFormatting>
  <conditionalFormatting sqref="NE4">
    <cfRule type="cellIs" dxfId="16" priority="11" operator="equal">
      <formula>799</formula>
    </cfRule>
    <cfRule type="uniqueValues" priority="12"/>
  </conditionalFormatting>
  <conditionalFormatting sqref="NE9">
    <cfRule type="cellIs" dxfId="15" priority="9" operator="equal">
      <formula>799</formula>
    </cfRule>
    <cfRule type="uniqueValues" priority="10"/>
  </conditionalFormatting>
  <conditionalFormatting sqref="NE12">
    <cfRule type="cellIs" dxfId="14" priority="7" operator="equal">
      <formula>799</formula>
    </cfRule>
    <cfRule type="uniqueValues" priority="8"/>
  </conditionalFormatting>
  <conditionalFormatting sqref="NE17">
    <cfRule type="cellIs" dxfId="13" priority="5" operator="equal">
      <formula>799</formula>
    </cfRule>
    <cfRule type="uniqueValues" priority="6"/>
  </conditionalFormatting>
  <conditionalFormatting sqref="NE31">
    <cfRule type="cellIs" dxfId="12" priority="3" operator="equal">
      <formula>799</formula>
    </cfRule>
    <cfRule type="uniqueValues" priority="4"/>
  </conditionalFormatting>
  <conditionalFormatting sqref="NE42">
    <cfRule type="cellIs" dxfId="11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2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3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4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5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6">BD4/BC4</f>
        <v>1</v>
      </c>
      <c r="BH4" s="162">
        <f t="shared" ref="BH4:BH67" si="7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8">BL4/BK4</f>
        <v>1</v>
      </c>
      <c r="BP4" s="162">
        <f t="shared" ref="BP4:BP67" si="9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0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1">S5/R5</f>
        <v>1</v>
      </c>
      <c r="W5" s="162">
        <f t="shared" si="2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2">AA5/Z5</f>
        <v>1</v>
      </c>
      <c r="AE5" s="162">
        <f t="shared" si="3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3">AJ5/AI5</f>
        <v>1</v>
      </c>
      <c r="AN5" s="162">
        <f t="shared" si="4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4">AR5/AQ5</f>
        <v>1</v>
      </c>
      <c r="AV5" s="162">
        <f t="shared" si="5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6"/>
        <v>1</v>
      </c>
      <c r="BH5" s="162">
        <f t="shared" si="7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8"/>
        <v>1</v>
      </c>
      <c r="BP5" s="162">
        <f t="shared" si="9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0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1"/>
        <v>1</v>
      </c>
      <c r="W6" s="162">
        <f t="shared" si="2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2"/>
        <v>1</v>
      </c>
      <c r="AE6" s="162">
        <f t="shared" si="3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3"/>
        <v>1</v>
      </c>
      <c r="AN6" s="162">
        <f t="shared" si="4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4"/>
        <v>1</v>
      </c>
      <c r="AV6" s="162">
        <f t="shared" si="5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6"/>
        <v>1</v>
      </c>
      <c r="BH6" s="162">
        <f t="shared" si="7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8"/>
        <v>1</v>
      </c>
      <c r="BP6" s="162">
        <f t="shared" si="9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0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1"/>
        <v>1</v>
      </c>
      <c r="W7" s="162">
        <f t="shared" si="2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2"/>
        <v>1</v>
      </c>
      <c r="AE7" s="162">
        <f t="shared" si="3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3"/>
        <v>1</v>
      </c>
      <c r="AN7" s="162">
        <f t="shared" si="4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4"/>
        <v>1</v>
      </c>
      <c r="AV7" s="162">
        <f t="shared" si="5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6"/>
        <v>1</v>
      </c>
      <c r="BH7" s="162">
        <f t="shared" si="7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8"/>
        <v>1</v>
      </c>
      <c r="BP7" s="162">
        <f t="shared" si="9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0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1"/>
        <v>0.7385057471264368</v>
      </c>
      <c r="W8" s="162">
        <f t="shared" si="2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2"/>
        <v>0.7385057471264368</v>
      </c>
      <c r="AE8" s="162">
        <f t="shared" si="3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3"/>
        <v>0.7385057471264368</v>
      </c>
      <c r="AN8" s="162">
        <f t="shared" si="4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4"/>
        <v>0.7385057471264368</v>
      </c>
      <c r="AV8" s="162">
        <f t="shared" si="5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6"/>
        <v>0.7385057471264368</v>
      </c>
      <c r="BH8" s="162">
        <f t="shared" si="7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8"/>
        <v>0.74855491329479773</v>
      </c>
      <c r="BP8" s="162">
        <f t="shared" si="9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1"/>
        <v>1</v>
      </c>
      <c r="W9" s="162">
        <f t="shared" si="2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2"/>
        <v>1</v>
      </c>
      <c r="AE9" s="162">
        <f t="shared" si="3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3"/>
        <v>1</v>
      </c>
      <c r="AN9" s="162">
        <f t="shared" si="4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4"/>
        <v>1</v>
      </c>
      <c r="AV9" s="162">
        <f t="shared" si="5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6"/>
        <v>1</v>
      </c>
      <c r="BH9" s="162">
        <f t="shared" si="7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8"/>
        <v>1</v>
      </c>
      <c r="BP9" s="162">
        <f t="shared" si="9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0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1"/>
        <v>1</v>
      </c>
      <c r="W10" s="162">
        <f t="shared" si="2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2"/>
        <v>1</v>
      </c>
      <c r="AE10" s="162">
        <f t="shared" si="3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3"/>
        <v>1</v>
      </c>
      <c r="AN10" s="162">
        <f t="shared" si="4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4"/>
        <v>1</v>
      </c>
      <c r="AV10" s="162">
        <f t="shared" si="5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6"/>
        <v>1</v>
      </c>
      <c r="BH10" s="162">
        <f t="shared" si="7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8"/>
        <v>1</v>
      </c>
      <c r="BP10" s="162">
        <f t="shared" si="9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1"/>
        <v>0.98701298701298701</v>
      </c>
      <c r="W11" s="162">
        <f t="shared" si="2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2"/>
        <v>0.98701298701298701</v>
      </c>
      <c r="AE11" s="162">
        <f t="shared" si="3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3"/>
        <v>0.98701298701298701</v>
      </c>
      <c r="AN11" s="162">
        <f t="shared" si="4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4"/>
        <v>0.98701298701298701</v>
      </c>
      <c r="AV11" s="162">
        <f t="shared" si="5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6"/>
        <v>0.98701298701298701</v>
      </c>
      <c r="BH11" s="162">
        <f t="shared" si="7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8"/>
        <v>0.98701298701298701</v>
      </c>
      <c r="BP11" s="162">
        <f t="shared" si="9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1"/>
        <v>1</v>
      </c>
      <c r="W12" s="162">
        <f t="shared" si="2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2"/>
        <v>1</v>
      </c>
      <c r="AE12" s="162">
        <f t="shared" si="3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3"/>
        <v>1</v>
      </c>
      <c r="AN12" s="162">
        <f t="shared" si="4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4"/>
        <v>1</v>
      </c>
      <c r="AV12" s="162">
        <f t="shared" si="5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6"/>
        <v>1</v>
      </c>
      <c r="BH12" s="162">
        <f t="shared" si="7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8"/>
        <v>1</v>
      </c>
      <c r="BP12" s="162">
        <f t="shared" si="9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0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1"/>
        <v>1</v>
      </c>
      <c r="W13" s="162">
        <f t="shared" si="2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2"/>
        <v>1</v>
      </c>
      <c r="AE13" s="162">
        <f t="shared" si="3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3"/>
        <v>1</v>
      </c>
      <c r="AN13" s="162">
        <f t="shared" si="4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4"/>
        <v>1</v>
      </c>
      <c r="AV13" s="162">
        <f t="shared" si="5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6"/>
        <v>1</v>
      </c>
      <c r="BH13" s="162">
        <f t="shared" si="7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8"/>
        <v>1</v>
      </c>
      <c r="BP13" s="162">
        <f t="shared" si="9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1"/>
        <v>1</v>
      </c>
      <c r="W14" s="162">
        <f t="shared" si="2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2"/>
        <v>1</v>
      </c>
      <c r="AE14" s="162">
        <f t="shared" si="3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3"/>
        <v>1</v>
      </c>
      <c r="AN14" s="162">
        <f t="shared" si="4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4"/>
        <v>1</v>
      </c>
      <c r="AV14" s="162">
        <f t="shared" si="5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6"/>
        <v>1</v>
      </c>
      <c r="BH14" s="162">
        <f t="shared" si="7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8"/>
        <v>1</v>
      </c>
      <c r="BP14" s="162">
        <f t="shared" si="9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0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1"/>
        <v>0.83333333333333337</v>
      </c>
      <c r="W15" s="162">
        <f t="shared" si="2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2"/>
        <v>0.83333333333333337</v>
      </c>
      <c r="AE15" s="162">
        <f t="shared" si="3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3"/>
        <v>0.83333333333333337</v>
      </c>
      <c r="AN15" s="162">
        <f t="shared" si="4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4"/>
        <v>0.83333333333333337</v>
      </c>
      <c r="AV15" s="162">
        <f t="shared" si="5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6"/>
        <v>0.83333333333333337</v>
      </c>
      <c r="BH15" s="162">
        <f t="shared" si="7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8"/>
        <v>0.83333333333333337</v>
      </c>
      <c r="BP15" s="162">
        <f t="shared" si="9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0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1"/>
        <v>1</v>
      </c>
      <c r="W16" s="162">
        <f t="shared" si="2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2"/>
        <v>1</v>
      </c>
      <c r="AE16" s="162">
        <f t="shared" si="3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3"/>
        <v>1</v>
      </c>
      <c r="AN16" s="162">
        <f t="shared" si="4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4"/>
        <v>1</v>
      </c>
      <c r="AV16" s="162">
        <f t="shared" si="5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6"/>
        <v>1</v>
      </c>
      <c r="BH16" s="162">
        <f t="shared" si="7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8"/>
        <v>1</v>
      </c>
      <c r="BP16" s="162">
        <f t="shared" si="9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2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3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4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5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6"/>
        <v>0.98407643312101911</v>
      </c>
      <c r="BH17" s="162">
        <f t="shared" si="7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8"/>
        <v>0.98407643312101911</v>
      </c>
      <c r="BP17" s="162">
        <f t="shared" si="9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0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1"/>
        <v>1</v>
      </c>
      <c r="W18" s="162">
        <f t="shared" si="2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2"/>
        <v>1</v>
      </c>
      <c r="AE18" s="162">
        <f t="shared" si="3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3"/>
        <v>1</v>
      </c>
      <c r="AN18" s="162">
        <f t="shared" si="4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4"/>
        <v>1</v>
      </c>
      <c r="AV18" s="162">
        <f t="shared" si="5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6"/>
        <v>1</v>
      </c>
      <c r="BH18" s="162">
        <f t="shared" si="7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8"/>
        <v>1</v>
      </c>
      <c r="BP18" s="162">
        <f t="shared" si="9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0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1"/>
        <v>3.9408866995073892E-2</v>
      </c>
      <c r="W19" s="162">
        <f t="shared" si="2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2"/>
        <v>3.9408866995073892E-2</v>
      </c>
      <c r="AE19" s="162">
        <f t="shared" si="3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3"/>
        <v>3.9408866995073892E-2</v>
      </c>
      <c r="AN19" s="162">
        <f t="shared" si="4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4"/>
        <v>3.9408866995073892E-2</v>
      </c>
      <c r="AV19" s="162">
        <f t="shared" si="5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6"/>
        <v>3.9408866995073892E-2</v>
      </c>
      <c r="BH19" s="162">
        <f t="shared" si="7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8"/>
        <v>3.9408866995073892E-2</v>
      </c>
      <c r="BP19" s="162">
        <f t="shared" si="9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0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1"/>
        <v>0.4375</v>
      </c>
      <c r="W20" s="178">
        <f t="shared" si="2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2"/>
        <v>0.4375</v>
      </c>
      <c r="AE20" s="178">
        <f t="shared" si="3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3"/>
        <v>0.4375</v>
      </c>
      <c r="AN20" s="178">
        <f t="shared" si="4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4"/>
        <v>0.4375</v>
      </c>
      <c r="AV20" s="178">
        <f t="shared" si="5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6"/>
        <v>0.4375</v>
      </c>
      <c r="BH20" s="162">
        <f t="shared" si="7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8"/>
        <v>0.4375</v>
      </c>
      <c r="BP20" s="162">
        <f t="shared" si="9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0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1"/>
        <v>0.92</v>
      </c>
      <c r="W21" s="162">
        <f t="shared" si="2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3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4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5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6"/>
        <v>0.88</v>
      </c>
      <c r="BH21" s="162">
        <f t="shared" si="7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8"/>
        <v>0.88</v>
      </c>
      <c r="BP21" s="162">
        <f t="shared" si="9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1"/>
        <v>1</v>
      </c>
      <c r="W22" s="162">
        <f t="shared" si="2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3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4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5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6"/>
        <v>1</v>
      </c>
      <c r="BH22" s="162">
        <f t="shared" si="7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8"/>
        <v>1</v>
      </c>
      <c r="BP22" s="162">
        <f t="shared" si="9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0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1"/>
        <v>0.99319727891156462</v>
      </c>
      <c r="W23" s="162">
        <f t="shared" si="2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2"/>
        <v>0.99319727891156462</v>
      </c>
      <c r="AE23" s="162">
        <f t="shared" si="3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3"/>
        <v>0.99319727891156462</v>
      </c>
      <c r="AN23" s="162">
        <f t="shared" si="4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4"/>
        <v>0.99319727891156462</v>
      </c>
      <c r="AV23" s="162">
        <f t="shared" si="5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6"/>
        <v>0.99319727891156462</v>
      </c>
      <c r="BH23" s="162">
        <f t="shared" si="7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8"/>
        <v>0.99319727891156462</v>
      </c>
      <c r="BP23" s="162">
        <f t="shared" si="9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0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1"/>
        <v>1</v>
      </c>
      <c r="W24" s="162">
        <f t="shared" si="2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2"/>
        <v>1</v>
      </c>
      <c r="AE24" s="162">
        <f t="shared" si="3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3"/>
        <v>1</v>
      </c>
      <c r="AN24" s="162">
        <f t="shared" si="4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4"/>
        <v>1</v>
      </c>
      <c r="AV24" s="162">
        <f t="shared" si="5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6"/>
        <v>1</v>
      </c>
      <c r="BH24" s="162">
        <f t="shared" si="7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8"/>
        <v>1</v>
      </c>
      <c r="BP24" s="162">
        <f t="shared" si="9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0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1"/>
        <v>0.49289099526066349</v>
      </c>
      <c r="W25" s="162">
        <f t="shared" si="2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2"/>
        <v>0.49289099526066349</v>
      </c>
      <c r="AE25" s="162">
        <f t="shared" si="3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3"/>
        <v>0.49289099526066349</v>
      </c>
      <c r="AN25" s="162">
        <f t="shared" si="4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4"/>
        <v>0.49289099526066349</v>
      </c>
      <c r="AV25" s="162">
        <f t="shared" si="5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6"/>
        <v>0.49289099526066349</v>
      </c>
      <c r="BH25" s="162">
        <f t="shared" si="7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8"/>
        <v>0.49289099526066349</v>
      </c>
      <c r="BP25" s="162">
        <f t="shared" si="9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0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1"/>
        <v>0.66666666666666663</v>
      </c>
      <c r="W26" s="162">
        <f t="shared" si="2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2"/>
        <v>0.66666666666666663</v>
      </c>
      <c r="AE26" s="162">
        <f t="shared" si="3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3"/>
        <v>0.66666666666666663</v>
      </c>
      <c r="AN26" s="162">
        <f t="shared" si="4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4"/>
        <v>0.66666666666666663</v>
      </c>
      <c r="AV26" s="162">
        <f t="shared" si="5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6"/>
        <v>0.66666666666666663</v>
      </c>
      <c r="BH26" s="162">
        <f t="shared" si="7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8"/>
        <v>0.5</v>
      </c>
      <c r="BP26" s="162">
        <f t="shared" si="9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0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1"/>
        <v>0.99744897959183676</v>
      </c>
      <c r="W27" s="162">
        <f t="shared" si="2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2"/>
        <v>0.99744897959183676</v>
      </c>
      <c r="AE27" s="162">
        <f t="shared" si="3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3"/>
        <v>0.99744897959183676</v>
      </c>
      <c r="AN27" s="162">
        <f t="shared" si="4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4"/>
        <v>0.99744897959183676</v>
      </c>
      <c r="AV27" s="162">
        <f t="shared" si="5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6"/>
        <v>0.99744897959183676</v>
      </c>
      <c r="BH27" s="162">
        <f t="shared" si="7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8"/>
        <v>0.99744897959183676</v>
      </c>
      <c r="BP27" s="162">
        <f t="shared" si="9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0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1"/>
        <v>1</v>
      </c>
      <c r="W28" s="162">
        <f t="shared" si="2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2"/>
        <v>1</v>
      </c>
      <c r="AE28" s="162">
        <f t="shared" si="3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3"/>
        <v>1</v>
      </c>
      <c r="AN28" s="162">
        <f t="shared" si="4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4"/>
        <v>1</v>
      </c>
      <c r="AV28" s="162">
        <f t="shared" si="5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6"/>
        <v>1</v>
      </c>
      <c r="BH28" s="162">
        <f t="shared" si="7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8"/>
        <v>1</v>
      </c>
      <c r="BP28" s="162">
        <f t="shared" si="9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0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1"/>
        <v>1</v>
      </c>
      <c r="W29" s="162">
        <f t="shared" si="2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2"/>
        <v>1</v>
      </c>
      <c r="AE29" s="162">
        <f t="shared" si="3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3"/>
        <v>1</v>
      </c>
      <c r="AN29" s="162">
        <f t="shared" si="4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4"/>
        <v>1</v>
      </c>
      <c r="AV29" s="162">
        <f t="shared" si="5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6"/>
        <v>1</v>
      </c>
      <c r="BH29" s="162">
        <f t="shared" si="7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8"/>
        <v>1</v>
      </c>
      <c r="BP29" s="162">
        <f t="shared" si="9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0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1"/>
        <v>1</v>
      </c>
      <c r="W30" s="162">
        <f t="shared" si="2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2"/>
        <v>1</v>
      </c>
      <c r="AE30" s="162">
        <f t="shared" si="3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3"/>
        <v>1</v>
      </c>
      <c r="AN30" s="162">
        <f t="shared" si="4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4"/>
        <v>1</v>
      </c>
      <c r="AV30" s="162">
        <f t="shared" si="5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6"/>
        <v>1</v>
      </c>
      <c r="BH30" s="162">
        <f t="shared" si="7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8"/>
        <v>1</v>
      </c>
      <c r="BP30" s="162">
        <f t="shared" si="9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1"/>
        <v>1</v>
      </c>
      <c r="W31" s="162">
        <f t="shared" si="2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2"/>
        <v>1</v>
      </c>
      <c r="AE31" s="162">
        <f t="shared" si="3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3"/>
        <v>1</v>
      </c>
      <c r="AN31" s="162">
        <f t="shared" si="4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4"/>
        <v>1</v>
      </c>
      <c r="AV31" s="162">
        <f t="shared" si="5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6"/>
        <v>1</v>
      </c>
      <c r="BH31" s="162">
        <f t="shared" si="7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8"/>
        <v>1</v>
      </c>
      <c r="BP31" s="162">
        <f t="shared" si="9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0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1"/>
        <v>1</v>
      </c>
      <c r="W32" s="162">
        <f t="shared" si="2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2"/>
        <v>1</v>
      </c>
      <c r="AE32" s="162">
        <f t="shared" si="3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3"/>
        <v>1</v>
      </c>
      <c r="AN32" s="162">
        <f t="shared" si="4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4"/>
        <v>1</v>
      </c>
      <c r="AV32" s="162">
        <f t="shared" si="5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6"/>
        <v>1</v>
      </c>
      <c r="BH32" s="162">
        <f t="shared" si="7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8"/>
        <v>1</v>
      </c>
      <c r="BP32" s="162">
        <f t="shared" si="9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0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1"/>
        <v>0.5</v>
      </c>
      <c r="W33" s="162">
        <f t="shared" si="2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2"/>
        <v>0.5</v>
      </c>
      <c r="AE33" s="162">
        <f t="shared" si="3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3"/>
        <v>0.5</v>
      </c>
      <c r="AN33" s="162">
        <f t="shared" si="4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4"/>
        <v>0.5</v>
      </c>
      <c r="AV33" s="162">
        <f t="shared" si="5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6"/>
        <v>0.5</v>
      </c>
      <c r="BH33" s="162">
        <f t="shared" si="7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8"/>
        <v>0.5</v>
      </c>
      <c r="BP33" s="162">
        <f t="shared" si="9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0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1"/>
        <v>0.93333333333333335</v>
      </c>
      <c r="W34" s="162">
        <f t="shared" si="2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2"/>
        <v>0.8666666666666667</v>
      </c>
      <c r="AE34" s="162">
        <f t="shared" si="3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3"/>
        <v>0.8666666666666667</v>
      </c>
      <c r="AN34" s="162">
        <f t="shared" si="4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4"/>
        <v>0.8666666666666667</v>
      </c>
      <c r="AV34" s="162">
        <f t="shared" si="5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6"/>
        <v>1</v>
      </c>
      <c r="BH34" s="162">
        <f t="shared" si="7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8"/>
        <v>1</v>
      </c>
      <c r="BP34" s="162">
        <f t="shared" si="9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0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1"/>
        <v>1</v>
      </c>
      <c r="W35" s="162">
        <f t="shared" si="2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2"/>
        <v>1</v>
      </c>
      <c r="AE35" s="162">
        <f t="shared" si="3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3"/>
        <v>1</v>
      </c>
      <c r="AN35" s="162">
        <f t="shared" si="4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4"/>
        <v>1</v>
      </c>
      <c r="AV35" s="162">
        <f t="shared" si="5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6"/>
        <v>1</v>
      </c>
      <c r="BH35" s="162">
        <f t="shared" si="7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8"/>
        <v>1</v>
      </c>
      <c r="BP35" s="162">
        <f t="shared" si="9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0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1"/>
        <v>1</v>
      </c>
      <c r="W36" s="162">
        <f t="shared" si="2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2"/>
        <v>1</v>
      </c>
      <c r="AE36" s="162">
        <f t="shared" si="3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3"/>
        <v>1</v>
      </c>
      <c r="AN36" s="162">
        <f t="shared" si="4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4"/>
        <v>1</v>
      </c>
      <c r="AV36" s="162">
        <f t="shared" si="5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6"/>
        <v>1</v>
      </c>
      <c r="BH36" s="162">
        <f t="shared" si="7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8"/>
        <v>1</v>
      </c>
      <c r="BP36" s="162">
        <f t="shared" si="9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0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1"/>
        <v>0.8571428571428571</v>
      </c>
      <c r="W37" s="162">
        <f t="shared" si="2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2"/>
        <v>0.8571428571428571</v>
      </c>
      <c r="AE37" s="162">
        <f t="shared" si="3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3"/>
        <v>0.8571428571428571</v>
      </c>
      <c r="AN37" s="162">
        <f t="shared" si="4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4"/>
        <v>0.8571428571428571</v>
      </c>
      <c r="AV37" s="162">
        <f t="shared" si="5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6"/>
        <v>0.8571428571428571</v>
      </c>
      <c r="BH37" s="162">
        <f t="shared" si="7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8"/>
        <v>0.8571428571428571</v>
      </c>
      <c r="BP37" s="162">
        <f t="shared" si="9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0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1"/>
        <v>1</v>
      </c>
      <c r="W38" s="162">
        <f t="shared" si="2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2"/>
        <v>1</v>
      </c>
      <c r="AE38" s="162">
        <f t="shared" si="3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3"/>
        <v>1</v>
      </c>
      <c r="AN38" s="162">
        <f t="shared" si="4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4"/>
        <v>1</v>
      </c>
      <c r="AV38" s="162">
        <f t="shared" si="5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6"/>
        <v>1</v>
      </c>
      <c r="BH38" s="162">
        <f t="shared" si="7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8"/>
        <v>1</v>
      </c>
      <c r="BP38" s="162">
        <f t="shared" si="9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0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1"/>
        <v>0.41176470588235292</v>
      </c>
      <c r="W39" s="162">
        <f t="shared" si="2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2"/>
        <v>0.41176470588235292</v>
      </c>
      <c r="AE39" s="162">
        <f t="shared" si="3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3"/>
        <v>0.41176470588235292</v>
      </c>
      <c r="AN39" s="162">
        <f t="shared" si="4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4"/>
        <v>0.41176470588235292</v>
      </c>
      <c r="AV39" s="162">
        <f t="shared" si="5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6"/>
        <v>0.41176470588235292</v>
      </c>
      <c r="BH39" s="162">
        <f t="shared" si="7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8"/>
        <v>0.41176470588235292</v>
      </c>
      <c r="BP39" s="162">
        <f t="shared" si="9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0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1"/>
        <v>0.99346405228758172</v>
      </c>
      <c r="W40" s="162">
        <f t="shared" si="2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2"/>
        <v>0.99346405228758172</v>
      </c>
      <c r="AE40" s="162">
        <f t="shared" si="3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3"/>
        <v>0.99346405228758172</v>
      </c>
      <c r="AN40" s="162">
        <f t="shared" si="4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4"/>
        <v>0.99346405228758172</v>
      </c>
      <c r="AV40" s="162">
        <f t="shared" si="5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6"/>
        <v>0.99346405228758172</v>
      </c>
      <c r="BH40" s="162">
        <f t="shared" si="7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8"/>
        <v>0.99346405228758172</v>
      </c>
      <c r="BP40" s="162">
        <f t="shared" si="9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0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1"/>
        <v>0.82089552238805974</v>
      </c>
      <c r="W41" s="162">
        <f t="shared" si="2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2"/>
        <v>0.82089552238805974</v>
      </c>
      <c r="AE41" s="162">
        <f t="shared" si="3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3"/>
        <v>0.82089552238805974</v>
      </c>
      <c r="AN41" s="162">
        <f t="shared" si="4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4"/>
        <v>0.82089552238805974</v>
      </c>
      <c r="AV41" s="162">
        <f t="shared" si="5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6"/>
        <v>0.82089552238805974</v>
      </c>
      <c r="BH41" s="162">
        <f t="shared" si="7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8"/>
        <v>0.82089552238805974</v>
      </c>
      <c r="BP41" s="162">
        <f t="shared" si="9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1"/>
        <v>1</v>
      </c>
      <c r="W42" s="162">
        <f t="shared" si="2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2"/>
        <v>1</v>
      </c>
      <c r="AE42" s="162">
        <f t="shared" si="3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3"/>
        <v>1</v>
      </c>
      <c r="AN42" s="162">
        <f t="shared" si="4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4"/>
        <v>1</v>
      </c>
      <c r="AV42" s="162">
        <f t="shared" si="5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6"/>
        <v>1</v>
      </c>
      <c r="BH42" s="162">
        <f t="shared" si="7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8"/>
        <v>1</v>
      </c>
      <c r="BP42" s="162">
        <f t="shared" si="9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1"/>
        <v>0.96296296296296291</v>
      </c>
      <c r="W43" s="162">
        <f t="shared" si="2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2"/>
        <v>0.96296296296296291</v>
      </c>
      <c r="AE43" s="162">
        <f t="shared" si="3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3"/>
        <v>0.96296296296296291</v>
      </c>
      <c r="AN43" s="162">
        <f t="shared" si="4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4"/>
        <v>0.96296296296296291</v>
      </c>
      <c r="AV43" s="162">
        <f t="shared" si="5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6"/>
        <v>0.96296296296296291</v>
      </c>
      <c r="BH43" s="162">
        <f t="shared" si="7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8"/>
        <v>0.96296296296296291</v>
      </c>
      <c r="BP43" s="162">
        <f t="shared" si="9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0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1"/>
        <v>1</v>
      </c>
      <c r="W44" s="162">
        <f t="shared" si="2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2"/>
        <v>1</v>
      </c>
      <c r="AE44" s="162">
        <f t="shared" si="3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3"/>
        <v>1</v>
      </c>
      <c r="AN44" s="162">
        <f t="shared" si="4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4"/>
        <v>1</v>
      </c>
      <c r="AV44" s="162">
        <f t="shared" si="5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6"/>
        <v>1</v>
      </c>
      <c r="BH44" s="162">
        <f t="shared" si="7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8"/>
        <v>1</v>
      </c>
      <c r="BP44" s="162">
        <f t="shared" si="9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0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1"/>
        <v>0.68</v>
      </c>
      <c r="W45" s="162">
        <f t="shared" si="2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2"/>
        <v>0.68</v>
      </c>
      <c r="AE45" s="162">
        <f t="shared" si="3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3"/>
        <v>0.68</v>
      </c>
      <c r="AN45" s="162">
        <f t="shared" si="4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4"/>
        <v>0.68</v>
      </c>
      <c r="AV45" s="162">
        <f t="shared" si="5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6"/>
        <v>0.68</v>
      </c>
      <c r="BH45" s="162">
        <f t="shared" si="7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8"/>
        <v>0.68</v>
      </c>
      <c r="BP45" s="162">
        <f t="shared" si="9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0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1"/>
        <v>0.99105145413870244</v>
      </c>
      <c r="W46" s="162">
        <f t="shared" si="2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2"/>
        <v>0.99105145413870244</v>
      </c>
      <c r="AE46" s="162">
        <f t="shared" si="3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3"/>
        <v>0.99105145413870244</v>
      </c>
      <c r="AN46" s="162">
        <f t="shared" si="4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4"/>
        <v>0.99105145413870244</v>
      </c>
      <c r="AV46" s="162">
        <f t="shared" si="5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6"/>
        <v>0.99105145413870244</v>
      </c>
      <c r="BH46" s="162">
        <f t="shared" si="7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8"/>
        <v>0.99105145413870244</v>
      </c>
      <c r="BP46" s="162">
        <f t="shared" si="9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0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1"/>
        <v>1</v>
      </c>
      <c r="W47" s="162">
        <f t="shared" si="2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2"/>
        <v>1</v>
      </c>
      <c r="AE47" s="162">
        <f t="shared" si="3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3"/>
        <v>1</v>
      </c>
      <c r="AN47" s="162">
        <f t="shared" si="4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4"/>
        <v>1</v>
      </c>
      <c r="AV47" s="162">
        <f t="shared" si="5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6"/>
        <v>1</v>
      </c>
      <c r="BH47" s="162">
        <f t="shared" si="7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8"/>
        <v>1</v>
      </c>
      <c r="BP47" s="162">
        <f t="shared" si="9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0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1"/>
        <v>1</v>
      </c>
      <c r="W48" s="162">
        <f t="shared" si="2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2"/>
        <v>1</v>
      </c>
      <c r="AE48" s="162">
        <f t="shared" si="3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3"/>
        <v>1</v>
      </c>
      <c r="AN48" s="162">
        <f t="shared" si="4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4"/>
        <v>1</v>
      </c>
      <c r="AV48" s="162">
        <f t="shared" si="5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6"/>
        <v>1</v>
      </c>
      <c r="BH48" s="162">
        <f t="shared" si="7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8"/>
        <v>1</v>
      </c>
      <c r="BP48" s="162">
        <f t="shared" si="9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0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1"/>
        <v>0.76902887139107612</v>
      </c>
      <c r="W49" s="162">
        <f t="shared" si="2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2"/>
        <v>0.76902887139107612</v>
      </c>
      <c r="AE49" s="162">
        <f t="shared" si="3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3"/>
        <v>0.76902887139107612</v>
      </c>
      <c r="AN49" s="162">
        <f t="shared" si="4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4"/>
        <v>0.76902887139107612</v>
      </c>
      <c r="AV49" s="162">
        <f t="shared" si="5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6"/>
        <v>0.76902887139107612</v>
      </c>
      <c r="BH49" s="162">
        <f t="shared" si="7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8"/>
        <v>0.77427821522309714</v>
      </c>
      <c r="BP49" s="162">
        <f t="shared" si="9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0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1"/>
        <v>0.87403598971722363</v>
      </c>
      <c r="W50" s="162">
        <f t="shared" si="2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2"/>
        <v>0.87146529562982</v>
      </c>
      <c r="AE50" s="162">
        <f t="shared" si="3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3"/>
        <v>0.87146529562982</v>
      </c>
      <c r="AN50" s="162">
        <f t="shared" si="4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4"/>
        <v>0.87146529562982</v>
      </c>
      <c r="AV50" s="162">
        <f t="shared" si="5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6"/>
        <v>0.87146529562982</v>
      </c>
      <c r="BH50" s="162">
        <f t="shared" si="7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8"/>
        <v>0.87146529562982</v>
      </c>
      <c r="BP50" s="162">
        <f t="shared" si="9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0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1"/>
        <v>0.9555555555555556</v>
      </c>
      <c r="W51" s="162">
        <f t="shared" si="2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2"/>
        <v>0.9555555555555556</v>
      </c>
      <c r="AE51" s="162">
        <f t="shared" si="3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3"/>
        <v>0.9555555555555556</v>
      </c>
      <c r="AN51" s="162">
        <f t="shared" si="4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4"/>
        <v>0.9555555555555556</v>
      </c>
      <c r="AV51" s="162">
        <f t="shared" si="5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6"/>
        <v>0.9555555555555556</v>
      </c>
      <c r="BH51" s="162">
        <f t="shared" si="7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8"/>
        <v>0.9555555555555556</v>
      </c>
      <c r="BP51" s="162">
        <f t="shared" si="9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0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1"/>
        <v>0.99247648902821317</v>
      </c>
      <c r="W52" s="162">
        <f t="shared" si="2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2"/>
        <v>0.99247648902821317</v>
      </c>
      <c r="AE52" s="162">
        <f t="shared" si="3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3"/>
        <v>0.99247648902821317</v>
      </c>
      <c r="AN52" s="162">
        <f t="shared" si="4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4"/>
        <v>0.99247648902821317</v>
      </c>
      <c r="AV52" s="162">
        <f t="shared" si="5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6"/>
        <v>0.99247648902821317</v>
      </c>
      <c r="BH52" s="162">
        <f t="shared" si="7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8"/>
        <v>0.9924859110832811</v>
      </c>
      <c r="BP52" s="162">
        <f t="shared" si="9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0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1"/>
        <v>0.98295454545454541</v>
      </c>
      <c r="W53" s="162">
        <f t="shared" si="2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2"/>
        <v>0.98863636363636365</v>
      </c>
      <c r="AE53" s="162">
        <f t="shared" si="3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3"/>
        <v>0.98863636363636365</v>
      </c>
      <c r="AN53" s="162">
        <f t="shared" si="4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4"/>
        <v>0.98863636363636365</v>
      </c>
      <c r="AV53" s="162">
        <f t="shared" si="5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6"/>
        <v>0.98863636363636365</v>
      </c>
      <c r="BH53" s="162">
        <f t="shared" si="7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8"/>
        <v>0.98863636363636365</v>
      </c>
      <c r="BP53" s="162">
        <f t="shared" si="9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0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1"/>
        <v>0.96536796536796532</v>
      </c>
      <c r="W54" s="162">
        <f t="shared" si="2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2"/>
        <v>0.96536796536796532</v>
      </c>
      <c r="AE54" s="162">
        <f t="shared" si="3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3"/>
        <v>0.96536796536796532</v>
      </c>
      <c r="AN54" s="162">
        <f t="shared" si="4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4"/>
        <v>0.96536796536796532</v>
      </c>
      <c r="AV54" s="162">
        <f t="shared" si="5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6"/>
        <v>0.96536796536796532</v>
      </c>
      <c r="BH54" s="162">
        <f t="shared" si="7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8"/>
        <v>0.96536796536796532</v>
      </c>
      <c r="BP54" s="162">
        <f t="shared" si="9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1"/>
        <v>0.96354166666666663</v>
      </c>
      <c r="W55" s="162">
        <f t="shared" si="2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2"/>
        <v>0.96354166666666663</v>
      </c>
      <c r="AE55" s="162">
        <f t="shared" si="3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3"/>
        <v>0.96354166666666663</v>
      </c>
      <c r="AN55" s="162">
        <f t="shared" si="4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4"/>
        <v>0.96354166666666663</v>
      </c>
      <c r="AV55" s="162">
        <f t="shared" si="5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6"/>
        <v>0.96354166666666663</v>
      </c>
      <c r="BH55" s="162">
        <f t="shared" si="7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8"/>
        <v>0.96354166666666663</v>
      </c>
      <c r="BP55" s="162">
        <f t="shared" si="9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0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1"/>
        <v>0.63529411764705879</v>
      </c>
      <c r="W56" s="162">
        <f t="shared" si="2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2"/>
        <v>0.63529411764705879</v>
      </c>
      <c r="AE56" s="162">
        <f t="shared" si="3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3"/>
        <v>0.63529411764705879</v>
      </c>
      <c r="AN56" s="162">
        <f t="shared" si="4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4"/>
        <v>0.63529411764705879</v>
      </c>
      <c r="AV56" s="162">
        <f t="shared" si="5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6"/>
        <v>0.63529411764705879</v>
      </c>
      <c r="BH56" s="162">
        <f t="shared" si="7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8"/>
        <v>0.63529411764705879</v>
      </c>
      <c r="BP56" s="162">
        <f t="shared" si="9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0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1"/>
        <v>0.90378006872852235</v>
      </c>
      <c r="W57" s="162">
        <f t="shared" si="2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2"/>
        <v>0.90378006872852235</v>
      </c>
      <c r="AE57" s="162">
        <f t="shared" si="3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3"/>
        <v>0.90378006872852235</v>
      </c>
      <c r="AN57" s="162">
        <f t="shared" si="4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4"/>
        <v>0.90378006872852235</v>
      </c>
      <c r="AV57" s="162">
        <f t="shared" si="5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6"/>
        <v>0.90378006872852235</v>
      </c>
      <c r="BH57" s="162">
        <f t="shared" si="7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8"/>
        <v>0.90378006872852235</v>
      </c>
      <c r="BP57" s="162">
        <f t="shared" si="9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0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1"/>
        <v>0.8571428571428571</v>
      </c>
      <c r="W58" s="162">
        <f t="shared" si="2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2"/>
        <v>0.8571428571428571</v>
      </c>
      <c r="AE58" s="162">
        <f t="shared" si="3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3"/>
        <v>0.8571428571428571</v>
      </c>
      <c r="AN58" s="162">
        <f t="shared" si="4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4"/>
        <v>0.8571428571428571</v>
      </c>
      <c r="AV58" s="162">
        <f t="shared" si="5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6"/>
        <v>0.8571428571428571</v>
      </c>
      <c r="BH58" s="162">
        <f t="shared" si="7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8"/>
        <v>0.8571428571428571</v>
      </c>
      <c r="BP58" s="162">
        <f t="shared" si="9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0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1"/>
        <v>0.92361111111111116</v>
      </c>
      <c r="W59" s="162">
        <f t="shared" si="2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2"/>
        <v>0.93055555555555558</v>
      </c>
      <c r="AE59" s="162">
        <f t="shared" si="3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3"/>
        <v>0.93055555555555558</v>
      </c>
      <c r="AN59" s="162">
        <f t="shared" si="4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4"/>
        <v>0.93055555555555558</v>
      </c>
      <c r="AV59" s="162">
        <f t="shared" si="5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6"/>
        <v>0.93055555555555558</v>
      </c>
      <c r="BH59" s="162">
        <f t="shared" si="7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8"/>
        <v>0.93055555555555558</v>
      </c>
      <c r="BP59" s="162">
        <f t="shared" si="9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0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1"/>
        <v>1</v>
      </c>
      <c r="W60" s="162">
        <f t="shared" si="2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2"/>
        <v>1</v>
      </c>
      <c r="AE60" s="162">
        <f t="shared" si="3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3"/>
        <v>1</v>
      </c>
      <c r="AN60" s="162">
        <f t="shared" si="4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4"/>
        <v>1</v>
      </c>
      <c r="AV60" s="162">
        <f t="shared" si="5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6"/>
        <v>1</v>
      </c>
      <c r="BH60" s="162">
        <f t="shared" si="7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8"/>
        <v>1</v>
      </c>
      <c r="BP60" s="162">
        <f t="shared" si="9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0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1"/>
        <v>1</v>
      </c>
      <c r="W61" s="162">
        <f t="shared" si="2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2"/>
        <v>1</v>
      </c>
      <c r="AE61" s="162">
        <f t="shared" si="3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3"/>
        <v>1</v>
      </c>
      <c r="AN61" s="162">
        <f t="shared" si="4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4"/>
        <v>1</v>
      </c>
      <c r="AV61" s="162">
        <f t="shared" si="5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6"/>
        <v>1</v>
      </c>
      <c r="BH61" s="162">
        <f t="shared" si="7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8"/>
        <v>1</v>
      </c>
      <c r="BP61" s="162">
        <f t="shared" si="9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0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1"/>
        <v>0.8571428571428571</v>
      </c>
      <c r="W62" s="162">
        <f t="shared" si="2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2"/>
        <v>0.8571428571428571</v>
      </c>
      <c r="AE62" s="162">
        <f t="shared" si="3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3"/>
        <v>0.8571428571428571</v>
      </c>
      <c r="AN62" s="162">
        <f t="shared" si="4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4"/>
        <v>0.8571428571428571</v>
      </c>
      <c r="AV62" s="162">
        <f t="shared" si="5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6"/>
        <v>0.8571428571428571</v>
      </c>
      <c r="BH62" s="162">
        <f t="shared" si="7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8"/>
        <v>0.8571428571428571</v>
      </c>
      <c r="BP62" s="162">
        <f t="shared" si="9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0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1"/>
        <v>0.96875</v>
      </c>
      <c r="W63" s="162">
        <f t="shared" si="2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2"/>
        <v>0.96875</v>
      </c>
      <c r="AE63" s="162">
        <f t="shared" si="3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3"/>
        <v>0.96875</v>
      </c>
      <c r="AN63" s="162">
        <f t="shared" si="4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4"/>
        <v>0.96875</v>
      </c>
      <c r="AV63" s="162">
        <f t="shared" si="5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6"/>
        <v>0.96875</v>
      </c>
      <c r="BH63" s="162">
        <f t="shared" si="7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8"/>
        <v>0.96875</v>
      </c>
      <c r="BP63" s="162">
        <f t="shared" si="9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0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1"/>
        <v>0.2</v>
      </c>
      <c r="W64" s="162">
        <f t="shared" si="2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2"/>
        <v>0.2</v>
      </c>
      <c r="AE64" s="162">
        <f t="shared" si="3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3"/>
        <v>0.2</v>
      </c>
      <c r="AN64" s="162">
        <f t="shared" si="4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4"/>
        <v>0.2</v>
      </c>
      <c r="AV64" s="162">
        <f t="shared" si="5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6"/>
        <v>0.2</v>
      </c>
      <c r="BH64" s="162">
        <f t="shared" si="7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8"/>
        <v>0.2</v>
      </c>
      <c r="BP64" s="162">
        <f t="shared" si="9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0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1"/>
        <v>1</v>
      </c>
      <c r="W65" s="162">
        <f t="shared" si="2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2"/>
        <v>1</v>
      </c>
      <c r="AE65" s="162">
        <f t="shared" si="3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3"/>
        <v>1</v>
      </c>
      <c r="AN65" s="162">
        <f t="shared" si="4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4"/>
        <v>1</v>
      </c>
      <c r="AV65" s="162">
        <f t="shared" si="5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6"/>
        <v>1</v>
      </c>
      <c r="BH65" s="162">
        <f t="shared" si="7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8"/>
        <v>1</v>
      </c>
      <c r="BP65" s="162">
        <f t="shared" si="9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0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1"/>
        <v>1</v>
      </c>
      <c r="W66" s="162">
        <f t="shared" si="2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2"/>
        <v>1</v>
      </c>
      <c r="AE66" s="162">
        <f t="shared" si="3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3"/>
        <v>1</v>
      </c>
      <c r="AN66" s="162">
        <f t="shared" si="4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4"/>
        <v>1</v>
      </c>
      <c r="AV66" s="162">
        <f t="shared" si="5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6"/>
        <v>1</v>
      </c>
      <c r="BH66" s="162">
        <f t="shared" si="7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8"/>
        <v>1</v>
      </c>
      <c r="BP66" s="162">
        <f t="shared" si="9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0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1"/>
        <v>1</v>
      </c>
      <c r="W67" s="162">
        <f t="shared" si="2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2"/>
        <v>1</v>
      </c>
      <c r="AE67" s="162">
        <f t="shared" si="3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3"/>
        <v>1</v>
      </c>
      <c r="AN67" s="162">
        <f t="shared" si="4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4"/>
        <v>1</v>
      </c>
      <c r="AV67" s="162">
        <f t="shared" si="5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6"/>
        <v>1</v>
      </c>
      <c r="BH67" s="162">
        <f t="shared" si="7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8"/>
        <v>1</v>
      </c>
      <c r="BP67" s="162">
        <f t="shared" si="9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0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15">K68/J68</f>
        <v>1</v>
      </c>
      <c r="O68" s="162">
        <f t="shared" ref="O68:O73" si="16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17">S68/R68</f>
        <v>1</v>
      </c>
      <c r="W68" s="162">
        <f t="shared" ref="W68:W73" si="18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19">AA68/Z68</f>
        <v>1</v>
      </c>
      <c r="AE68" s="162">
        <f t="shared" ref="AE68:AE73" si="20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1">AJ68/AI68</f>
        <v>1</v>
      </c>
      <c r="AN68" s="162">
        <f t="shared" ref="AN68:AN74" si="22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23">AR68/AQ68</f>
        <v>1</v>
      </c>
      <c r="AV68" s="162">
        <f t="shared" ref="AV68:AV74" si="24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5">BD68/BC68</f>
        <v>1</v>
      </c>
      <c r="BH68" s="162">
        <f t="shared" ref="BH68:BH73" si="26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27">BL68/BK68</f>
        <v>1</v>
      </c>
      <c r="BP68" s="162">
        <f t="shared" ref="BP68:BP73" si="28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29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15"/>
        <v>0.82608695652173914</v>
      </c>
      <c r="O69" s="162">
        <f t="shared" si="16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17"/>
        <v>0.82608695652173914</v>
      </c>
      <c r="W69" s="162">
        <f t="shared" si="18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19"/>
        <v>0.82608695652173914</v>
      </c>
      <c r="AE69" s="162">
        <f t="shared" si="20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1"/>
        <v>0.82608695652173914</v>
      </c>
      <c r="AN69" s="162">
        <f t="shared" si="22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23"/>
        <v>0.82608695652173914</v>
      </c>
      <c r="AV69" s="162">
        <f t="shared" si="24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5"/>
        <v>0.82608695652173914</v>
      </c>
      <c r="BH69" s="162">
        <f t="shared" si="26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27"/>
        <v>0.82608695652173914</v>
      </c>
      <c r="BP69" s="162">
        <f t="shared" si="28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29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15"/>
        <v>0.46478873239436619</v>
      </c>
      <c r="O70" s="162">
        <f t="shared" si="16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17"/>
        <v>0.46478873239436619</v>
      </c>
      <c r="W70" s="162">
        <f t="shared" si="18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19"/>
        <v>0.63380281690140849</v>
      </c>
      <c r="AE70" s="162">
        <f t="shared" si="20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1"/>
        <v>0.63380281690140849</v>
      </c>
      <c r="AN70" s="162">
        <f t="shared" si="22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23"/>
        <v>0.647887323943662</v>
      </c>
      <c r="AV70" s="162">
        <f t="shared" si="24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5"/>
        <v>0.647887323943662</v>
      </c>
      <c r="BH70" s="162">
        <f t="shared" si="26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27"/>
        <v>0.647887323943662</v>
      </c>
      <c r="BP70" s="162">
        <f t="shared" si="28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29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15"/>
        <v>0</v>
      </c>
      <c r="O71" s="162">
        <f t="shared" si="16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17"/>
        <v>0</v>
      </c>
      <c r="W71" s="162">
        <f t="shared" si="18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19"/>
        <v>1.8717828731867104E-2</v>
      </c>
      <c r="AE71" s="162">
        <f t="shared" si="20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1"/>
        <v>2.6720106880427523E-2</v>
      </c>
      <c r="AN71" s="162">
        <f t="shared" si="22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23"/>
        <v>2.6720106880427523E-2</v>
      </c>
      <c r="AV71" s="162">
        <f t="shared" si="24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25"/>
        <v>2.6720106880427523E-2</v>
      </c>
      <c r="BH71" s="162">
        <f t="shared" si="26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27"/>
        <v>2.6720106880427523E-2</v>
      </c>
      <c r="BP71" s="162">
        <f t="shared" si="28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29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15"/>
        <v>0.95454545454545459</v>
      </c>
      <c r="O72" s="162">
        <f t="shared" si="16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17"/>
        <v>0.95454545454545459</v>
      </c>
      <c r="W72" s="162">
        <f t="shared" si="18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19"/>
        <v>0.95454545454545459</v>
      </c>
      <c r="AE72" s="162">
        <f t="shared" si="20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1"/>
        <v>0.95454545454545459</v>
      </c>
      <c r="AN72" s="162">
        <f t="shared" si="22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23"/>
        <v>0.95454545454545459</v>
      </c>
      <c r="AV72" s="162">
        <f t="shared" si="24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5"/>
        <v>0.95454545454545459</v>
      </c>
      <c r="BH72" s="162">
        <f t="shared" si="26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27"/>
        <v>0.95454545454545459</v>
      </c>
      <c r="BP72" s="162">
        <f t="shared" si="28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29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15"/>
        <v>0.84328358208955223</v>
      </c>
      <c r="O73" s="162">
        <f t="shared" si="16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17"/>
        <v>0.82089552238805974</v>
      </c>
      <c r="W73" s="162">
        <f t="shared" si="18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19"/>
        <v>0.82089552238805974</v>
      </c>
      <c r="AE73" s="178">
        <f t="shared" si="20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1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23"/>
        <v>0.82089552238805974</v>
      </c>
      <c r="AV73" s="162">
        <f t="shared" si="24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25"/>
        <v>0.82089552238805974</v>
      </c>
      <c r="BH73" s="162">
        <f t="shared" si="26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27"/>
        <v>0.83582089552238803</v>
      </c>
      <c r="BP73" s="162">
        <f t="shared" si="28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29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15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17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19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22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24"/>
        <v>9.0301607368670211E-5</v>
      </c>
      <c r="BC74">
        <f>SUM(BC3:BC73)</f>
        <v>11074</v>
      </c>
      <c r="BD74">
        <f>SUM(BD3:BD73)</f>
        <v>8642</v>
      </c>
      <c r="BG74" s="158">
        <f t="shared" si="25"/>
        <v>0.78038649087953771</v>
      </c>
      <c r="BK74">
        <f>SUM(BK3:BK73)</f>
        <v>11064</v>
      </c>
      <c r="BL74">
        <f>SUM(BL3:BL73)</f>
        <v>8638</v>
      </c>
      <c r="BO74" s="158">
        <f t="shared" si="27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10" priority="23" operator="equal">
      <formula>799</formula>
    </cfRule>
    <cfRule type="uniqueValues" priority="24"/>
  </conditionalFormatting>
  <conditionalFormatting sqref="J4">
    <cfRule type="cellIs" dxfId="9" priority="21" operator="equal">
      <formula>799</formula>
    </cfRule>
    <cfRule type="uniqueValues" priority="22"/>
  </conditionalFormatting>
  <conditionalFormatting sqref="R4">
    <cfRule type="cellIs" dxfId="8" priority="19" operator="equal">
      <formula>799</formula>
    </cfRule>
    <cfRule type="uniqueValues" priority="20"/>
  </conditionalFormatting>
  <conditionalFormatting sqref="Z4">
    <cfRule type="cellIs" dxfId="7" priority="15" operator="equal">
      <formula>799</formula>
    </cfRule>
    <cfRule type="uniqueValues" priority="16"/>
  </conditionalFormatting>
  <conditionalFormatting sqref="AI4">
    <cfRule type="cellIs" dxfId="6" priority="13" operator="equal">
      <formula>799</formula>
    </cfRule>
    <cfRule type="uniqueValues" priority="14"/>
  </conditionalFormatting>
  <conditionalFormatting sqref="AQ4">
    <cfRule type="cellIs" dxfId="5" priority="11" operator="equal">
      <formula>799</formula>
    </cfRule>
    <cfRule type="uniqueValues" priority="12"/>
  </conditionalFormatting>
  <conditionalFormatting sqref="AX4">
    <cfRule type="cellIs" dxfId="4" priority="9" operator="equal">
      <formula>799</formula>
    </cfRule>
    <cfRule type="uniqueValues" priority="10"/>
  </conditionalFormatting>
  <conditionalFormatting sqref="BC4">
    <cfRule type="cellIs" dxfId="3" priority="7" operator="equal">
      <formula>799</formula>
    </cfRule>
    <cfRule type="uniqueValues" priority="8"/>
  </conditionalFormatting>
  <conditionalFormatting sqref="BK4">
    <cfRule type="cellIs" dxfId="2" priority="5" operator="equal">
      <formula>799</formula>
    </cfRule>
    <cfRule type="uniqueValues" priority="6"/>
  </conditionalFormatting>
  <conditionalFormatting sqref="BR4">
    <cfRule type="cellIs" dxfId="1" priority="3" operator="equal">
      <formula>799</formula>
    </cfRule>
    <cfRule type="uniqueValues" priority="4"/>
  </conditionalFormatting>
  <conditionalFormatting sqref="BY4">
    <cfRule type="cellIs" dxfId="0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IVI</vt:lpstr>
      <vt:lpstr>Acer Aspire 5349 ZRL</vt:lpstr>
      <vt:lpstr>Intel NUC i5</vt:lpstr>
      <vt:lpstr>webdriver</vt:lpstr>
      <vt:lpstr>ASUS MeMO Pad 8 K011</vt:lpstr>
      <vt:lpstr>ZTE Geek V975</vt:lpstr>
      <vt:lpstr>Toshiba Excite Go AT7-C8</vt:lpstr>
      <vt:lpstr>Google Nexus 7</vt:lpstr>
      <vt:lpstr>Google Nexus 4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2015-02-26T13:09:22Z</dcterms:modified>
</cp:coreProperties>
</file>