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ython_Source_Codes\Statistics\"/>
    </mc:Choice>
  </mc:AlternateContent>
  <bookViews>
    <workbookView xWindow="0" yWindow="0" windowWidth="1899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7" i="1" l="1"/>
  <c r="J37" i="1"/>
  <c r="J36" i="1"/>
  <c r="B51" i="1"/>
  <c r="J27" i="1"/>
  <c r="B21" i="1"/>
  <c r="J28" i="1"/>
  <c r="I28" i="1"/>
  <c r="B20" i="1"/>
  <c r="B12" i="1"/>
  <c r="B11" i="1"/>
  <c r="D34" i="1" l="1"/>
  <c r="C42" i="1"/>
  <c r="D24" i="1"/>
  <c r="C41" i="1"/>
  <c r="D39" i="1"/>
  <c r="C28" i="1"/>
  <c r="B38" i="1"/>
  <c r="D40" i="1"/>
  <c r="C27" i="1"/>
  <c r="D49" i="1"/>
  <c r="C26" i="1"/>
  <c r="B49" i="1"/>
  <c r="C37" i="1"/>
  <c r="B33" i="1"/>
  <c r="B44" i="1"/>
  <c r="D46" i="1"/>
  <c r="C33" i="1"/>
  <c r="D42" i="1"/>
  <c r="C30" i="1"/>
  <c r="B37" i="1"/>
  <c r="B34" i="1"/>
  <c r="D45" i="1"/>
  <c r="D35" i="1"/>
  <c r="D32" i="1"/>
  <c r="C34" i="1"/>
  <c r="B30" i="1"/>
  <c r="B39" i="1"/>
  <c r="B45" i="1"/>
  <c r="C49" i="1"/>
  <c r="B35" i="1"/>
  <c r="B27" i="1"/>
  <c r="D25" i="1"/>
  <c r="D31" i="1"/>
  <c r="C38" i="1"/>
  <c r="C44" i="1"/>
  <c r="D38" i="1"/>
  <c r="B41" i="1"/>
  <c r="D28" i="1"/>
  <c r="D37" i="1"/>
  <c r="C48" i="1"/>
  <c r="D43" i="1"/>
  <c r="D33" i="1"/>
  <c r="C24" i="1"/>
  <c r="C47" i="1"/>
  <c r="C45" i="1"/>
  <c r="B29" i="1"/>
  <c r="D47" i="1"/>
  <c r="C46" i="1"/>
  <c r="C43" i="1"/>
  <c r="C40" i="1"/>
  <c r="C35" i="1"/>
  <c r="B43" i="1"/>
  <c r="B40" i="1"/>
  <c r="B42" i="1"/>
  <c r="D27" i="1"/>
  <c r="B48" i="1"/>
  <c r="B28" i="1"/>
  <c r="D48" i="1"/>
  <c r="B25" i="1"/>
  <c r="B32" i="1"/>
  <c r="B36" i="1"/>
  <c r="B31" i="1"/>
  <c r="D36" i="1"/>
  <c r="B26" i="1"/>
  <c r="B47" i="1"/>
  <c r="D29" i="1"/>
  <c r="D41" i="1"/>
  <c r="B46" i="1"/>
  <c r="C29" i="1"/>
  <c r="C36" i="1"/>
  <c r="D44" i="1"/>
  <c r="C31" i="1"/>
  <c r="D30" i="1"/>
  <c r="C39" i="1"/>
  <c r="D26" i="1"/>
  <c r="C25" i="1"/>
  <c r="C32" i="1"/>
  <c r="B24" i="1"/>
</calcChain>
</file>

<file path=xl/sharedStrings.xml><?xml version="1.0" encoding="utf-8"?>
<sst xmlns="http://schemas.openxmlformats.org/spreadsheetml/2006/main" count="36" uniqueCount="28">
  <si>
    <t>n</t>
  </si>
  <si>
    <t>p</t>
  </si>
  <si>
    <t>z</t>
  </si>
  <si>
    <t>P90</t>
  </si>
  <si>
    <t>95% CI</t>
  </si>
  <si>
    <t>quantile</t>
  </si>
  <si>
    <t>sample size</t>
  </si>
  <si>
    <t>percentile</t>
  </si>
  <si>
    <t>confidence interval</t>
  </si>
  <si>
    <t>http://www.milefoot.com/math/stat/ci-medians.htm</t>
  </si>
  <si>
    <t>Order of sample</t>
  </si>
  <si>
    <t>i</t>
  </si>
  <si>
    <t>Binomial pdf</t>
  </si>
  <si>
    <t>cdf</t>
  </si>
  <si>
    <t>More compact implementation</t>
  </si>
  <si>
    <t>half-interval (in percentiles)</t>
  </si>
  <si>
    <t>Sample index</t>
  </si>
  <si>
    <t>This should match the table on the left</t>
  </si>
  <si>
    <t>Playing with more samples</t>
  </si>
  <si>
    <t>CI sample index</t>
  </si>
  <si>
    <t>CI sample indx</t>
  </si>
  <si>
    <t>http://people.stat.sfu.ca/~cschwarz/Stat-650/Notes/PDF/ChapterPercentiles.pdf</t>
  </si>
  <si>
    <t>Implementation of non-parametric interval, page 13 of:</t>
  </si>
  <si>
    <t>Conf Level</t>
  </si>
  <si>
    <t xml:space="preserve">z-Values for </t>
  </si>
  <si>
    <t>Confidence Intervals</t>
  </si>
  <si>
    <t xml:space="preserve">   see z-value table --&gt;</t>
  </si>
  <si>
    <t>These 2 methos are distribution independent confidence interval, which works on the sample (order statistics).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</si>
</sst>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6" formatCode="0.0"/>
    <numFmt numFmtId="169" formatCode="0.0\ %"/>
  </numFmts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64" fontId="0" fillId="3" borderId="0" xfId="0" applyNumberFormat="1" applyFill="1"/>
    <xf numFmtId="0" fontId="1" fillId="0" borderId="0" xfId="0" applyFont="1"/>
    <xf numFmtId="1" fontId="0" fillId="0" borderId="0" xfId="0" applyNumberFormat="1"/>
    <xf numFmtId="164" fontId="0" fillId="0" borderId="0" xfId="0" applyNumberFormat="1" applyFill="1"/>
    <xf numFmtId="169" fontId="0" fillId="3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9" fontId="0" fillId="0" borderId="5" xfId="0" applyNumberFormat="1" applyBorder="1"/>
    <xf numFmtId="0" fontId="0" fillId="0" borderId="6" xfId="0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3" xfId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tcconline.net/greenl/courses/201/estimation/smallConfLevelTable.htm" TargetMode="External"/><Relationship Id="rId2" Type="http://schemas.openxmlformats.org/officeDocument/2006/relationships/hyperlink" Target="http://people.stat.sfu.ca/~cschwarz/Stat-650/Notes/PDF/ChapterPercentiles.pdf" TargetMode="External"/><Relationship Id="rId1" Type="http://schemas.openxmlformats.org/officeDocument/2006/relationships/hyperlink" Target="http://www.milefoot.com/math/stat/ci-median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workbookViewId="0"/>
  </sheetViews>
  <sheetFormatPr defaultRowHeight="14.25" x14ac:dyDescent="0.2"/>
  <cols>
    <col min="1" max="1" width="13.375" customWidth="1"/>
    <col min="3" max="4" width="11.25" bestFit="1" customWidth="1"/>
    <col min="8" max="8" width="12.75" customWidth="1"/>
    <col min="9" max="9" width="10.625" customWidth="1"/>
    <col min="12" max="12" width="10.5" customWidth="1"/>
  </cols>
  <sheetData>
    <row r="1" spans="1:13" ht="15" x14ac:dyDescent="0.25">
      <c r="A1" s="9" t="s">
        <v>27</v>
      </c>
    </row>
    <row r="3" spans="1:13" x14ac:dyDescent="0.2">
      <c r="A3" t="s">
        <v>22</v>
      </c>
      <c r="L3" s="31" t="s">
        <v>24</v>
      </c>
      <c r="M3" s="32"/>
    </row>
    <row r="4" spans="1:13" ht="15" x14ac:dyDescent="0.25">
      <c r="A4" s="4" t="s">
        <v>21</v>
      </c>
      <c r="L4" s="25" t="s">
        <v>25</v>
      </c>
      <c r="M4" s="26"/>
    </row>
    <row r="5" spans="1:13" x14ac:dyDescent="0.2">
      <c r="A5" s="4"/>
      <c r="L5" s="23" t="s">
        <v>23</v>
      </c>
      <c r="M5" s="24" t="s">
        <v>2</v>
      </c>
    </row>
    <row r="6" spans="1:13" x14ac:dyDescent="0.2">
      <c r="A6" t="s">
        <v>0</v>
      </c>
      <c r="B6">
        <v>100</v>
      </c>
      <c r="L6" s="27">
        <v>0.7</v>
      </c>
      <c r="M6" s="28">
        <v>1.04</v>
      </c>
    </row>
    <row r="7" spans="1:13" x14ac:dyDescent="0.2">
      <c r="A7" t="s">
        <v>1</v>
      </c>
      <c r="B7">
        <v>90</v>
      </c>
      <c r="L7" s="27">
        <v>0.75</v>
      </c>
      <c r="M7" s="28">
        <v>1.1499999999999999</v>
      </c>
    </row>
    <row r="8" spans="1:13" x14ac:dyDescent="0.2">
      <c r="A8" t="s">
        <v>2</v>
      </c>
      <c r="B8">
        <v>1.96</v>
      </c>
      <c r="C8" s="34" t="s">
        <v>26</v>
      </c>
      <c r="L8" s="27">
        <v>0.8</v>
      </c>
      <c r="M8" s="28">
        <v>1.28</v>
      </c>
    </row>
    <row r="9" spans="1:13" x14ac:dyDescent="0.2">
      <c r="L9" s="27">
        <v>0.85</v>
      </c>
      <c r="M9" s="28">
        <v>1.44</v>
      </c>
    </row>
    <row r="10" spans="1:13" x14ac:dyDescent="0.2">
      <c r="B10" s="2" t="s">
        <v>3</v>
      </c>
      <c r="L10" s="27">
        <v>0.9</v>
      </c>
      <c r="M10" s="28">
        <v>1.645</v>
      </c>
    </row>
    <row r="11" spans="1:13" x14ac:dyDescent="0.2">
      <c r="A11" t="s">
        <v>4</v>
      </c>
      <c r="B11" s="3" t="str">
        <f>"P"&amp;B6*B7/100-B8*SQRT(B6*B7/100*(1-B7/100))</f>
        <v>P84.12</v>
      </c>
      <c r="L11" s="27">
        <v>0.92</v>
      </c>
      <c r="M11" s="28">
        <v>1.75</v>
      </c>
    </row>
    <row r="12" spans="1:13" x14ac:dyDescent="0.2">
      <c r="B12" s="3" t="str">
        <f>"P"&amp;B6*B7/100+B8*SQRT(B6*B7/100*(1-B7/100))</f>
        <v>P95.88</v>
      </c>
      <c r="L12" s="27">
        <v>0.95</v>
      </c>
      <c r="M12" s="28">
        <v>1.96</v>
      </c>
    </row>
    <row r="13" spans="1:13" x14ac:dyDescent="0.2">
      <c r="B13" s="3"/>
      <c r="L13" s="27">
        <v>0.96</v>
      </c>
      <c r="M13" s="28">
        <v>2.0499999999999998</v>
      </c>
    </row>
    <row r="14" spans="1:13" x14ac:dyDescent="0.2">
      <c r="B14" s="3"/>
      <c r="L14" s="27">
        <v>0.98</v>
      </c>
      <c r="M14" s="28">
        <v>2.33</v>
      </c>
    </row>
    <row r="15" spans="1:13" x14ac:dyDescent="0.2">
      <c r="B15" s="3"/>
      <c r="L15" s="29">
        <v>0.99</v>
      </c>
      <c r="M15" s="30">
        <v>2.58</v>
      </c>
    </row>
    <row r="16" spans="1:13" x14ac:dyDescent="0.2">
      <c r="B16" s="3"/>
      <c r="L16" s="33"/>
      <c r="M16" s="33"/>
    </row>
    <row r="17" spans="1:10" x14ac:dyDescent="0.2">
      <c r="A17" s="4" t="s">
        <v>9</v>
      </c>
    </row>
    <row r="19" spans="1:10" x14ac:dyDescent="0.2">
      <c r="A19" t="s">
        <v>5</v>
      </c>
      <c r="B19">
        <v>0.9</v>
      </c>
    </row>
    <row r="20" spans="1:10" x14ac:dyDescent="0.2">
      <c r="A20" t="s">
        <v>6</v>
      </c>
      <c r="B20">
        <f>MAX(A24:A137)</f>
        <v>25</v>
      </c>
    </row>
    <row r="21" spans="1:10" ht="15" x14ac:dyDescent="0.25">
      <c r="A21" t="s">
        <v>16</v>
      </c>
      <c r="B21" s="10">
        <f>ROUND(B20*B19,0)</f>
        <v>23</v>
      </c>
      <c r="H21" s="9" t="s">
        <v>14</v>
      </c>
    </row>
    <row r="22" spans="1:10" x14ac:dyDescent="0.2">
      <c r="A22" t="s">
        <v>10</v>
      </c>
    </row>
    <row r="23" spans="1:10" x14ac:dyDescent="0.2">
      <c r="A23" t="s">
        <v>11</v>
      </c>
      <c r="B23" s="6" t="s">
        <v>12</v>
      </c>
      <c r="C23" s="6"/>
      <c r="D23" s="5" t="s">
        <v>13</v>
      </c>
      <c r="H23" t="s">
        <v>17</v>
      </c>
    </row>
    <row r="24" spans="1:10" x14ac:dyDescent="0.2">
      <c r="A24">
        <v>0</v>
      </c>
      <c r="B24" s="1">
        <f>COMBIN($B$20,A24)*($B$19^A24)*((1-$B$19)^($B$20-A24))</f>
        <v>9.9999999999999338E-26</v>
      </c>
      <c r="C24" s="1">
        <f>_xlfn.BINOM.DIST(A24, $B$20, $B$19,FALSE)</f>
        <v>9.9999999999999728E-26</v>
      </c>
      <c r="D24" s="1">
        <f>_xlfn.BINOM.DIST(A24, $B$20, $B$19,TRUE)</f>
        <v>9.9999999999999728E-26</v>
      </c>
      <c r="H24" s="13" t="s">
        <v>6</v>
      </c>
      <c r="I24" s="14"/>
      <c r="J24" s="15">
        <v>25</v>
      </c>
    </row>
    <row r="25" spans="1:10" x14ac:dyDescent="0.2">
      <c r="A25">
        <v>1</v>
      </c>
      <c r="B25" s="1">
        <f>COMBIN($B$20,A25)*($B$19^A25)*((1-$B$19)^($B$20-A25))</f>
        <v>2.2499999999999858E-23</v>
      </c>
      <c r="C25" s="1">
        <f>_xlfn.BINOM.DIST(A25, $B$20, $B$19,FALSE)</f>
        <v>2.2500000000000113E-23</v>
      </c>
      <c r="D25" s="1">
        <f>_xlfn.BINOM.DIST(A25, $B$20, $B$19,TRUE)</f>
        <v>2.2599999999999882E-23</v>
      </c>
      <c r="H25" s="16" t="s">
        <v>7</v>
      </c>
      <c r="I25" s="17"/>
      <c r="J25" s="18">
        <v>90</v>
      </c>
    </row>
    <row r="26" spans="1:10" x14ac:dyDescent="0.2">
      <c r="A26">
        <v>2</v>
      </c>
      <c r="B26" s="1">
        <f>COMBIN($B$20,A26)*($B$19^A26)*((1-$B$19)^($B$20-A26))</f>
        <v>2.429999999999986E-21</v>
      </c>
      <c r="C26" s="1">
        <f>_xlfn.BINOM.DIST(A26, $B$20, $B$19,FALSE)</f>
        <v>2.4299999999999943E-21</v>
      </c>
      <c r="D26" s="1">
        <f>_xlfn.BINOM.DIST(A26, $B$20, $B$19,TRUE)</f>
        <v>2.4525999999999807E-21</v>
      </c>
      <c r="H26" s="16" t="s">
        <v>15</v>
      </c>
      <c r="I26" s="17"/>
      <c r="J26" s="18">
        <v>1</v>
      </c>
    </row>
    <row r="27" spans="1:10" x14ac:dyDescent="0.2">
      <c r="A27">
        <v>3</v>
      </c>
      <c r="B27" s="1">
        <f>COMBIN($B$20,A27)*($B$19^A27)*((1-$B$19)^($B$20-A27))</f>
        <v>1.6766999999999908E-19</v>
      </c>
      <c r="C27" s="1">
        <f>_xlfn.BINOM.DIST(A27, $B$20, $B$19,FALSE)</f>
        <v>1.6766999999999915E-19</v>
      </c>
      <c r="D27" s="1">
        <f>_xlfn.BINOM.DIST(A27, $B$20, $B$19,TRUE)</f>
        <v>1.7012259999999967E-19</v>
      </c>
      <c r="H27" s="16" t="s">
        <v>8</v>
      </c>
      <c r="I27" s="17"/>
      <c r="J27" s="19">
        <f>_xlfn.BINOM.DIST(ROUND($J$25/100*$J$24,0)+$J$26, $J$24, $J$25/100,TRUE)-_xlfn.BINOM.DIST(ROUND($J$25/100*$J$24,0)-$J$26-1, $J$24, $J$25/100,TRUE)</f>
        <v>0.69180155878398697</v>
      </c>
    </row>
    <row r="28" spans="1:10" x14ac:dyDescent="0.2">
      <c r="A28">
        <v>4</v>
      </c>
      <c r="B28" s="1">
        <f>COMBIN($B$20,A28)*($B$19^A28)*((1-$B$19)^($B$20-A28))</f>
        <v>8.2996649999999561E-18</v>
      </c>
      <c r="C28" s="1">
        <f>_xlfn.BINOM.DIST(A28, $B$20, $B$19,FALSE)</f>
        <v>8.2996649999999283E-18</v>
      </c>
      <c r="D28" s="1">
        <f>_xlfn.BINOM.DIST(A28, $B$20, $B$19,TRUE)</f>
        <v>8.4697875999999374E-18</v>
      </c>
      <c r="H28" s="20" t="s">
        <v>19</v>
      </c>
      <c r="I28" s="21">
        <f>J25/100*J24-J26</f>
        <v>21.5</v>
      </c>
      <c r="J28" s="22">
        <f>J25/100*J24+J26</f>
        <v>23.5</v>
      </c>
    </row>
    <row r="29" spans="1:10" x14ac:dyDescent="0.2">
      <c r="A29">
        <v>5</v>
      </c>
      <c r="B29" s="1">
        <f>COMBIN($B$20,A29)*($B$19^A29)*((1-$B$19)^($B$20-A29))</f>
        <v>3.1372733699999837E-16</v>
      </c>
      <c r="C29" s="1">
        <f>_xlfn.BINOM.DIST(A29, $B$20, $B$19,FALSE)</f>
        <v>3.1372733699999911E-16</v>
      </c>
      <c r="D29" s="1">
        <f>_xlfn.BINOM.DIST(A29, $B$20, $B$19,TRUE)</f>
        <v>3.2219712459999818E-16</v>
      </c>
    </row>
    <row r="30" spans="1:10" x14ac:dyDescent="0.2">
      <c r="A30">
        <v>6</v>
      </c>
      <c r="B30" s="1">
        <f>COMBIN($B$20,A30)*($B$19^A30)*((1-$B$19)^($B$20-A30))</f>
        <v>9.4118201099999558E-15</v>
      </c>
      <c r="C30" s="1">
        <f>_xlfn.BINOM.DIST(A30, $B$20, $B$19,FALSE)</f>
        <v>9.4118201099999242E-15</v>
      </c>
      <c r="D30" s="1">
        <f>_xlfn.BINOM.DIST(A30, $B$20, $B$19,TRUE)</f>
        <v>9.7340172345999734E-15</v>
      </c>
    </row>
    <row r="31" spans="1:10" x14ac:dyDescent="0.2">
      <c r="A31">
        <v>7</v>
      </c>
      <c r="B31" s="1">
        <f>COMBIN($B$20,A31)*($B$19^A31)*((1-$B$19)^($B$20-A31))</f>
        <v>2.2991731982999901E-13</v>
      </c>
      <c r="C31" s="1">
        <f>_xlfn.BINOM.DIST(A31, $B$20, $B$19,FALSE)</f>
        <v>2.2991731982999997E-13</v>
      </c>
      <c r="D31" s="1">
        <f>_xlfn.BINOM.DIST(A31, $B$20, $B$19,TRUE)</f>
        <v>2.3965133706459973E-13</v>
      </c>
    </row>
    <row r="32" spans="1:10" x14ac:dyDescent="0.2">
      <c r="A32">
        <v>8</v>
      </c>
      <c r="B32" s="1">
        <f>COMBIN($B$20,A32)*($B$19^A32)*((1-$B$19)^($B$20-A32))</f>
        <v>4.6558257265574808E-12</v>
      </c>
      <c r="C32" s="1">
        <f>_xlfn.BINOM.DIST(A32, $B$20, $B$19,FALSE)</f>
        <v>4.655825726557493E-12</v>
      </c>
      <c r="D32" s="1">
        <f>_xlfn.BINOM.DIST(A32, $B$20, $B$19,TRUE)</f>
        <v>4.8954770636220826E-12</v>
      </c>
      <c r="H32" t="s">
        <v>18</v>
      </c>
    </row>
    <row r="33" spans="1:10" x14ac:dyDescent="0.2">
      <c r="A33">
        <v>9</v>
      </c>
      <c r="B33" s="1">
        <f>COMBIN($B$20,A33)*($B$19^A33)*((1-$B$19)^($B$20-A33))</f>
        <v>7.9149037351477197E-11</v>
      </c>
      <c r="C33" s="1">
        <f>_xlfn.BINOM.DIST(A33, $B$20, $B$19,FALSE)</f>
        <v>7.9149037351477365E-11</v>
      </c>
      <c r="D33" s="1">
        <f>_xlfn.BINOM.DIST(A33, $B$20, $B$19,TRUE)</f>
        <v>8.4044514415099093E-11</v>
      </c>
      <c r="H33" s="13" t="s">
        <v>6</v>
      </c>
      <c r="I33" s="14"/>
      <c r="J33" s="15">
        <v>100</v>
      </c>
    </row>
    <row r="34" spans="1:10" x14ac:dyDescent="0.2">
      <c r="A34">
        <v>10</v>
      </c>
      <c r="B34" s="1">
        <f>COMBIN($B$20,A34)*($B$19^A34)*((1-$B$19)^($B$20-A34))</f>
        <v>1.1397461378612721E-9</v>
      </c>
      <c r="C34" s="1">
        <f>_xlfn.BINOM.DIST(A34, $B$20, $B$19,FALSE)</f>
        <v>1.1397461378612733E-9</v>
      </c>
      <c r="D34" s="1">
        <f>_xlfn.BINOM.DIST(A34, $B$20, $B$19,TRUE)</f>
        <v>1.2237906522763735E-9</v>
      </c>
      <c r="H34" s="16" t="s">
        <v>7</v>
      </c>
      <c r="I34" s="17"/>
      <c r="J34" s="18">
        <v>90</v>
      </c>
    </row>
    <row r="35" spans="1:10" x14ac:dyDescent="0.2">
      <c r="A35">
        <v>11</v>
      </c>
      <c r="B35" s="1">
        <f>COMBIN($B$20,A35)*($B$19^A35)*((1-$B$19)^($B$20-A35))</f>
        <v>1.3987793510115618E-8</v>
      </c>
      <c r="C35" s="1">
        <f>_xlfn.BINOM.DIST(A35, $B$20, $B$19,FALSE)</f>
        <v>1.3987793510115596E-8</v>
      </c>
      <c r="D35" s="1">
        <f>_xlfn.BINOM.DIST(A35, $B$20, $B$19,TRUE)</f>
        <v>1.5211584162391973E-8</v>
      </c>
      <c r="H35" s="16" t="s">
        <v>15</v>
      </c>
      <c r="I35" s="17"/>
      <c r="J35" s="18">
        <v>6</v>
      </c>
    </row>
    <row r="36" spans="1:10" x14ac:dyDescent="0.2">
      <c r="A36">
        <v>12</v>
      </c>
      <c r="B36" s="1">
        <f>COMBIN($B$20,A36)*($B$19^A36)*((1-$B$19)^($B$20-A36))</f>
        <v>1.4687183185621403E-7</v>
      </c>
      <c r="C36" s="1">
        <f>_xlfn.BINOM.DIST(A36, $B$20, $B$19,FALSE)</f>
        <v>1.4687183185621382E-7</v>
      </c>
      <c r="D36" s="1">
        <f>_xlfn.BINOM.DIST(A36, $B$20, $B$19,TRUE)</f>
        <v>1.6208341601860609E-7</v>
      </c>
      <c r="H36" s="16" t="s">
        <v>8</v>
      </c>
      <c r="I36" s="17"/>
      <c r="J36" s="19">
        <f>_xlfn.BINOM.DIST(ROUND($J$34/100*$J$33,0)+$J$35, $J$33, $J$34/100,TRUE)-_xlfn.BINOM.DIST(ROUND($J$25/100*$J$33,0)-$J$35-1, $J$33, $J$25/100,TRUE)</f>
        <v>0.97156470273351547</v>
      </c>
    </row>
    <row r="37" spans="1:10" x14ac:dyDescent="0.2">
      <c r="A37">
        <v>13</v>
      </c>
      <c r="B37" s="1">
        <f>COMBIN($B$20,A37)*($B$19^A37)*((1-$B$19)^($B$20-A37))</f>
        <v>1.3218464867059268E-6</v>
      </c>
      <c r="C37" s="1">
        <f>_xlfn.BINOM.DIST(A37, $B$20, $B$19,FALSE)</f>
        <v>1.32184648670593E-6</v>
      </c>
      <c r="D37" s="1">
        <f>_xlfn.BINOM.DIST(A37, $B$20, $B$19,TRUE)</f>
        <v>1.4839299027245348E-6</v>
      </c>
      <c r="H37" s="20" t="s">
        <v>20</v>
      </c>
      <c r="I37" s="21">
        <f>J34/100*J33-J35</f>
        <v>84</v>
      </c>
      <c r="J37" s="22">
        <f>J34/100*J33+J35</f>
        <v>96</v>
      </c>
    </row>
    <row r="38" spans="1:10" x14ac:dyDescent="0.2">
      <c r="A38">
        <v>14</v>
      </c>
      <c r="B38" s="1">
        <f>COMBIN($B$20,A38)*($B$19^A38)*((1-$B$19)^($B$20-A38))</f>
        <v>1.0197101468874294E-5</v>
      </c>
      <c r="C38" s="1">
        <f>_xlfn.BINOM.DIST(A38, $B$20, $B$19,FALSE)</f>
        <v>1.0197101468874307E-5</v>
      </c>
      <c r="D38" s="1">
        <f>_xlfn.BINOM.DIST(A38, $B$20, $B$19,TRUE)</f>
        <v>1.1681031371598811E-5</v>
      </c>
    </row>
    <row r="39" spans="1:10" x14ac:dyDescent="0.2">
      <c r="A39">
        <v>15</v>
      </c>
      <c r="B39" s="1">
        <f>COMBIN($B$20,A39)*($B$19^A39)*((1-$B$19)^($B$20-A39))</f>
        <v>6.7300869694570344E-5</v>
      </c>
      <c r="C39" s="1">
        <f>_xlfn.BINOM.DIST(A39, $B$20, $B$19,FALSE)</f>
        <v>6.7300869694570344E-5</v>
      </c>
      <c r="D39" s="1">
        <f>_xlfn.BINOM.DIST(A39, $B$20, $B$19,TRUE)</f>
        <v>7.8981901066169116E-5</v>
      </c>
    </row>
    <row r="40" spans="1:10" x14ac:dyDescent="0.2">
      <c r="A40">
        <v>16</v>
      </c>
      <c r="B40" s="1">
        <f>COMBIN($B$20,A40)*($B$19^A40)*((1-$B$19)^($B$20-A40))</f>
        <v>3.7856739203195834E-4</v>
      </c>
      <c r="C40" s="1">
        <f>_xlfn.BINOM.DIST(A40, $B$20, $B$19,FALSE)</f>
        <v>3.7856739203195861E-4</v>
      </c>
      <c r="D40" s="1">
        <f>_xlfn.BINOM.DIST(A40, $B$20, $B$19,TRUE)</f>
        <v>4.5754929309812777E-4</v>
      </c>
    </row>
    <row r="41" spans="1:10" x14ac:dyDescent="0.2">
      <c r="A41">
        <v>17</v>
      </c>
      <c r="B41" s="1">
        <f>COMBIN($B$20,A41)*($B$19^A41)*((1-$B$19)^($B$20-A41))</f>
        <v>1.8037622796816845E-3</v>
      </c>
      <c r="C41" s="1">
        <f>_xlfn.BINOM.DIST(A41, $B$20, $B$19,FALSE)</f>
        <v>1.8037622796816832E-3</v>
      </c>
      <c r="D41" s="1">
        <f>_xlfn.BINOM.DIST(A41, $B$20, $B$19,TRUE)</f>
        <v>2.2613115727798143E-3</v>
      </c>
    </row>
    <row r="42" spans="1:10" x14ac:dyDescent="0.2">
      <c r="A42">
        <v>18</v>
      </c>
      <c r="B42" s="1">
        <f>COMBIN($B$20,A42)*($B$19^A42)*((1-$B$19)^($B$20-A42))</f>
        <v>7.2150491187267423E-3</v>
      </c>
      <c r="C42" s="1">
        <f>_xlfn.BINOM.DIST(A42, $B$20, $B$19,FALSE)</f>
        <v>7.2150491187267301E-3</v>
      </c>
      <c r="D42" s="1">
        <f>_xlfn.BINOM.DIST(A42, $B$20, $B$19,TRUE)</f>
        <v>9.4763606915065496E-3</v>
      </c>
    </row>
    <row r="43" spans="1:10" x14ac:dyDescent="0.2">
      <c r="A43">
        <v>19</v>
      </c>
      <c r="B43" s="1">
        <f>COMBIN($B$20,A43)*($B$19^A43)*((1-$B$19)^($B$20-A43))</f>
        <v>2.3923583919988674E-2</v>
      </c>
      <c r="C43" s="1">
        <f>_xlfn.BINOM.DIST(A43, $B$20, $B$19,FALSE)</f>
        <v>2.3923583919988688E-2</v>
      </c>
      <c r="D43" s="1">
        <f>_xlfn.BINOM.DIST(A43, $B$20, $B$19,TRUE)</f>
        <v>3.3399944611495175E-2</v>
      </c>
    </row>
    <row r="44" spans="1:10" x14ac:dyDescent="0.2">
      <c r="A44">
        <v>20</v>
      </c>
      <c r="B44" s="11">
        <f>COMBIN($B$20,A44)*($B$19^A44)*((1-$B$19)^($B$20-A44))</f>
        <v>6.4593676583969431E-2</v>
      </c>
      <c r="C44" s="1">
        <f>_xlfn.BINOM.DIST(A44, $B$20, $B$19,FALSE)</f>
        <v>6.4593676583969445E-2</v>
      </c>
      <c r="D44" s="1">
        <f>_xlfn.BINOM.DIST(A44, $B$20, $B$19,TRUE)</f>
        <v>9.7993621195464592E-2</v>
      </c>
    </row>
    <row r="45" spans="1:10" x14ac:dyDescent="0.2">
      <c r="A45">
        <v>21</v>
      </c>
      <c r="B45" s="11">
        <f>COMBIN($B$20,A45)*($B$19^A45)*((1-$B$19)^($B$20-A45))</f>
        <v>0.13841502125136315</v>
      </c>
      <c r="C45" s="1">
        <f>_xlfn.BINOM.DIST(A45, $B$20, $B$19,FALSE)</f>
        <v>0.13841502125136307</v>
      </c>
      <c r="D45" s="1">
        <f>_xlfn.BINOM.DIST(A45, $B$20, $B$19,TRUE)</f>
        <v>0.23640864244682772</v>
      </c>
    </row>
    <row r="46" spans="1:10" x14ac:dyDescent="0.2">
      <c r="A46">
        <v>22</v>
      </c>
      <c r="B46" s="8">
        <f>COMBIN($B$20,A46)*($B$19^A46)*((1-$B$19)^($B$20-A46))</f>
        <v>0.22649730750223071</v>
      </c>
      <c r="C46" s="1">
        <f>_xlfn.BINOM.DIST(A46, $B$20, $B$19,FALSE)</f>
        <v>0.22649730750223052</v>
      </c>
      <c r="D46" s="1">
        <f>_xlfn.BINOM.DIST(A46, $B$20, $B$19,TRUE)</f>
        <v>0.46290594994905837</v>
      </c>
    </row>
    <row r="47" spans="1:10" x14ac:dyDescent="0.2">
      <c r="A47" s="7">
        <v>23</v>
      </c>
      <c r="B47" s="8">
        <f>COMBIN($B$20,A47)*($B$19^A47)*((1-$B$19)^($B$20-A47))</f>
        <v>0.26588814358957519</v>
      </c>
      <c r="C47" s="1">
        <f>_xlfn.BINOM.DIST(A47, $B$20, $B$19,FALSE)</f>
        <v>0.26588814358957508</v>
      </c>
      <c r="D47" s="1">
        <f>_xlfn.BINOM.DIST(A47, $B$20, $B$19,TRUE)</f>
        <v>0.72879409353863334</v>
      </c>
      <c r="E47" s="7" t="s">
        <v>3</v>
      </c>
      <c r="G47" s="1"/>
    </row>
    <row r="48" spans="1:10" x14ac:dyDescent="0.2">
      <c r="A48">
        <v>24</v>
      </c>
      <c r="B48" s="8">
        <f>COMBIN($B$20,A48)*($B$19^A48)*((1-$B$19)^($B$20-A48))</f>
        <v>0.19941610769218146</v>
      </c>
      <c r="C48" s="1">
        <f>_xlfn.BINOM.DIST(A48, $B$20, $B$19,FALSE)</f>
        <v>0.19941610769218129</v>
      </c>
      <c r="D48" s="1">
        <f>_xlfn.BINOM.DIST(A48, $B$20, $B$19,TRUE)</f>
        <v>0.92821020123081466</v>
      </c>
      <c r="G48" s="1"/>
    </row>
    <row r="49" spans="1:7" x14ac:dyDescent="0.2">
      <c r="A49">
        <v>25</v>
      </c>
      <c r="B49" s="1">
        <f>COMBIN($B$20,A49)*($B$19^A49)*((1-$B$19)^($B$20-A49))</f>
        <v>7.1789798769185342E-2</v>
      </c>
      <c r="C49" s="1">
        <f>_xlfn.BINOM.DIST(A49, $B$20, $B$19,FALSE)</f>
        <v>7.1789798769185287E-2</v>
      </c>
      <c r="D49" s="1">
        <f>_xlfn.BINOM.DIST(A49, $B$20, $B$19,TRUE)</f>
        <v>1</v>
      </c>
      <c r="G49" s="1"/>
    </row>
    <row r="50" spans="1:7" x14ac:dyDescent="0.2">
      <c r="C50" s="1"/>
      <c r="D50" s="1"/>
      <c r="E50" s="1"/>
    </row>
    <row r="51" spans="1:7" x14ac:dyDescent="0.2">
      <c r="B51" s="12">
        <f>SUM(B46:B48)</f>
        <v>0.6918015587839873</v>
      </c>
      <c r="C51" s="1" t="s">
        <v>8</v>
      </c>
      <c r="D51" s="1"/>
      <c r="E51" s="1"/>
    </row>
    <row r="52" spans="1:7" x14ac:dyDescent="0.2">
      <c r="C52" s="1"/>
      <c r="D52" s="1"/>
      <c r="E52" s="1"/>
    </row>
    <row r="53" spans="1:7" x14ac:dyDescent="0.2">
      <c r="C53" s="1"/>
      <c r="D53" s="1"/>
      <c r="E53" s="1"/>
    </row>
    <row r="54" spans="1:7" x14ac:dyDescent="0.2">
      <c r="C54" s="1"/>
      <c r="D54" s="1"/>
      <c r="E54" s="1"/>
    </row>
    <row r="55" spans="1:7" x14ac:dyDescent="0.2">
      <c r="C55" s="1"/>
      <c r="D55" s="1"/>
      <c r="E55" s="1"/>
    </row>
    <row r="56" spans="1:7" x14ac:dyDescent="0.2">
      <c r="C56" s="1"/>
      <c r="D56" s="1"/>
      <c r="E56" s="1"/>
    </row>
    <row r="57" spans="1:7" x14ac:dyDescent="0.2">
      <c r="C57" s="1"/>
      <c r="D57" s="1"/>
      <c r="E57" s="1"/>
    </row>
    <row r="58" spans="1:7" x14ac:dyDescent="0.2">
      <c r="C58" s="1"/>
      <c r="D58" s="1"/>
      <c r="E58" s="1"/>
    </row>
    <row r="59" spans="1:7" x14ac:dyDescent="0.2">
      <c r="C59" s="1"/>
      <c r="D59" s="1"/>
      <c r="E59" s="1"/>
    </row>
    <row r="60" spans="1:7" x14ac:dyDescent="0.2">
      <c r="C60" s="1"/>
      <c r="D60" s="1"/>
      <c r="E60" s="1"/>
    </row>
    <row r="61" spans="1:7" x14ac:dyDescent="0.2">
      <c r="C61" s="1"/>
      <c r="D61" s="1"/>
      <c r="E61" s="1"/>
    </row>
    <row r="62" spans="1:7" x14ac:dyDescent="0.2">
      <c r="C62" s="1"/>
      <c r="D62" s="1"/>
      <c r="E62" s="1"/>
    </row>
    <row r="63" spans="1:7" x14ac:dyDescent="0.2">
      <c r="C63" s="1"/>
      <c r="D63" s="1"/>
      <c r="E63" s="1"/>
    </row>
    <row r="64" spans="1:7" x14ac:dyDescent="0.2">
      <c r="C64" s="1"/>
      <c r="D64" s="1"/>
      <c r="E64" s="1"/>
    </row>
    <row r="65" spans="3:5" x14ac:dyDescent="0.2">
      <c r="C65" s="1"/>
      <c r="D65" s="1"/>
      <c r="E65" s="1"/>
    </row>
    <row r="66" spans="3:5" x14ac:dyDescent="0.2">
      <c r="C66" s="1"/>
      <c r="D66" s="1"/>
      <c r="E66" s="1"/>
    </row>
    <row r="67" spans="3:5" x14ac:dyDescent="0.2">
      <c r="C67" s="1"/>
      <c r="D67" s="1"/>
      <c r="E67" s="1"/>
    </row>
    <row r="68" spans="3:5" x14ac:dyDescent="0.2">
      <c r="C68" s="1"/>
      <c r="D68" s="1"/>
      <c r="E68" s="1"/>
    </row>
    <row r="69" spans="3:5" x14ac:dyDescent="0.2">
      <c r="C69" s="1"/>
      <c r="D69" s="1"/>
      <c r="E69" s="1"/>
    </row>
    <row r="70" spans="3:5" x14ac:dyDescent="0.2">
      <c r="C70" s="1"/>
      <c r="D70" s="1"/>
      <c r="E70" s="1"/>
    </row>
    <row r="71" spans="3:5" x14ac:dyDescent="0.2">
      <c r="C71" s="1"/>
      <c r="D71" s="1"/>
      <c r="E71" s="1"/>
    </row>
    <row r="72" spans="3:5" x14ac:dyDescent="0.2">
      <c r="C72" s="1"/>
      <c r="D72" s="1"/>
      <c r="E72" s="1"/>
    </row>
    <row r="73" spans="3:5" x14ac:dyDescent="0.2">
      <c r="C73" s="1"/>
      <c r="D73" s="1"/>
      <c r="E73" s="1"/>
    </row>
    <row r="74" spans="3:5" x14ac:dyDescent="0.2">
      <c r="C74" s="1"/>
      <c r="D74" s="1"/>
      <c r="E74" s="1"/>
    </row>
    <row r="75" spans="3:5" x14ac:dyDescent="0.2">
      <c r="C75" s="1"/>
      <c r="D75" s="1"/>
      <c r="E75" s="1"/>
    </row>
    <row r="76" spans="3:5" x14ac:dyDescent="0.2">
      <c r="C76" s="1"/>
      <c r="D76" s="1"/>
      <c r="E76" s="1"/>
    </row>
    <row r="77" spans="3:5" x14ac:dyDescent="0.2">
      <c r="C77" s="1"/>
      <c r="D77" s="1"/>
      <c r="E77" s="1"/>
    </row>
    <row r="78" spans="3:5" x14ac:dyDescent="0.2">
      <c r="C78" s="1"/>
      <c r="D78" s="1"/>
      <c r="E78" s="1"/>
    </row>
    <row r="79" spans="3:5" x14ac:dyDescent="0.2">
      <c r="C79" s="1"/>
      <c r="D79" s="1"/>
      <c r="E79" s="1"/>
    </row>
    <row r="80" spans="3:5" x14ac:dyDescent="0.2">
      <c r="C80" s="1"/>
      <c r="D80" s="1"/>
      <c r="E80" s="1"/>
    </row>
    <row r="81" spans="3:5" x14ac:dyDescent="0.2">
      <c r="C81" s="1"/>
      <c r="D81" s="1"/>
      <c r="E81" s="1"/>
    </row>
    <row r="82" spans="3:5" x14ac:dyDescent="0.2">
      <c r="C82" s="1"/>
      <c r="D82" s="1"/>
      <c r="E82" s="1"/>
    </row>
    <row r="83" spans="3:5" x14ac:dyDescent="0.2">
      <c r="C83" s="1"/>
      <c r="D83" s="1"/>
      <c r="E83" s="1"/>
    </row>
    <row r="84" spans="3:5" x14ac:dyDescent="0.2">
      <c r="C84" s="1"/>
      <c r="D84" s="1"/>
      <c r="E84" s="1"/>
    </row>
    <row r="85" spans="3:5" x14ac:dyDescent="0.2">
      <c r="C85" s="1"/>
      <c r="D85" s="1"/>
      <c r="E85" s="1"/>
    </row>
    <row r="86" spans="3:5" x14ac:dyDescent="0.2">
      <c r="C86" s="1"/>
      <c r="D86" s="1"/>
      <c r="E86" s="1"/>
    </row>
    <row r="87" spans="3:5" x14ac:dyDescent="0.2">
      <c r="C87" s="1"/>
      <c r="D87" s="1"/>
      <c r="E87" s="1"/>
    </row>
    <row r="88" spans="3:5" x14ac:dyDescent="0.2">
      <c r="C88" s="1"/>
      <c r="D88" s="1"/>
      <c r="E88" s="1"/>
    </row>
    <row r="89" spans="3:5" x14ac:dyDescent="0.2">
      <c r="C89" s="1"/>
      <c r="D89" s="1"/>
      <c r="E89" s="1"/>
    </row>
    <row r="90" spans="3:5" x14ac:dyDescent="0.2">
      <c r="C90" s="1"/>
      <c r="D90" s="1"/>
      <c r="E90" s="1"/>
    </row>
    <row r="91" spans="3:5" x14ac:dyDescent="0.2">
      <c r="C91" s="1"/>
      <c r="D91" s="1"/>
      <c r="E91" s="1"/>
    </row>
    <row r="92" spans="3:5" x14ac:dyDescent="0.2">
      <c r="C92" s="1"/>
      <c r="D92" s="1"/>
      <c r="E92" s="1"/>
    </row>
    <row r="93" spans="3:5" x14ac:dyDescent="0.2">
      <c r="C93" s="1"/>
      <c r="D93" s="1"/>
      <c r="E93" s="1"/>
    </row>
    <row r="94" spans="3:5" x14ac:dyDescent="0.2">
      <c r="C94" s="1"/>
      <c r="D94" s="1"/>
      <c r="E94" s="1"/>
    </row>
    <row r="95" spans="3:5" x14ac:dyDescent="0.2">
      <c r="C95" s="1"/>
      <c r="D95" s="1"/>
      <c r="E95" s="1"/>
    </row>
    <row r="96" spans="3:5" x14ac:dyDescent="0.2">
      <c r="C96" s="1"/>
      <c r="D96" s="1"/>
      <c r="E96" s="1"/>
    </row>
    <row r="97" spans="3:5" x14ac:dyDescent="0.2">
      <c r="C97" s="1"/>
      <c r="D97" s="1"/>
      <c r="E97" s="1"/>
    </row>
    <row r="98" spans="3:5" x14ac:dyDescent="0.2">
      <c r="C98" s="1"/>
      <c r="D98" s="1"/>
      <c r="E98" s="1"/>
    </row>
    <row r="99" spans="3:5" x14ac:dyDescent="0.2">
      <c r="C99" s="1"/>
      <c r="D99" s="1"/>
      <c r="E99" s="1"/>
    </row>
    <row r="100" spans="3:5" x14ac:dyDescent="0.2">
      <c r="C100" s="1"/>
      <c r="D100" s="1"/>
      <c r="E100" s="1"/>
    </row>
    <row r="101" spans="3:5" x14ac:dyDescent="0.2">
      <c r="C101" s="1"/>
      <c r="D101" s="1"/>
      <c r="E101" s="1"/>
    </row>
    <row r="102" spans="3:5" x14ac:dyDescent="0.2">
      <c r="C102" s="1"/>
      <c r="D102" s="1"/>
      <c r="E102" s="1"/>
    </row>
    <row r="103" spans="3:5" x14ac:dyDescent="0.2">
      <c r="C103" s="1"/>
      <c r="D103" s="1"/>
      <c r="E103" s="1"/>
    </row>
    <row r="104" spans="3:5" x14ac:dyDescent="0.2">
      <c r="C104" s="1"/>
      <c r="D104" s="1"/>
      <c r="E104" s="1"/>
    </row>
    <row r="105" spans="3:5" x14ac:dyDescent="0.2">
      <c r="C105" s="1"/>
      <c r="D105" s="1"/>
      <c r="E105" s="1"/>
    </row>
    <row r="106" spans="3:5" x14ac:dyDescent="0.2">
      <c r="C106" s="1"/>
      <c r="D106" s="1"/>
      <c r="E106" s="1"/>
    </row>
    <row r="107" spans="3:5" x14ac:dyDescent="0.2">
      <c r="C107" s="1"/>
      <c r="D107" s="1"/>
      <c r="E107" s="1"/>
    </row>
    <row r="108" spans="3:5" x14ac:dyDescent="0.2">
      <c r="C108" s="1"/>
      <c r="D108" s="1"/>
      <c r="E108" s="1"/>
    </row>
    <row r="109" spans="3:5" x14ac:dyDescent="0.2">
      <c r="C109" s="1"/>
      <c r="D109" s="1"/>
      <c r="E109" s="1"/>
    </row>
    <row r="110" spans="3:5" x14ac:dyDescent="0.2">
      <c r="C110" s="1"/>
      <c r="D110" s="1"/>
      <c r="E110" s="1"/>
    </row>
    <row r="111" spans="3:5" x14ac:dyDescent="0.2">
      <c r="C111" s="1"/>
      <c r="D111" s="1"/>
      <c r="E111" s="1"/>
    </row>
    <row r="112" spans="3:5" x14ac:dyDescent="0.2">
      <c r="C112" s="1"/>
      <c r="D112" s="1"/>
      <c r="E112" s="1"/>
    </row>
    <row r="113" spans="3:5" x14ac:dyDescent="0.2">
      <c r="C113" s="1"/>
      <c r="D113" s="1"/>
      <c r="E113" s="1"/>
    </row>
    <row r="114" spans="3:5" x14ac:dyDescent="0.2">
      <c r="C114" s="1"/>
      <c r="D114" s="1"/>
      <c r="E114" s="1"/>
    </row>
    <row r="115" spans="3:5" x14ac:dyDescent="0.2">
      <c r="C115" s="1"/>
      <c r="D115" s="1"/>
      <c r="E115" s="1"/>
    </row>
    <row r="116" spans="3:5" x14ac:dyDescent="0.2">
      <c r="C116" s="1"/>
      <c r="D116" s="1"/>
      <c r="E116" s="1"/>
    </row>
    <row r="117" spans="3:5" x14ac:dyDescent="0.2">
      <c r="C117" s="1"/>
      <c r="D117" s="1"/>
      <c r="E117" s="1"/>
    </row>
    <row r="118" spans="3:5" x14ac:dyDescent="0.2">
      <c r="C118" s="1"/>
      <c r="D118" s="1"/>
      <c r="E118" s="1"/>
    </row>
    <row r="119" spans="3:5" x14ac:dyDescent="0.2">
      <c r="C119" s="1"/>
      <c r="D119" s="1"/>
      <c r="E119" s="1"/>
    </row>
    <row r="120" spans="3:5" x14ac:dyDescent="0.2">
      <c r="C120" s="1"/>
      <c r="D120" s="1"/>
      <c r="E120" s="1"/>
    </row>
    <row r="121" spans="3:5" x14ac:dyDescent="0.2">
      <c r="C121" s="1"/>
      <c r="D121" s="1"/>
      <c r="E121" s="1"/>
    </row>
    <row r="122" spans="3:5" x14ac:dyDescent="0.2">
      <c r="C122" s="1"/>
      <c r="D122" s="1"/>
      <c r="E122" s="1"/>
    </row>
    <row r="123" spans="3:5" x14ac:dyDescent="0.2">
      <c r="C123" s="1"/>
      <c r="D123" s="1"/>
      <c r="E123" s="1"/>
    </row>
  </sheetData>
  <mergeCells count="3">
    <mergeCell ref="B23:C23"/>
    <mergeCell ref="L3:M3"/>
    <mergeCell ref="L4:M4"/>
  </mergeCells>
  <hyperlinks>
    <hyperlink ref="A17" r:id="rId1"/>
    <hyperlink ref="A4" r:id="rId2"/>
    <hyperlink ref="L3:M3" r:id="rId3" display="z-Values for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Rossi</dc:creator>
  <cp:lastModifiedBy>Rafael Rossi</cp:lastModifiedBy>
  <dcterms:created xsi:type="dcterms:W3CDTF">2016-04-29T09:41:57Z</dcterms:created>
  <dcterms:modified xsi:type="dcterms:W3CDTF">2016-04-29T13:36:19Z</dcterms:modified>
</cp:coreProperties>
</file>