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3.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cngounou/Downloads/"/>
    </mc:Choice>
  </mc:AlternateContent>
  <xr:revisionPtr revIDLastSave="0" documentId="13_ncr:1_{D55E6DA3-9D91-DB4C-B475-C4B34241A698}" xr6:coauthVersionLast="45" xr6:coauthVersionMax="45" xr10:uidLastSave="{00000000-0000-0000-0000-000000000000}"/>
  <bookViews>
    <workbookView xWindow="0" yWindow="0" windowWidth="38400" windowHeight="21600" activeTab="6"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chart.v1.0" hidden="1">'365RE'!$I$6:$I$272</definedName>
    <definedName name="_xlchart.v1.1" hidden="1">'365RE'!$I$6:$I$272</definedName>
    <definedName name="_xlchart.v1.10" hidden="1">'Tasks 6,7'!$C$9:$C$17</definedName>
    <definedName name="_xlchart.v1.11" hidden="1">'Tasks 6,7'!$D$9:$D$17</definedName>
    <definedName name="_xlchart.v1.12" hidden="1">'Tasks 6,7'!$C$9:$C$17</definedName>
    <definedName name="_xlchart.v1.13" hidden="1">'Tasks 6,7'!$D$9:$D$17</definedName>
    <definedName name="_xlchart.v1.14" hidden="1">'Tasks 6,7'!$C$9:$C$17</definedName>
    <definedName name="_xlchart.v1.15" hidden="1">'Tasks 6,7'!$D$9:$D$17</definedName>
    <definedName name="_xlchart.v1.2" hidden="1">'Tasks 6,7'!$C$9:$C$17</definedName>
    <definedName name="_xlchart.v1.3" hidden="1">'Tasks 6,7'!$D$9:$D$17</definedName>
    <definedName name="_xlchart.v1.4" hidden="1">'Tasks 6,7'!$C$9:$C$17</definedName>
    <definedName name="_xlchart.v1.5" hidden="1">'Tasks 6,7'!$D$9:$D$17</definedName>
    <definedName name="_xlchart.v1.6" hidden="1">'Tasks 6,7'!$C$9:$C$17</definedName>
    <definedName name="_xlchart.v1.7" hidden="1">'Tasks 6,7'!$D$9:$D$17</definedName>
    <definedName name="_xlchart.v1.8" hidden="1">'Tasks 6,7'!$C$9:$C$17</definedName>
    <definedName name="_xlchart.v1.9" hidden="1">'Tasks 6,7'!$D$9:$D$17</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5" l="1"/>
  <c r="C15" i="5" s="1"/>
  <c r="D13" i="5"/>
  <c r="C13" i="5"/>
  <c r="D12" i="5"/>
  <c r="C12" i="5"/>
  <c r="D11" i="5"/>
  <c r="C11" i="5"/>
  <c r="D10" i="5"/>
  <c r="C10" i="5"/>
  <c r="D9" i="5"/>
  <c r="C9" i="5"/>
  <c r="F16" i="10"/>
  <c r="F15" i="10"/>
  <c r="F14" i="10"/>
  <c r="F13" i="10"/>
  <c r="F12" i="10"/>
  <c r="F11" i="10"/>
  <c r="F10" i="10"/>
  <c r="F9" i="10"/>
  <c r="E16" i="10"/>
  <c r="E15" i="10"/>
  <c r="E14" i="10"/>
  <c r="E13" i="10"/>
  <c r="E12" i="10"/>
  <c r="E11" i="10"/>
  <c r="E10" i="10"/>
  <c r="E9" i="10"/>
  <c r="D16" i="10"/>
  <c r="D15" i="10"/>
  <c r="D14" i="10"/>
  <c r="D13" i="10"/>
  <c r="D12" i="10"/>
  <c r="D11" i="10"/>
  <c r="D10" i="10"/>
  <c r="D9" i="10"/>
  <c r="D17" i="10" s="1"/>
  <c r="C14" i="9"/>
  <c r="D13" i="9"/>
  <c r="C13" i="9"/>
  <c r="D12" i="9"/>
  <c r="C12" i="9"/>
  <c r="D11" i="9"/>
  <c r="C11" i="9"/>
  <c r="D10" i="9"/>
  <c r="C10" i="9"/>
  <c r="D9" i="9"/>
  <c r="C9" i="9"/>
  <c r="C15" i="9" l="1"/>
  <c r="B59" i="8"/>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<sst xmlns="http://schemas.openxmlformats.org/spreadsheetml/2006/main" count="2550" uniqueCount="577">
  <si>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</si>
  <si>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</si>
  <si>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</si>
  <si>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</si>
  <si>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</si>
  <si>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</si>
  <si>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</si>
  <si>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</si>
  <si>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</si>
  <si>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</si>
  <si>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</si>
  <si>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</si>
  <si>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</si>
  <si>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</si>
  <si>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</si>
  <si>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</si>
  <si>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</si>
  <si>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</si>
  <si>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</si>
  <si>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</si>
  <si>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</si>
  <si>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</si>
  <si>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</si>
  <si>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</si>
  <si>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</si>
  <si>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</si>
  <si>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</si>
  <si>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</si>
  <si>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</si>
  <si>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</si>
  <si>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</si>
  <si>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</si>
  <si>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</si>
  <si>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</si>
  <si>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</si>
  <si>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</si>
  <si>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</si>
  <si>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</si>
  <si>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</si>
  <si>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</si>
  <si>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</si>
  <si>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</si>
  <si>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</si>
  <si>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</si>
  <si>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</si>
  <si>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</si>
  <si>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</si>
  <si>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</si>
  <si>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</si>
  <si>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</si>
  <si>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</si>
  <si>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</si>
  <si>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</si>
  <si>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</si>
  <si>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</si>
  <si>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</si>
  <si>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</si>
  <si>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</si>
  <si>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</si>
  <si>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</si>
  <si>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</si>
  <si>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</si>
  <si>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</si>
  <si>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</si>
  <si>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</si>
  <si>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</si>
  <si>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</si>
  <si>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</si>
  <si>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</si>
  <si>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</si>
  <si>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</si>
  <si>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</si>
  <si>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</si>
  <si>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</si>
  <si>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</si>
  <si>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</si>
  <si>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</si>
  <si>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</si>
  <si>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</si>
  <si>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</si>
  <si>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</si>
  <si>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</si>
  <si>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</si>
  <si>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</si>
  <si>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</si>
  <si>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</si>
  <si>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</si>
  <si>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</si>
  <si>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</si>
  <si>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</si>
  <si>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</si>
  <si>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</si>
  <si>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</si>
  <si>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</si>
  <si>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</si>
  <si>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</si>
  <si>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</si>
  <si>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</si>
  <si>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</si>
  <si>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</si>
  <si>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</si>
  <si>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</si>
  <si>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</si>
  <si>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</si>
  <si>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</si>
  <si>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</si>
  <si>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</si>
  <si>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</si>
  <si>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</si>
  <si>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</si>
  <si>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</si>
  <si>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</si>
  <si>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</si>
  <si>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</si>
  <si>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</si>
  <si>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</si>
  <si>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</si>
  <si>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</si>
  <si>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</si>
  <si>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</si>
  <si>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</si>
  <si>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</si>
  <si>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</si>
  <si>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</si>
  <si>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</si>
  <si>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</si>
  <si>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</si>
  <si>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</si>
  <si>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</si>
  <si>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</si>
  <si>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</si>
  <si>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</si>
  <si>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</si>
  <si>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</si>
  <si>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</si>
  <si>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</si>
  <si>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</si>
  <si>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</si>
  <si>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</si>
  <si>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</si>
  <si>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</si>
  <si>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</si>
  <si>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</si>
  <si>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</si>
  <si>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</si>
  <si>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</si>
  <si>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</si>
  <si>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</si>
  <si>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</si>
  <si>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</si>
  <si>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</si>
  <si>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</si>
  <si>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</si>
  <si>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</si>
  <si>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</si>
  <si>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</si>
  <si>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</si>
  <si>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</si>
  <si>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</si>
  <si>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</si>
  <si>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</si>
  <si>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</si>
  <si>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</si>
  <si>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</si>
  <si>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</si>
  <si>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</si>
  <si>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</si>
  <si>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</si>
  <si>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</si>
  <si>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</si>
  <si>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</si>
  <si>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</si>
  <si>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</si>
  <si>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</si>
  <si>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</si>
  <si>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</si>
  <si>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</si>
  <si>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</si>
  <si>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</si>
  <si>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</si>
  <si>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</si>
  <si>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</si>
  <si>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</si>
  <si>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</si>
  <si>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</si>
  <si>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</si>
  <si>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</si>
  <si>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</si>
  <si>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</si>
  <si>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</si>
  <si>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</si>
  <si>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</si>
  <si>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</si>
  <si>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</si>
  <si>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</si>
  <si>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</si>
  <si>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</si>
  <si>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</si>
  <si>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</si>
  <si>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</si>
  <si>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</si>
  <si>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</si>
  <si>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</si>
  <si>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</si>
  <si>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</si>
  <si>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</si>
  <si>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</si>
  <si>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</si>
  <si>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</si>
  <si>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</si>
  <si>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</si>
  <si>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</si>
  <si>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</si>
  <si>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</si>
  <si>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</si>
  <si>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</si>
  <si>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</si>
  <si>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</si>
  <si>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</si>
  <si>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</si>
  <si>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</si>
  <si>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</si>
  <si>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</si>
  <si>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</si>
  <si>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</si>
  <si>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</si>
  <si>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</si>
  <si>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</si>
  <si>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</si>
  <si>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</si>
  <si>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</si>
  <si>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</si>
  <si>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</si>
  <si>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</si>
  <si>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</si>
  <si>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</si>
  <si>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</si>
  <si>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</si>
  <si>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</si>
  <si>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</si>
  <si>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</si>
  <si>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</si>
  <si>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</si>
  <si>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</si>
  <si>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</si>
  <si>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</si>
  <si>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</si>
  <si>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</si>
  <si>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</si>
  <si>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</si>
  <si>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</si>
  <si>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</si>
  <si>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</si>
  <si>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</si>
  <si>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</si>
  <si>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</si>
  <si>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</si>
  <si>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</si>
  <si>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</si>
  <si>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</si>
  <si>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</si>
  <si>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</si>
  <si>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</si>
  <si>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</si>
  <si>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</si>
  <si>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</si>
  <si>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</si>
  <si>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</si>
  <si>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</si>
  <si>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</si>
  <si>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</si>
  <si>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</si>
  <si>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</si>
  <si>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</si>
  <si>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</si>
  <si>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</si>
  <si>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</si>
  <si>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</si>
  <si>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</si>
  <si>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</si>
  <si>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</si>
  <si>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</si>
  <si>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</si>
  <si>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</si>
  <si>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</si>
  <si>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</si>
  <si>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</si>
  <si>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</si>
  <si>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</si>
  <si>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</si>
  <si>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</si>
  <si>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</si>
  <si>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</si>
  <si>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</si>
  <si>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</si>
  <si>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</si>
  <si>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</si>
  <si>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</si>
  <si>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</si>
  <si>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</si>
  <si>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</si>
  <si>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</si>
  <si>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</si>
  <si>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</si>
  <si>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</si>
  <si>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</si>
  <si>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</si>
  <si>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</si>
  <si>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</si>
  <si>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</si>
  <si>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</si>
  <si>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</si>
  <si>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</si>
  <si>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</si>
  <si>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</si>
  <si>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</si>
  <si>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</si>
  <si>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</si>
  <si>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</si>
  <si>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</si>
  <si>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</si>
  <si>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</si>
  <si>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</si>
  <si>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</si>
  <si>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</si>
  <si>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</si>
  <si>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</si>
  <si>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</si>
  <si>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</si>
  <si>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</si>
  <si>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</si>
  <si>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</si>
  <si>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</si>
  <si>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</si>
  <si>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</si>
  <si>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</si>
  <si>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</si>
  <si>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</si>
  <si>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</si>
  <si>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</si>
  <si>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</si>
  <si>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</si>
  <si>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</si>
  <si>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</si>
  <si>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</si>
  <si>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</si>
  <si>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</si>
  <si>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</si>
  <si>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</si>
  <si>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</si>
  <si>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</si>
  <si>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</si>
  <si>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</si>
  <si>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</si>
  <si>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</si>
  <si>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</si>
  <si>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</si>
  <si>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</si>
  <si>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</si>
  <si>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</si>
  <si>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</si>
  <si>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</si>
  <si>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</si>
  <si>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</si>
  <si>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</si>
  <si>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</si>
  <si>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</si>
  <si>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</si>
  <si>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</si>
  <si>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</si>
  <si>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</si>
  <si>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</si>
  <si>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</si>
  <si>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</si>
  <si>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</si>
  <si>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</si>
  <si>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</si>
  <si>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</si>
  <si>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</si>
  <si>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</si>
  <si>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</si>
  <si>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</si>
  <si>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</si>
  <si>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</si>
  <si>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</si>
  <si>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</si>
  <si>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</si>
  <si>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</si>
  <si>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</si>
  <si>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</si>
  <si>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</si>
  <si>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</si>
  <si>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</si>
  <si>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</si>
  <si>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</si>
  <si>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</si>
  <si>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</si>
  <si>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</si>
  <si>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</si>
  <si>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</si>
  <si>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</si>
  <si>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</si>
  <si>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</si>
  <si>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</si>
  <si>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</si>
  <si>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</si>
  <si>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</si>
  <si>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</si>
  <si>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</si>
  <si>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</si>
  <si>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</si>
  <si>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</si>
  <si>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</si>
  <si>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</si>
  <si>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</si>
  <si>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</si>
  <si>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</si>
  <si>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</si>
  <si>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</si>
  <si>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</si>
  <si>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</si>
  <si>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</si>
  <si>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</si>
  <si>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</si>
  <si>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</si>
  <si>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</si>
  <si>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</si>
  <si>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</si>
  <si>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</si>
  <si>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</si>
  <si>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</si>
  <si>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</si>
  <si>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</si>
  <si>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</si>
  <si>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</si>
  <si>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</si>
  <si>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</si>
  <si>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</si>
  <si>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</si>
  <si>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</si>
  <si>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</si>
  <si>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</si>
  <si>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</si>
  <si>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</si>
  <si>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</si>
  <si>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</si>
  <si>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</si>
  <si>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</si>
  <si>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</si>
  <si>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</si>
  <si>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</si>
  <si>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</si>
  <si>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</si>
  <si>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</si>
  <si>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</si>
  <si>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</si>
  <si>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</si>
  <si>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</si>
  <si>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</si>
  <si>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</si>
  <si>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</si>
  <si>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</si>
  <si>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</si>
  <si>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</si>
  <si>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</si>
  <si>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</si>
  <si>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</si>
  <si>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</si>
  <si>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</si>
  <si>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</si>
  <si>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</si>
  <si>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</si>
  <si>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</si>
  <si>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</si>
  <si>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</si>
  <si>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</si>
  <si>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</si>
  <si>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</si>
  <si>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</si>
  <si>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</si>
  <si>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</si>
  <si>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</si>
  <si>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</si>
  <si>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</si>
  <si>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</si>
  <si>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</si>
  <si>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</si>
  <si>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</si>
  <si>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</si>
  <si>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</si>
  <si>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</si>
  <si>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</si>
  <si>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</si>
  <si>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</si>
  <si>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</si>
  <si>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</si>
  <si>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</si>
  <si>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</si>
  <si>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</si>
  <si>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</si>
  <si>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</si>
  <si>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</si>
  <si>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</si>
  <si>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</si>
  <si>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</si>
  <si>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</si>
  <si>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</si>
  <si>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</si>
  <si>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</si>
  <si>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</si>
  <si>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</si>
  <si>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</si>
  <si>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</si>
  <si>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</si>
  <si>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</si>
  <si>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</si>
  <si>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</si>
  <si>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</si>
  <si>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</si>
  <si>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</si>
  <si>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</si>
  <si>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</si>
  <si>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</si>
  <si>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</si>
  <si>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</si>
  <si>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</si>
  <si>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</si>
  <si>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</si>
  <si>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</si>
  <si>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</si>
  <si>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</si>
  <si>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</si>
  <si>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</si>
  <si>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</si>
  <si>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</si>
  <si>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</si>
  <si>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</si>
  <si>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</si>
  <si>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</si>
  <si>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</si>
  <si>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</si>
  <si>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</si>
  <si>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</si>
  <si>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</si>
  <si>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</si>
  <si>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</si>
  <si>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</si>
  <si>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</si>
  <si>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</si>
  <si>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</si>
  <si>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r>
      <t xml:space="preserve">Task 2: </t>
    </r>
    <r>
      <rPr>
        <sz val="9"/>
        <color theme="1"/>
        <rFont val="Arial"/>
        <family val="2"/>
      </rPr>
      <t>Create a frequency distribution graph representing the price (that is a histogram with the highest possible number of bins - 267). Use data on all apartments and offices, no matter if sold or not.</t>
    </r>
  </si>
  <si>
    <t>Variable</t>
  </si>
  <si>
    <t>Tyoe of data</t>
  </si>
  <si>
    <t>Measurement Level</t>
  </si>
  <si>
    <t>Cust ID</t>
  </si>
  <si>
    <t>Year of Sale</t>
  </si>
  <si>
    <t>nominal</t>
  </si>
  <si>
    <t>categorical</t>
  </si>
  <si>
    <t>quantitative, ratio</t>
  </si>
  <si>
    <t>numerical, discrete</t>
  </si>
  <si>
    <t>qualitataive, ordinal</t>
  </si>
  <si>
    <t>Mean</t>
  </si>
  <si>
    <t>Median</t>
  </si>
  <si>
    <t>Mode</t>
  </si>
  <si>
    <t>Area</t>
  </si>
  <si>
    <t>Variance</t>
  </si>
  <si>
    <t>Standard Deviation</t>
  </si>
  <si>
    <t>Covariance</t>
  </si>
  <si>
    <t>Correlation</t>
  </si>
  <si>
    <t>Price and area are almost perfectly correlated</t>
  </si>
  <si>
    <t>Skew</t>
  </si>
  <si>
    <t>We have positive skewness</t>
  </si>
  <si>
    <t>Total</t>
  </si>
  <si>
    <t>Absolute Frequency</t>
  </si>
  <si>
    <t>Relative Frequency</t>
  </si>
  <si>
    <t>Cumulative Frequency</t>
  </si>
  <si>
    <t>Calculated in Tasks 8 and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</si>
</sst>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quot;$&quot;* #,##0.00_);_(&quot;$&quot;* \(#,##0.00\);_(&quot;$&quot;* &quot;-&quot;??_);_(@_)"/>
  </numFmts>
  <fonts count="12"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sz val="11"/>
      <color rgb="FF000000"/>
      <name val="Calibri"/>
      <family val="2"/>
    </font>
    <font>
      <b/>
      <sz val="9"/>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43" fontId="10" fillId="0" borderId="0" applyFont="0" applyFill="0" applyBorder="0" applyAlignment="0" applyProtection="0"/>
  </cellStyleXfs>
  <cellXfs count="61">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9" fillId="6" borderId="0" xfId="0" applyFont="1" applyFill="1" applyAlignment="1">
      <alignment horizontal="center" vertical="center"/>
    </xf>
    <xf numFmtId="43" fontId="2" fillId="4" borderId="0" xfId="2" applyFont="1" applyFill="1" applyAlignment="1"/>
    <xf numFmtId="164" fontId="2" fillId="0" borderId="0" xfId="0" applyNumberFormat="1" applyFont="1" applyAlignment="1">
      <alignment vertical="center"/>
    </xf>
    <xf numFmtId="164" fontId="2" fillId="2" borderId="0" xfId="0" applyNumberFormat="1" applyFont="1" applyFill="1" applyAlignment="1">
      <alignment vertical="center"/>
    </xf>
    <xf numFmtId="0" fontId="11" fillId="4" borderId="0" xfId="0" applyFont="1" applyFill="1" applyAlignment="1"/>
    <xf numFmtId="0" fontId="2" fillId="4" borderId="2" xfId="0" applyFont="1" applyFill="1" applyBorder="1" applyAlignment="1"/>
    <xf numFmtId="164" fontId="2" fillId="4" borderId="2" xfId="0" applyNumberFormat="1" applyFont="1" applyFill="1" applyBorder="1" applyAlignment="1"/>
    <xf numFmtId="43" fontId="2" fillId="4" borderId="2" xfId="2" applyNumberFormat="1" applyFont="1" applyFill="1" applyBorder="1" applyAlignment="1"/>
    <xf numFmtId="43" fontId="2" fillId="4" borderId="2" xfId="2" applyFont="1" applyFill="1" applyBorder="1" applyAlignment="1"/>
    <xf numFmtId="164" fontId="2" fillId="0" borderId="2" xfId="0" applyNumberFormat="1" applyFont="1" applyBorder="1" applyAlignment="1">
      <alignment vertical="center"/>
    </xf>
    <xf numFmtId="164" fontId="2" fillId="4" borderId="2" xfId="0" applyNumberFormat="1" applyFont="1" applyFill="1" applyBorder="1" applyAlignment="1">
      <alignment horizontal="center"/>
    </xf>
    <xf numFmtId="164" fontId="2" fillId="2" borderId="2" xfId="0" applyNumberFormat="1" applyFont="1" applyFill="1" applyBorder="1" applyAlignment="1">
      <alignment vertical="center"/>
    </xf>
    <xf numFmtId="43" fontId="2" fillId="4" borderId="2" xfId="2" applyFont="1" applyFill="1" applyBorder="1" applyAlignment="1">
      <alignment horizontal="center" vertical="center"/>
    </xf>
    <xf numFmtId="10" fontId="2" fillId="4" borderId="0" xfId="2" applyNumberFormat="1" applyFont="1" applyFill="1" applyAlignment="1"/>
    <xf numFmtId="10" fontId="2" fillId="4" borderId="0" xfId="0" applyNumberFormat="1" applyFont="1" applyFill="1" applyAlignment="1"/>
  </cellXfs>
  <cellStyles count="3">
    <cellStyle name="Comma" xfId="2" builtinId="3"/>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Price</a:t>
            </a:r>
            <a:r>
              <a:rPr lang="en-GB" baseline="0"/>
              <a:t> and Area</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9E2D-8E43-8DF3-F6C72B7D8C57}"/>
            </c:ext>
          </c:extLst>
        </c:ser>
        <c:dLbls>
          <c:showLegendKey val="0"/>
          <c:showVal val="0"/>
          <c:showCatName val="0"/>
          <c:showSerName val="0"/>
          <c:showPercent val="0"/>
          <c:showBubbleSize val="0"/>
        </c:dLbls>
        <c:axId val="2136672000"/>
        <c:axId val="2143191856"/>
      </c:scatterChart>
      <c:valAx>
        <c:axId val="21366720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143191856"/>
        <c:crosses val="autoZero"/>
        <c:crossBetween val="midCat"/>
      </c:valAx>
      <c:valAx>
        <c:axId val="21431918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136672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Task 1</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Task 1</a:t>
          </a:r>
        </a:p>
      </cx:txPr>
    </cx:title>
    <cx:plotArea>
      <cx:plotAreaRegion>
        <cx:series layoutId="clusteredColumn" uniqueId="{1263F045-3846-604A-B18E-7CA2432E9EA3}">
          <cx:dataPt idx="71"/>
          <cx:dataId val="0"/>
          <cx:layoutPr>
            <cx:binning intervalClosed="r">
              <cx:binCount val="267"/>
            </cx:binning>
          </cx:layoutPr>
        </cx:series>
      </cx:plotAreaRegion>
      <cx:axis id="0">
        <cx:catScaling gapWidth="0"/>
        <cx:tickLabels/>
        <cx:spPr>
          <a:ln>
            <a:solidFill>
              <a:schemeClr val="accent1"/>
            </a:solidFill>
          </a:ln>
        </cx:spPr>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Task 2</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Task 2</a:t>
          </a:r>
        </a:p>
      </cx:txPr>
    </cx:title>
    <cx:plotArea>
      <cx:plotAreaRegion>
        <cx:series layoutId="clusteredColumn" uniqueId="{2F085D0E-476B-0F4E-AF20-8CEAA1E38B23}">
          <cx:dataId val="0"/>
          <cx:layoutPr>
            <cx:binning intervalClosed="r">
              <cx:binSize val="100000"/>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title pos="t" align="ctr" overlay="0">
      <cx:tx>
        <cx:txData>
          <cx:v>Pareto Diagram</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Pareto Diagram</a:t>
          </a:r>
        </a:p>
      </cx:txPr>
    </cx:title>
    <cx:plotArea>
      <cx:plotAreaRegion>
        <cx:series layoutId="clusteredColumn" uniqueId="{B161C286-05D3-584F-8186-8FC4DD0E3EB5}">
          <cx:dataId val="0"/>
          <cx:layoutPr>
            <cx:aggregation/>
          </cx:layoutPr>
          <cx:axisId val="1"/>
        </cx:series>
        <cx:series layoutId="paretoLine" ownerIdx="0" uniqueId="{F58C5273-251C-1343-B01E-60706198B265}">
          <cx:spPr>
            <a:ln w="31750" cap="rnd" cmpd="sng">
              <a:solidFill>
                <a:schemeClr val="accent2"/>
              </a:solidFill>
              <a:prstDash val="solid"/>
              <a:round/>
            </a:ln>
          </cx:spPr>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xdr:col>
      <xdr:colOff>508000</xdr:colOff>
      <xdr:row>12</xdr:row>
      <xdr:rowOff>23811</xdr:rowOff>
    </xdr:from>
    <xdr:to>
      <xdr:col>16</xdr:col>
      <xdr:colOff>388937</xdr:colOff>
      <xdr:row>53</xdr:row>
      <xdr:rowOff>15874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7F17B92-4565-5948-A1A1-04E70CD68B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58813" y="1889124"/>
              <a:ext cx="11072812" cy="617537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785812</xdr:colOff>
      <xdr:row>54</xdr:row>
      <xdr:rowOff>87311</xdr:rowOff>
    </xdr:from>
    <xdr:to>
      <xdr:col>15</xdr:col>
      <xdr:colOff>182562</xdr:colOff>
      <xdr:row>73</xdr:row>
      <xdr:rowOff>79375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FF8E49FF-AEB8-1746-8F44-DC9E7DE95A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333750" y="8286749"/>
              <a:ext cx="8231187" cy="285750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419100</xdr:colOff>
      <xdr:row>7</xdr:row>
      <xdr:rowOff>12700</xdr:rowOff>
    </xdr:from>
    <xdr:to>
      <xdr:col>15</xdr:col>
      <xdr:colOff>6513</xdr:colOff>
      <xdr:row>38</xdr:row>
      <xdr:rowOff>57421</xdr:rowOff>
    </xdr:to>
    <xdr:graphicFrame macro="">
      <xdr:nvGraphicFramePr>
        <xdr:cNvPr id="2" name="Chart 1">
          <a:extLst>
            <a:ext uri="{FF2B5EF4-FFF2-40B4-BE49-F238E27FC236}">
              <a16:creationId xmlns:a16="http://schemas.microsoft.com/office/drawing/2014/main" id="{5F73A0C4-0735-E243-A1A6-680FCD3D7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50800</xdr:colOff>
      <xdr:row>12</xdr:row>
      <xdr:rowOff>38100</xdr:rowOff>
    </xdr:from>
    <xdr:to>
      <xdr:col>21</xdr:col>
      <xdr:colOff>558800</xdr:colOff>
      <xdr:row>36</xdr:row>
      <xdr:rowOff>44450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34ADDE2-CB08-5F4A-8753-74950EAF8B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848600" y="2108200"/>
              <a:ext cx="7912100" cy="45783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17" zoomScaleNormal="102" workbookViewId="0">
      <pane ySplit="5" topLeftCell="A198" activePane="bottomLeft" state="frozen"/>
      <selection pane="bottomLeft" activeCell="P206" sqref="P206:Q215"/>
    </sheetView>
  </sheetViews>
  <sheetFormatPr baseColWidth="10" defaultColWidth="15.1640625" defaultRowHeight="15" customHeight="1" x14ac:dyDescent="0.2"/>
  <cols>
    <col min="1" max="1" width="2" style="11" customWidth="1"/>
    <col min="2" max="2" width="4.5" style="11" customWidth="1"/>
    <col min="3" max="3" width="7.33203125" style="11" bestFit="1" customWidth="1"/>
    <col min="4" max="4" width="10.1640625" style="11" customWidth="1"/>
    <col min="5" max="5" width="11.5" style="14" bestFit="1" customWidth="1"/>
    <col min="6" max="6" width="13.83203125" style="11" bestFit="1" customWidth="1"/>
    <col min="7" max="7" width="10.1640625" style="11" bestFit="1" customWidth="1"/>
    <col min="8" max="8" width="8.1640625" style="11" bestFit="1" customWidth="1"/>
    <col min="9" max="9" width="10.83203125" style="11" bestFit="1" customWidth="1"/>
    <col min="10" max="10" width="5.83203125" style="11" bestFit="1" customWidth="1"/>
    <col min="11" max="11" width="2" style="11" customWidth="1"/>
    <col min="12" max="12" width="10.1640625" style="14" customWidth="1"/>
    <col min="13" max="13" width="7.33203125" style="23" bestFit="1" customWidth="1"/>
    <col min="14" max="15" width="9.5" style="11" bestFit="1" customWidth="1"/>
    <col min="16" max="16" width="19.5" style="14" bestFit="1" customWidth="1"/>
    <col min="17" max="17" width="6.83203125" style="14" bestFit="1" customWidth="1"/>
    <col min="18" max="18" width="4.33203125" style="14" bestFit="1" customWidth="1"/>
    <col min="19" max="20" width="2.5" style="14" hidden="1" customWidth="1"/>
    <col min="21" max="21" width="6.83203125" style="20" bestFit="1" customWidth="1"/>
    <col min="22" max="22" width="7.5" style="20" bestFit="1" customWidth="1"/>
    <col min="23" max="23" width="8" style="20" bestFit="1" customWidth="1"/>
    <col min="24" max="24" width="8.6640625" style="20" bestFit="1" customWidth="1"/>
    <col min="25" max="25" width="13.83203125" style="20" bestFit="1" customWidth="1"/>
    <col min="26" max="26" width="8.33203125" style="20" bestFit="1" customWidth="1"/>
    <col min="27" max="27" width="6.5" style="20" bestFit="1" customWidth="1"/>
    <col min="28" max="16384" width="15.1640625" style="11"/>
  </cols>
  <sheetData>
    <row r="1" spans="2:27" ht="16" x14ac:dyDescent="0.2">
      <c r="B1" s="19" t="s">
        <v>527</v>
      </c>
      <c r="M1" s="14"/>
      <c r="W1" s="14"/>
    </row>
    <row r="2" spans="2:27" ht="12" x14ac:dyDescent="0.2">
      <c r="B2" s="21" t="s">
        <v>181</v>
      </c>
      <c r="M2" s="14"/>
      <c r="W2" s="14"/>
    </row>
    <row r="3" spans="2:27" ht="12" x14ac:dyDescent="0.2">
      <c r="B3" s="21"/>
      <c r="M3" s="14"/>
      <c r="W3" s="14"/>
    </row>
    <row r="4" spans="2:27" ht="13" customHeight="1" x14ac:dyDescent="0.2">
      <c r="B4" s="46" t="s">
        <v>528</v>
      </c>
      <c r="C4" s="46"/>
      <c r="D4" s="46"/>
      <c r="E4" s="46"/>
      <c r="F4" s="46"/>
      <c r="G4" s="46"/>
      <c r="H4" s="46"/>
      <c r="I4" s="46"/>
      <c r="J4" s="46"/>
      <c r="L4" s="46" t="s">
        <v>529</v>
      </c>
      <c r="M4" s="46"/>
      <c r="N4" s="46"/>
      <c r="O4" s="46"/>
      <c r="P4" s="46"/>
      <c r="Q4" s="46"/>
      <c r="R4" s="46"/>
      <c r="S4" s="46"/>
      <c r="T4" s="46"/>
      <c r="U4" s="46"/>
      <c r="V4" s="46"/>
      <c r="W4" s="46"/>
      <c r="X4" s="46"/>
      <c r="Y4" s="46"/>
      <c r="Z4" s="46"/>
      <c r="AA4" s="46"/>
    </row>
    <row r="5" spans="2:27" ht="23" customHeight="1" thickBot="1" x14ac:dyDescent="0.25">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2">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2">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2">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2">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2">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2">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2">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2">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2">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2">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2">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2">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2">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2">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2">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2">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2">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2">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
      <c r="B206" s="34">
        <v>1042</v>
      </c>
      <c r="C206" s="18">
        <v>1</v>
      </c>
      <c r="D206" s="4"/>
      <c r="E206" s="4"/>
      <c r="F206" s="3" t="s">
        <v>1</v>
      </c>
      <c r="G206" s="5" t="str">
        <f t="shared" si="27"/>
        <v>42</v>
      </c>
      <c r="H206" s="7">
        <v>618.37720000000002</v>
      </c>
      <c r="I206" s="16">
        <v>163162.8792</v>
      </c>
      <c r="J206" s="16"/>
      <c r="K206" s="16"/>
      <c r="L206" s="4"/>
      <c r="M206" s="4"/>
      <c r="N206" s="2"/>
      <c r="O206" s="3"/>
      <c r="R206" s="7"/>
      <c r="S206" s="17"/>
      <c r="T206" s="4"/>
      <c r="U206" s="3"/>
      <c r="V206" s="3"/>
      <c r="W206" s="3"/>
      <c r="X206" s="3"/>
      <c r="Y206" s="3"/>
      <c r="Z206" s="3"/>
      <c r="AA206" s="3"/>
    </row>
    <row r="207" spans="2:27" ht="14.25" customHeight="1" x14ac:dyDescent="0.2">
      <c r="B207" s="34">
        <v>1047</v>
      </c>
      <c r="C207" s="18">
        <v>1</v>
      </c>
      <c r="D207" s="4"/>
      <c r="F207" s="3" t="s">
        <v>1</v>
      </c>
      <c r="G207" s="5" t="str">
        <f t="shared" si="27"/>
        <v>47</v>
      </c>
      <c r="H207" s="7">
        <v>1479.7152000000001</v>
      </c>
      <c r="I207" s="16">
        <v>401302.81920000003</v>
      </c>
      <c r="J207" s="16"/>
      <c r="K207" s="16"/>
      <c r="L207" s="4"/>
      <c r="M207" s="4"/>
      <c r="R207" s="7"/>
      <c r="S207" s="17"/>
      <c r="T207" s="4"/>
      <c r="U207" s="3"/>
      <c r="V207" s="3"/>
      <c r="W207" s="3"/>
      <c r="X207" s="3"/>
      <c r="Y207" s="3"/>
      <c r="Z207" s="3"/>
      <c r="AA207" s="3"/>
    </row>
    <row r="208" spans="2:27" ht="14.25" customHeight="1" x14ac:dyDescent="0.2">
      <c r="B208" s="34">
        <v>2045</v>
      </c>
      <c r="C208" s="18">
        <v>2</v>
      </c>
      <c r="D208" s="4"/>
      <c r="F208" s="3" t="s">
        <v>1</v>
      </c>
      <c r="G208" s="5" t="str">
        <f t="shared" si="27"/>
        <v>45</v>
      </c>
      <c r="H208" s="7">
        <v>1603.9931999999999</v>
      </c>
      <c r="I208" s="16">
        <v>538271.73560000001</v>
      </c>
      <c r="J208" s="16"/>
      <c r="K208" s="16"/>
      <c r="L208" s="4"/>
      <c r="M208" s="4"/>
      <c r="R208" s="7"/>
      <c r="S208" s="17"/>
      <c r="T208" s="4"/>
      <c r="U208" s="3"/>
      <c r="V208" s="3"/>
      <c r="W208" s="3"/>
      <c r="X208" s="3"/>
      <c r="Y208" s="3"/>
      <c r="Z208" s="3"/>
      <c r="AA208" s="3"/>
    </row>
    <row r="209" spans="2:27" ht="14.25" customHeight="1" x14ac:dyDescent="0.2">
      <c r="B209" s="34">
        <v>2052</v>
      </c>
      <c r="C209" s="18">
        <v>2</v>
      </c>
      <c r="D209" s="4"/>
      <c r="E209" s="4"/>
      <c r="F209" s="3" t="s">
        <v>1</v>
      </c>
      <c r="G209" s="5" t="str">
        <f t="shared" si="27"/>
        <v>52</v>
      </c>
      <c r="H209" s="7">
        <v>1615.2912000000001</v>
      </c>
      <c r="I209" s="16">
        <v>461464.99200000003</v>
      </c>
      <c r="J209" s="16"/>
      <c r="K209" s="16"/>
      <c r="L209" s="4"/>
      <c r="M209" s="4"/>
      <c r="R209" s="4"/>
      <c r="S209" s="4"/>
      <c r="T209" s="4"/>
      <c r="U209" s="3"/>
      <c r="V209" s="3"/>
      <c r="W209" s="3"/>
      <c r="X209" s="3"/>
      <c r="Y209" s="3"/>
      <c r="Z209" s="3"/>
      <c r="AA209" s="3"/>
    </row>
    <row r="210" spans="2:27" ht="14.25" customHeight="1" x14ac:dyDescent="0.2">
      <c r="B210" s="34">
        <v>2053</v>
      </c>
      <c r="C210" s="18">
        <v>2</v>
      </c>
      <c r="D210" s="4"/>
      <c r="E210" s="4"/>
      <c r="F210" s="3" t="s">
        <v>1</v>
      </c>
      <c r="G210" s="5" t="str">
        <f t="shared" si="27"/>
        <v>53</v>
      </c>
      <c r="H210" s="7">
        <v>784.1887999999999</v>
      </c>
      <c r="I210" s="16">
        <v>275812.49280000001</v>
      </c>
      <c r="J210" s="16"/>
      <c r="K210" s="16"/>
      <c r="L210" s="4"/>
      <c r="M210" s="4"/>
      <c r="N210" s="2"/>
      <c r="O210" s="3"/>
      <c r="R210" s="7"/>
      <c r="S210" s="17"/>
      <c r="T210" s="4"/>
      <c r="U210" s="3"/>
      <c r="V210" s="3"/>
      <c r="W210" s="3"/>
      <c r="X210" s="3"/>
      <c r="Y210" s="3"/>
      <c r="Z210" s="3"/>
      <c r="AA210" s="3"/>
    </row>
    <row r="211" spans="2:27" ht="14.25" customHeight="1" x14ac:dyDescent="0.2">
      <c r="B211" s="34">
        <v>3007</v>
      </c>
      <c r="C211" s="18">
        <v>3</v>
      </c>
      <c r="D211" s="4"/>
      <c r="E211" s="4"/>
      <c r="F211" s="3" t="s">
        <v>1</v>
      </c>
      <c r="G211" s="5">
        <v>7</v>
      </c>
      <c r="H211" s="7">
        <v>720.38200000000006</v>
      </c>
      <c r="I211" s="16">
        <v>216552.71200000003</v>
      </c>
      <c r="J211" s="16"/>
      <c r="K211" s="16"/>
      <c r="L211" s="4"/>
      <c r="M211" s="4"/>
      <c r="N211" s="2"/>
      <c r="O211" s="3"/>
      <c r="R211" s="7"/>
      <c r="S211" s="17"/>
      <c r="T211" s="4"/>
      <c r="U211" s="3"/>
      <c r="V211" s="3"/>
      <c r="W211" s="3"/>
      <c r="X211" s="3"/>
      <c r="Y211" s="3"/>
      <c r="Z211" s="3"/>
      <c r="AA211" s="3"/>
    </row>
    <row r="212" spans="2:27" ht="14.25" customHeight="1" x14ac:dyDescent="0.2">
      <c r="B212" s="34">
        <v>3024</v>
      </c>
      <c r="C212" s="18">
        <v>3</v>
      </c>
      <c r="D212" s="4"/>
      <c r="F212" s="3" t="s">
        <v>1</v>
      </c>
      <c r="G212" s="5" t="str">
        <f t="shared" ref="G212:G220" si="28">RIGHT(B212,2)</f>
        <v>24</v>
      </c>
      <c r="H212" s="7">
        <v>1596.3536000000001</v>
      </c>
      <c r="I212" s="16">
        <v>495570.44480000006</v>
      </c>
      <c r="J212" s="16"/>
      <c r="K212" s="16"/>
      <c r="L212" s="4"/>
      <c r="M212" s="4"/>
      <c r="R212" s="7"/>
      <c r="S212" s="17"/>
      <c r="T212" s="4"/>
      <c r="U212" s="3"/>
      <c r="V212" s="3"/>
      <c r="W212" s="3"/>
      <c r="X212" s="3"/>
      <c r="Y212" s="3"/>
      <c r="Z212" s="3"/>
      <c r="AA212" s="3"/>
    </row>
    <row r="213" spans="2:27" ht="14.25" customHeight="1" x14ac:dyDescent="0.2">
      <c r="B213" s="34">
        <v>3029</v>
      </c>
      <c r="C213" s="18">
        <v>3</v>
      </c>
      <c r="D213" s="4"/>
      <c r="E213" s="4"/>
      <c r="F213" s="3" t="s">
        <v>1</v>
      </c>
      <c r="G213" s="5" t="str">
        <f t="shared" si="28"/>
        <v>29</v>
      </c>
      <c r="H213" s="7">
        <v>1121.9451999999999</v>
      </c>
      <c r="I213" s="16">
        <v>388656.80639999994</v>
      </c>
      <c r="J213" s="16"/>
      <c r="K213" s="16"/>
      <c r="L213" s="4"/>
      <c r="M213" s="4"/>
      <c r="N213" s="2"/>
      <c r="O213" s="3"/>
      <c r="R213" s="7"/>
      <c r="S213" s="17"/>
      <c r="T213" s="4"/>
      <c r="U213" s="3"/>
      <c r="V213" s="3"/>
      <c r="W213" s="3"/>
      <c r="X213" s="3"/>
      <c r="Y213" s="3"/>
      <c r="Z213" s="3"/>
      <c r="AA213" s="3"/>
    </row>
    <row r="214" spans="2:27" ht="14.25" customHeight="1" x14ac:dyDescent="0.2">
      <c r="B214" s="34">
        <v>3031</v>
      </c>
      <c r="C214" s="18">
        <v>3</v>
      </c>
      <c r="D214" s="4"/>
      <c r="F214" s="3" t="s">
        <v>1</v>
      </c>
      <c r="G214" s="5" t="str">
        <f t="shared" si="28"/>
        <v>31</v>
      </c>
      <c r="H214" s="7">
        <v>1596.3536000000001</v>
      </c>
      <c r="I214" s="16">
        <v>495024.09120000002</v>
      </c>
      <c r="J214" s="16"/>
      <c r="K214" s="16"/>
      <c r="L214" s="4"/>
      <c r="M214" s="4"/>
      <c r="R214" s="7"/>
      <c r="S214" s="17"/>
      <c r="T214" s="4"/>
      <c r="U214" s="3"/>
      <c r="V214" s="3"/>
      <c r="W214" s="3"/>
      <c r="X214" s="3"/>
      <c r="Y214" s="3"/>
      <c r="Z214" s="3"/>
      <c r="AA214" s="3"/>
    </row>
    <row r="215" spans="2:27" ht="14.25" customHeight="1" x14ac:dyDescent="0.2">
      <c r="B215" s="34">
        <v>3038</v>
      </c>
      <c r="C215" s="18">
        <v>3</v>
      </c>
      <c r="D215" s="4"/>
      <c r="E215" s="4"/>
      <c r="F215" s="3" t="s">
        <v>1</v>
      </c>
      <c r="G215" s="5" t="str">
        <f t="shared" si="28"/>
        <v>38</v>
      </c>
      <c r="H215" s="7">
        <v>1596.3536000000001</v>
      </c>
      <c r="I215" s="16">
        <v>526947.16320000007</v>
      </c>
      <c r="J215" s="16"/>
      <c r="K215" s="16"/>
      <c r="L215" s="4"/>
      <c r="M215" s="4"/>
      <c r="R215" s="7"/>
      <c r="S215" s="17"/>
      <c r="T215" s="4"/>
      <c r="U215" s="3"/>
      <c r="V215" s="3"/>
      <c r="W215" s="3"/>
      <c r="X215" s="3"/>
      <c r="Y215" s="3"/>
      <c r="Z215" s="3"/>
      <c r="AA215" s="3"/>
    </row>
    <row r="216" spans="2:27" ht="14.25" customHeight="1" x14ac:dyDescent="0.2">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2">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C54" sqref="C54"/>
    </sheetView>
  </sheetViews>
  <sheetFormatPr baseColWidth="10" defaultColWidth="8.83203125" defaultRowHeight="12" x14ac:dyDescent="0.15"/>
  <cols>
    <col min="1" max="1" width="2" style="32" customWidth="1"/>
    <col min="2" max="2" width="11" style="32" customWidth="1"/>
    <col min="3" max="3" width="14.83203125" style="32" bestFit="1" customWidth="1"/>
    <col min="4" max="4" width="18.5" style="32" bestFit="1" customWidth="1"/>
    <col min="5" max="16384" width="8.83203125" style="32"/>
  </cols>
  <sheetData>
    <row r="1" spans="2:4" ht="16" x14ac:dyDescent="0.15">
      <c r="B1" s="24" t="s">
        <v>527</v>
      </c>
    </row>
    <row r="2" spans="2:4" x14ac:dyDescent="0.15">
      <c r="B2" s="25" t="s">
        <v>534</v>
      </c>
    </row>
    <row r="4" spans="2:4" x14ac:dyDescent="0.15">
      <c r="B4" s="33" t="s">
        <v>544</v>
      </c>
    </row>
    <row r="5" spans="2:4" x14ac:dyDescent="0.15">
      <c r="B5" s="29"/>
      <c r="C5" s="39"/>
      <c r="D5" s="39"/>
    </row>
    <row r="6" spans="2:4" x14ac:dyDescent="0.15">
      <c r="B6" s="26"/>
      <c r="C6" s="29"/>
      <c r="D6" s="30"/>
    </row>
    <row r="7" spans="2:4" x14ac:dyDescent="0.15">
      <c r="B7" s="32" t="s">
        <v>551</v>
      </c>
      <c r="C7" s="29" t="s">
        <v>552</v>
      </c>
      <c r="D7" s="30" t="s">
        <v>553</v>
      </c>
    </row>
    <row r="8" spans="2:4" x14ac:dyDescent="0.15">
      <c r="B8" s="26" t="s">
        <v>554</v>
      </c>
      <c r="C8" s="28" t="s">
        <v>557</v>
      </c>
      <c r="D8" s="27" t="s">
        <v>560</v>
      </c>
    </row>
    <row r="9" spans="2:4" x14ac:dyDescent="0.15">
      <c r="B9" s="26" t="s">
        <v>37</v>
      </c>
      <c r="C9" s="28" t="s">
        <v>557</v>
      </c>
      <c r="D9" s="27" t="s">
        <v>556</v>
      </c>
    </row>
    <row r="10" spans="2:4" x14ac:dyDescent="0.15">
      <c r="B10" s="32" t="s">
        <v>555</v>
      </c>
      <c r="C10" s="32" t="s">
        <v>559</v>
      </c>
      <c r="D10" s="32" t="s">
        <v>558</v>
      </c>
    </row>
    <row r="19" spans="2:2" x14ac:dyDescent="0.15">
      <c r="B19" s="26"/>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351"/>
  <sheetViews>
    <sheetView topLeftCell="A36" zoomScale="160" workbookViewId="0">
      <selection activeCell="B79" sqref="B79:D88"/>
    </sheetView>
  </sheetViews>
  <sheetFormatPr baseColWidth="10" defaultColWidth="8.83203125" defaultRowHeight="12" x14ac:dyDescent="0.15"/>
  <cols>
    <col min="1" max="1" width="2" style="32" customWidth="1"/>
    <col min="2" max="2" width="16.6640625" style="32" customWidth="1"/>
    <col min="3" max="3" width="14.83203125" style="32" bestFit="1" customWidth="1"/>
    <col min="4" max="4" width="18.5" style="32" bestFit="1" customWidth="1"/>
    <col min="5" max="16384" width="8.83203125" style="32"/>
  </cols>
  <sheetData>
    <row r="1" spans="2:4" ht="16" x14ac:dyDescent="0.15">
      <c r="B1" s="24" t="s">
        <v>527</v>
      </c>
    </row>
    <row r="2" spans="2:4" x14ac:dyDescent="0.15">
      <c r="B2" s="25" t="s">
        <v>535</v>
      </c>
    </row>
    <row r="4" spans="2:4" x14ac:dyDescent="0.15">
      <c r="B4" s="33" t="s">
        <v>550</v>
      </c>
    </row>
    <row r="5" spans="2:4" x14ac:dyDescent="0.15">
      <c r="B5" s="33" t="s">
        <v>542</v>
      </c>
      <c r="C5" s="39"/>
      <c r="D5" s="39"/>
    </row>
    <row r="6" spans="2:4" x14ac:dyDescent="0.15">
      <c r="B6" s="45" t="s">
        <v>546</v>
      </c>
      <c r="C6" s="29"/>
      <c r="D6" s="30"/>
    </row>
    <row r="7" spans="2:4" x14ac:dyDescent="0.15">
      <c r="B7" s="33" t="s">
        <v>543</v>
      </c>
      <c r="C7" s="29"/>
      <c r="D7" s="30"/>
    </row>
    <row r="8" spans="2:4" x14ac:dyDescent="0.15">
      <c r="B8" s="26"/>
      <c r="C8" s="28"/>
      <c r="D8" s="27"/>
    </row>
    <row r="58" spans="2:2" x14ac:dyDescent="0.15">
      <c r="B58" s="50" t="s">
        <v>570</v>
      </c>
    </row>
    <row r="59" spans="2:2" x14ac:dyDescent="0.15">
      <c r="B59" s="47">
        <f>SKEW('365RE'!I6:I27)</f>
        <v>0.81647626459574041</v>
      </c>
    </row>
    <row r="62" spans="2:2" x14ac:dyDescent="0.15">
      <c r="B62" s="32" t="s">
        <v>571</v>
      </c>
    </row>
    <row r="85" spans="2:2" ht="15" customHeight="1" x14ac:dyDescent="0.15"/>
    <row r="89" spans="2:2" x14ac:dyDescent="0.15">
      <c r="B89" s="48"/>
    </row>
    <row r="90" spans="2:2" x14ac:dyDescent="0.15">
      <c r="B90" s="48"/>
    </row>
    <row r="91" spans="2:2" x14ac:dyDescent="0.15">
      <c r="B91" s="48"/>
    </row>
    <row r="92" spans="2:2" x14ac:dyDescent="0.15">
      <c r="B92" s="48"/>
    </row>
    <row r="93" spans="2:2" x14ac:dyDescent="0.15">
      <c r="B93" s="49"/>
    </row>
    <row r="94" spans="2:2" x14ac:dyDescent="0.15">
      <c r="B94" s="48"/>
    </row>
    <row r="95" spans="2:2" x14ac:dyDescent="0.15">
      <c r="B95" s="48"/>
    </row>
    <row r="96" spans="2:2" x14ac:dyDescent="0.15">
      <c r="B96" s="48"/>
    </row>
    <row r="97" spans="2:2" x14ac:dyDescent="0.15">
      <c r="B97" s="48"/>
    </row>
    <row r="98" spans="2:2" x14ac:dyDescent="0.15">
      <c r="B98" s="48"/>
    </row>
    <row r="99" spans="2:2" x14ac:dyDescent="0.15">
      <c r="B99" s="48"/>
    </row>
    <row r="100" spans="2:2" x14ac:dyDescent="0.15">
      <c r="B100" s="48"/>
    </row>
    <row r="101" spans="2:2" x14ac:dyDescent="0.15">
      <c r="B101" s="48"/>
    </row>
    <row r="102" spans="2:2" x14ac:dyDescent="0.15">
      <c r="B102" s="48"/>
    </row>
    <row r="103" spans="2:2" x14ac:dyDescent="0.15">
      <c r="B103" s="48"/>
    </row>
    <row r="104" spans="2:2" x14ac:dyDescent="0.15">
      <c r="B104" s="48"/>
    </row>
    <row r="105" spans="2:2" x14ac:dyDescent="0.15">
      <c r="B105" s="48"/>
    </row>
    <row r="106" spans="2:2" x14ac:dyDescent="0.15">
      <c r="B106" s="48"/>
    </row>
    <row r="107" spans="2:2" x14ac:dyDescent="0.15">
      <c r="B107" s="48"/>
    </row>
    <row r="108" spans="2:2" x14ac:dyDescent="0.15">
      <c r="B108" s="48"/>
    </row>
    <row r="109" spans="2:2" x14ac:dyDescent="0.15">
      <c r="B109" s="48"/>
    </row>
    <row r="110" spans="2:2" x14ac:dyDescent="0.15">
      <c r="B110" s="48"/>
    </row>
    <row r="111" spans="2:2" x14ac:dyDescent="0.15">
      <c r="B111" s="48"/>
    </row>
    <row r="112" spans="2:2" x14ac:dyDescent="0.15">
      <c r="B112" s="48"/>
    </row>
    <row r="113" spans="2:2" x14ac:dyDescent="0.15">
      <c r="B113" s="49"/>
    </row>
    <row r="114" spans="2:2" x14ac:dyDescent="0.15">
      <c r="B114" s="49"/>
    </row>
    <row r="115" spans="2:2" x14ac:dyDescent="0.15">
      <c r="B115" s="48"/>
    </row>
    <row r="116" spans="2:2" x14ac:dyDescent="0.15">
      <c r="B116" s="48"/>
    </row>
    <row r="117" spans="2:2" x14ac:dyDescent="0.15">
      <c r="B117" s="48"/>
    </row>
    <row r="118" spans="2:2" x14ac:dyDescent="0.15">
      <c r="B118" s="48"/>
    </row>
    <row r="119" spans="2:2" x14ac:dyDescent="0.15">
      <c r="B119" s="48"/>
    </row>
    <row r="120" spans="2:2" x14ac:dyDescent="0.15">
      <c r="B120" s="48"/>
    </row>
    <row r="121" spans="2:2" x14ac:dyDescent="0.15">
      <c r="B121" s="48"/>
    </row>
    <row r="122" spans="2:2" x14ac:dyDescent="0.15">
      <c r="B122" s="48"/>
    </row>
    <row r="123" spans="2:2" x14ac:dyDescent="0.15">
      <c r="B123" s="48"/>
    </row>
    <row r="124" spans="2:2" x14ac:dyDescent="0.15">
      <c r="B124" s="48"/>
    </row>
    <row r="125" spans="2:2" x14ac:dyDescent="0.15">
      <c r="B125" s="48"/>
    </row>
    <row r="126" spans="2:2" x14ac:dyDescent="0.15">
      <c r="B126" s="48"/>
    </row>
    <row r="127" spans="2:2" x14ac:dyDescent="0.15">
      <c r="B127" s="48"/>
    </row>
    <row r="128" spans="2:2" x14ac:dyDescent="0.15">
      <c r="B128" s="48"/>
    </row>
    <row r="129" spans="2:2" x14ac:dyDescent="0.15">
      <c r="B129" s="48"/>
    </row>
    <row r="130" spans="2:2" x14ac:dyDescent="0.15">
      <c r="B130" s="48"/>
    </row>
    <row r="131" spans="2:2" x14ac:dyDescent="0.15">
      <c r="B131" s="48"/>
    </row>
    <row r="132" spans="2:2" x14ac:dyDescent="0.15">
      <c r="B132" s="48"/>
    </row>
    <row r="133" spans="2:2" x14ac:dyDescent="0.15">
      <c r="B133" s="49"/>
    </row>
    <row r="134" spans="2:2" x14ac:dyDescent="0.15">
      <c r="B134" s="48"/>
    </row>
    <row r="135" spans="2:2" x14ac:dyDescent="0.15">
      <c r="B135" s="48"/>
    </row>
    <row r="136" spans="2:2" x14ac:dyDescent="0.15">
      <c r="B136" s="48"/>
    </row>
    <row r="137" spans="2:2" x14ac:dyDescent="0.15">
      <c r="B137" s="48"/>
    </row>
    <row r="138" spans="2:2" x14ac:dyDescent="0.15">
      <c r="B138" s="48"/>
    </row>
    <row r="139" spans="2:2" x14ac:dyDescent="0.15">
      <c r="B139" s="49"/>
    </row>
    <row r="140" spans="2:2" x14ac:dyDescent="0.15">
      <c r="B140" s="48"/>
    </row>
    <row r="141" spans="2:2" x14ac:dyDescent="0.15">
      <c r="B141" s="48"/>
    </row>
    <row r="142" spans="2:2" x14ac:dyDescent="0.15">
      <c r="B142" s="49"/>
    </row>
    <row r="143" spans="2:2" x14ac:dyDescent="0.15">
      <c r="B143" s="49"/>
    </row>
    <row r="144" spans="2:2" x14ac:dyDescent="0.15">
      <c r="B144" s="48"/>
    </row>
    <row r="145" spans="2:2" x14ac:dyDescent="0.15">
      <c r="B145" s="48"/>
    </row>
    <row r="146" spans="2:2" x14ac:dyDescent="0.15">
      <c r="B146" s="48"/>
    </row>
    <row r="147" spans="2:2" x14ac:dyDescent="0.15">
      <c r="B147" s="48"/>
    </row>
    <row r="148" spans="2:2" x14ac:dyDescent="0.15">
      <c r="B148" s="48"/>
    </row>
    <row r="149" spans="2:2" x14ac:dyDescent="0.15">
      <c r="B149" s="49"/>
    </row>
    <row r="150" spans="2:2" x14ac:dyDescent="0.15">
      <c r="B150" s="49"/>
    </row>
    <row r="151" spans="2:2" x14ac:dyDescent="0.15">
      <c r="B151" s="49"/>
    </row>
    <row r="152" spans="2:2" x14ac:dyDescent="0.15">
      <c r="B152" s="48"/>
    </row>
    <row r="153" spans="2:2" x14ac:dyDescent="0.15">
      <c r="B153" s="48"/>
    </row>
    <row r="154" spans="2:2" x14ac:dyDescent="0.15">
      <c r="B154" s="49"/>
    </row>
    <row r="155" spans="2:2" x14ac:dyDescent="0.15">
      <c r="B155" s="48"/>
    </row>
    <row r="156" spans="2:2" x14ac:dyDescent="0.15">
      <c r="B156" s="49"/>
    </row>
    <row r="157" spans="2:2" x14ac:dyDescent="0.15">
      <c r="B157" s="48"/>
    </row>
    <row r="158" spans="2:2" x14ac:dyDescent="0.15">
      <c r="B158" s="49"/>
    </row>
    <row r="159" spans="2:2" x14ac:dyDescent="0.15">
      <c r="B159" s="48"/>
    </row>
    <row r="160" spans="2:2" x14ac:dyDescent="0.15">
      <c r="B160" s="48"/>
    </row>
    <row r="161" spans="2:2" x14ac:dyDescent="0.15">
      <c r="B161" s="48"/>
    </row>
    <row r="162" spans="2:2" x14ac:dyDescent="0.15">
      <c r="B162" s="48"/>
    </row>
    <row r="163" spans="2:2" x14ac:dyDescent="0.15">
      <c r="B163" s="48"/>
    </row>
    <row r="164" spans="2:2" x14ac:dyDescent="0.15">
      <c r="B164" s="48"/>
    </row>
    <row r="165" spans="2:2" x14ac:dyDescent="0.15">
      <c r="B165" s="48"/>
    </row>
    <row r="166" spans="2:2" x14ac:dyDescent="0.15">
      <c r="B166" s="48"/>
    </row>
    <row r="167" spans="2:2" x14ac:dyDescent="0.15">
      <c r="B167" s="48"/>
    </row>
    <row r="168" spans="2:2" x14ac:dyDescent="0.15">
      <c r="B168" s="48"/>
    </row>
    <row r="169" spans="2:2" x14ac:dyDescent="0.15">
      <c r="B169" s="48"/>
    </row>
    <row r="170" spans="2:2" x14ac:dyDescent="0.15">
      <c r="B170" s="48"/>
    </row>
    <row r="171" spans="2:2" x14ac:dyDescent="0.15">
      <c r="B171" s="48"/>
    </row>
    <row r="172" spans="2:2" x14ac:dyDescent="0.15">
      <c r="B172" s="48"/>
    </row>
    <row r="173" spans="2:2" x14ac:dyDescent="0.15">
      <c r="B173" s="48"/>
    </row>
    <row r="174" spans="2:2" x14ac:dyDescent="0.15">
      <c r="B174" s="49"/>
    </row>
    <row r="175" spans="2:2" x14ac:dyDescent="0.15">
      <c r="B175" s="48"/>
    </row>
    <row r="176" spans="2:2" x14ac:dyDescent="0.15">
      <c r="B176" s="48"/>
    </row>
    <row r="177" spans="2:2" x14ac:dyDescent="0.15">
      <c r="B177" s="49"/>
    </row>
    <row r="178" spans="2:2" x14ac:dyDescent="0.15">
      <c r="B178" s="49"/>
    </row>
    <row r="179" spans="2:2" x14ac:dyDescent="0.15">
      <c r="B179" s="48"/>
    </row>
    <row r="180" spans="2:2" x14ac:dyDescent="0.15">
      <c r="B180" s="48"/>
    </row>
    <row r="181" spans="2:2" x14ac:dyDescent="0.15">
      <c r="B181" s="48"/>
    </row>
    <row r="182" spans="2:2" x14ac:dyDescent="0.15">
      <c r="B182" s="48"/>
    </row>
    <row r="183" spans="2:2" x14ac:dyDescent="0.15">
      <c r="B183" s="49"/>
    </row>
    <row r="184" spans="2:2" x14ac:dyDescent="0.15">
      <c r="B184" s="49"/>
    </row>
    <row r="185" spans="2:2" x14ac:dyDescent="0.15">
      <c r="B185" s="49"/>
    </row>
    <row r="186" spans="2:2" x14ac:dyDescent="0.15">
      <c r="B186" s="48"/>
    </row>
    <row r="187" spans="2:2" x14ac:dyDescent="0.15">
      <c r="B187" s="48"/>
    </row>
    <row r="188" spans="2:2" x14ac:dyDescent="0.15">
      <c r="B188" s="49"/>
    </row>
    <row r="189" spans="2:2" x14ac:dyDescent="0.15">
      <c r="B189" s="49"/>
    </row>
    <row r="190" spans="2:2" x14ac:dyDescent="0.15">
      <c r="B190" s="49"/>
    </row>
    <row r="191" spans="2:2" x14ac:dyDescent="0.15">
      <c r="B191" s="48"/>
    </row>
    <row r="192" spans="2:2" x14ac:dyDescent="0.15">
      <c r="B192" s="48"/>
    </row>
    <row r="193" spans="2:2" x14ac:dyDescent="0.15">
      <c r="B193" s="48"/>
    </row>
    <row r="194" spans="2:2" x14ac:dyDescent="0.15">
      <c r="B194" s="48"/>
    </row>
    <row r="195" spans="2:2" x14ac:dyDescent="0.15">
      <c r="B195" s="48"/>
    </row>
    <row r="196" spans="2:2" x14ac:dyDescent="0.15">
      <c r="B196" s="48"/>
    </row>
    <row r="197" spans="2:2" x14ac:dyDescent="0.15">
      <c r="B197" s="48"/>
    </row>
    <row r="198" spans="2:2" x14ac:dyDescent="0.15">
      <c r="B198" s="48"/>
    </row>
    <row r="199" spans="2:2" x14ac:dyDescent="0.15">
      <c r="B199" s="49"/>
    </row>
    <row r="200" spans="2:2" x14ac:dyDescent="0.15">
      <c r="B200" s="48"/>
    </row>
    <row r="201" spans="2:2" x14ac:dyDescent="0.15">
      <c r="B201" s="48"/>
    </row>
    <row r="202" spans="2:2" x14ac:dyDescent="0.15">
      <c r="B202" s="48"/>
    </row>
    <row r="203" spans="2:2" x14ac:dyDescent="0.15">
      <c r="B203" s="48"/>
    </row>
    <row r="204" spans="2:2" x14ac:dyDescent="0.15">
      <c r="B204" s="48"/>
    </row>
    <row r="205" spans="2:2" x14ac:dyDescent="0.15">
      <c r="B205" s="48"/>
    </row>
    <row r="206" spans="2:2" x14ac:dyDescent="0.15">
      <c r="B206" s="48"/>
    </row>
    <row r="207" spans="2:2" x14ac:dyDescent="0.15">
      <c r="B207" s="48"/>
    </row>
    <row r="208" spans="2:2" x14ac:dyDescent="0.15">
      <c r="B208" s="49"/>
    </row>
    <row r="209" spans="2:2" x14ac:dyDescent="0.15">
      <c r="B209" s="48"/>
    </row>
    <row r="210" spans="2:2" x14ac:dyDescent="0.15">
      <c r="B210" s="48"/>
    </row>
    <row r="211" spans="2:2" x14ac:dyDescent="0.15">
      <c r="B211" s="48"/>
    </row>
    <row r="212" spans="2:2" x14ac:dyDescent="0.15">
      <c r="B212" s="48"/>
    </row>
    <row r="213" spans="2:2" x14ac:dyDescent="0.15">
      <c r="B213" s="48"/>
    </row>
    <row r="214" spans="2:2" x14ac:dyDescent="0.15">
      <c r="B214" s="48"/>
    </row>
    <row r="215" spans="2:2" x14ac:dyDescent="0.15">
      <c r="B215" s="48"/>
    </row>
    <row r="216" spans="2:2" x14ac:dyDescent="0.15">
      <c r="B216" s="48"/>
    </row>
    <row r="217" spans="2:2" x14ac:dyDescent="0.15">
      <c r="B217" s="48"/>
    </row>
    <row r="218" spans="2:2" x14ac:dyDescent="0.15">
      <c r="B218" s="48"/>
    </row>
    <row r="219" spans="2:2" x14ac:dyDescent="0.15">
      <c r="B219" s="48"/>
    </row>
    <row r="220" spans="2:2" x14ac:dyDescent="0.15">
      <c r="B220" s="48"/>
    </row>
    <row r="221" spans="2:2" x14ac:dyDescent="0.15">
      <c r="B221" s="49"/>
    </row>
    <row r="222" spans="2:2" x14ac:dyDescent="0.15">
      <c r="B222" s="48"/>
    </row>
    <row r="223" spans="2:2" x14ac:dyDescent="0.15">
      <c r="B223" s="48"/>
    </row>
    <row r="224" spans="2:2" x14ac:dyDescent="0.15">
      <c r="B224" s="48"/>
    </row>
    <row r="225" spans="2:2" x14ac:dyDescent="0.15">
      <c r="B225" s="48"/>
    </row>
    <row r="226" spans="2:2" x14ac:dyDescent="0.15">
      <c r="B226" s="48"/>
    </row>
    <row r="227" spans="2:2" x14ac:dyDescent="0.15">
      <c r="B227" s="48"/>
    </row>
    <row r="228" spans="2:2" x14ac:dyDescent="0.15">
      <c r="B228" s="49"/>
    </row>
    <row r="229" spans="2:2" x14ac:dyDescent="0.15">
      <c r="B229" s="49"/>
    </row>
    <row r="230" spans="2:2" x14ac:dyDescent="0.15">
      <c r="B230" s="49"/>
    </row>
    <row r="231" spans="2:2" x14ac:dyDescent="0.15">
      <c r="B231" s="48"/>
    </row>
    <row r="232" spans="2:2" x14ac:dyDescent="0.15">
      <c r="B232" s="48"/>
    </row>
    <row r="233" spans="2:2" x14ac:dyDescent="0.15">
      <c r="B233" s="48"/>
    </row>
    <row r="234" spans="2:2" x14ac:dyDescent="0.15">
      <c r="B234" s="48"/>
    </row>
    <row r="235" spans="2:2" x14ac:dyDescent="0.15">
      <c r="B235" s="48"/>
    </row>
    <row r="236" spans="2:2" x14ac:dyDescent="0.15">
      <c r="B236" s="48"/>
    </row>
    <row r="237" spans="2:2" x14ac:dyDescent="0.15">
      <c r="B237" s="48"/>
    </row>
    <row r="238" spans="2:2" x14ac:dyDescent="0.15">
      <c r="B238" s="48"/>
    </row>
    <row r="239" spans="2:2" x14ac:dyDescent="0.15">
      <c r="B239" s="48"/>
    </row>
    <row r="240" spans="2:2" x14ac:dyDescent="0.15">
      <c r="B240" s="49"/>
    </row>
    <row r="241" spans="2:2" x14ac:dyDescent="0.15">
      <c r="B241" s="48"/>
    </row>
    <row r="242" spans="2:2" x14ac:dyDescent="0.15">
      <c r="B242" s="49"/>
    </row>
    <row r="243" spans="2:2" x14ac:dyDescent="0.15">
      <c r="B243" s="49"/>
    </row>
    <row r="244" spans="2:2" x14ac:dyDescent="0.15">
      <c r="B244" s="48"/>
    </row>
    <row r="245" spans="2:2" x14ac:dyDescent="0.15">
      <c r="B245" s="48"/>
    </row>
    <row r="246" spans="2:2" x14ac:dyDescent="0.15">
      <c r="B246" s="48"/>
    </row>
    <row r="247" spans="2:2" x14ac:dyDescent="0.15">
      <c r="B247" s="49"/>
    </row>
    <row r="248" spans="2:2" x14ac:dyDescent="0.15">
      <c r="B248" s="49"/>
    </row>
    <row r="249" spans="2:2" x14ac:dyDescent="0.15">
      <c r="B249" s="48"/>
    </row>
    <row r="250" spans="2:2" x14ac:dyDescent="0.15">
      <c r="B250" s="49"/>
    </row>
    <row r="251" spans="2:2" x14ac:dyDescent="0.15">
      <c r="B251" s="49"/>
    </row>
    <row r="252" spans="2:2" x14ac:dyDescent="0.15">
      <c r="B252" s="48"/>
    </row>
    <row r="253" spans="2:2" x14ac:dyDescent="0.15">
      <c r="B253" s="48"/>
    </row>
    <row r="254" spans="2:2" x14ac:dyDescent="0.15">
      <c r="B254" s="49"/>
    </row>
    <row r="255" spans="2:2" x14ac:dyDescent="0.15">
      <c r="B255" s="48"/>
    </row>
    <row r="256" spans="2:2" x14ac:dyDescent="0.15">
      <c r="B256" s="48"/>
    </row>
    <row r="257" spans="2:2" x14ac:dyDescent="0.15">
      <c r="B257" s="49"/>
    </row>
    <row r="258" spans="2:2" x14ac:dyDescent="0.15">
      <c r="B258" s="48"/>
    </row>
    <row r="259" spans="2:2" x14ac:dyDescent="0.15">
      <c r="B259" s="48"/>
    </row>
    <row r="260" spans="2:2" x14ac:dyDescent="0.15">
      <c r="B260" s="48"/>
    </row>
    <row r="261" spans="2:2" x14ac:dyDescent="0.15">
      <c r="B261" s="48"/>
    </row>
    <row r="262" spans="2:2" x14ac:dyDescent="0.15">
      <c r="B262" s="48"/>
    </row>
    <row r="263" spans="2:2" x14ac:dyDescent="0.15">
      <c r="B263" s="48"/>
    </row>
    <row r="264" spans="2:2" x14ac:dyDescent="0.15">
      <c r="B264" s="48"/>
    </row>
    <row r="265" spans="2:2" x14ac:dyDescent="0.15">
      <c r="B265" s="48"/>
    </row>
    <row r="266" spans="2:2" x14ac:dyDescent="0.15">
      <c r="B266" s="49"/>
    </row>
    <row r="267" spans="2:2" x14ac:dyDescent="0.15">
      <c r="B267" s="48"/>
    </row>
    <row r="268" spans="2:2" x14ac:dyDescent="0.15">
      <c r="B268" s="48"/>
    </row>
    <row r="269" spans="2:2" x14ac:dyDescent="0.15">
      <c r="B269" s="48"/>
    </row>
    <row r="270" spans="2:2" x14ac:dyDescent="0.15">
      <c r="B270" s="48"/>
    </row>
    <row r="271" spans="2:2" x14ac:dyDescent="0.15">
      <c r="B271" s="49"/>
    </row>
    <row r="272" spans="2:2" x14ac:dyDescent="0.15">
      <c r="B272" s="48"/>
    </row>
    <row r="273" spans="2:2" x14ac:dyDescent="0.15">
      <c r="B273" s="48"/>
    </row>
    <row r="274" spans="2:2" x14ac:dyDescent="0.15">
      <c r="B274" s="48"/>
    </row>
    <row r="275" spans="2:2" x14ac:dyDescent="0.15">
      <c r="B275" s="48"/>
    </row>
    <row r="276" spans="2:2" x14ac:dyDescent="0.15">
      <c r="B276" s="48"/>
    </row>
    <row r="277" spans="2:2" x14ac:dyDescent="0.15">
      <c r="B277" s="49"/>
    </row>
    <row r="278" spans="2:2" x14ac:dyDescent="0.15">
      <c r="B278" s="48"/>
    </row>
    <row r="279" spans="2:2" x14ac:dyDescent="0.15">
      <c r="B279" s="48"/>
    </row>
    <row r="280" spans="2:2" x14ac:dyDescent="0.15">
      <c r="B280" s="48"/>
    </row>
    <row r="281" spans="2:2" x14ac:dyDescent="0.15">
      <c r="B281" s="49"/>
    </row>
    <row r="282" spans="2:2" x14ac:dyDescent="0.15">
      <c r="B282" s="49"/>
    </row>
    <row r="283" spans="2:2" x14ac:dyDescent="0.15">
      <c r="B283" s="48"/>
    </row>
    <row r="284" spans="2:2" x14ac:dyDescent="0.15">
      <c r="B284" s="48"/>
    </row>
    <row r="285" spans="2:2" x14ac:dyDescent="0.15">
      <c r="B285" s="49"/>
    </row>
    <row r="286" spans="2:2" x14ac:dyDescent="0.15">
      <c r="B286" s="48"/>
    </row>
    <row r="287" spans="2:2" x14ac:dyDescent="0.15">
      <c r="B287" s="48"/>
    </row>
    <row r="288" spans="2:2" x14ac:dyDescent="0.15">
      <c r="B288" s="48"/>
    </row>
    <row r="289" spans="2:2" x14ac:dyDescent="0.15">
      <c r="B289" s="49"/>
    </row>
    <row r="290" spans="2:2" x14ac:dyDescent="0.15">
      <c r="B290" s="49"/>
    </row>
    <row r="291" spans="2:2" x14ac:dyDescent="0.15">
      <c r="B291" s="48"/>
    </row>
    <row r="292" spans="2:2" x14ac:dyDescent="0.15">
      <c r="B292" s="48"/>
    </row>
    <row r="293" spans="2:2" x14ac:dyDescent="0.15">
      <c r="B293" s="49"/>
    </row>
    <row r="294" spans="2:2" x14ac:dyDescent="0.15">
      <c r="B294" s="48"/>
    </row>
    <row r="295" spans="2:2" x14ac:dyDescent="0.15">
      <c r="B295" s="49"/>
    </row>
    <row r="296" spans="2:2" x14ac:dyDescent="0.15">
      <c r="B296" s="49"/>
    </row>
    <row r="297" spans="2:2" x14ac:dyDescent="0.15">
      <c r="B297" s="48"/>
    </row>
    <row r="298" spans="2:2" x14ac:dyDescent="0.15">
      <c r="B298" s="48"/>
    </row>
    <row r="299" spans="2:2" x14ac:dyDescent="0.15">
      <c r="B299" s="48"/>
    </row>
    <row r="300" spans="2:2" x14ac:dyDescent="0.15">
      <c r="B300" s="48"/>
    </row>
    <row r="301" spans="2:2" x14ac:dyDescent="0.15">
      <c r="B301" s="48"/>
    </row>
    <row r="302" spans="2:2" x14ac:dyDescent="0.15">
      <c r="B302" s="49"/>
    </row>
    <row r="303" spans="2:2" x14ac:dyDescent="0.15">
      <c r="B303" s="48"/>
    </row>
    <row r="304" spans="2:2" x14ac:dyDescent="0.15">
      <c r="B304" s="48"/>
    </row>
    <row r="305" spans="2:2" x14ac:dyDescent="0.15">
      <c r="B305" s="49"/>
    </row>
    <row r="306" spans="2:2" x14ac:dyDescent="0.15">
      <c r="B306" s="48"/>
    </row>
    <row r="307" spans="2:2" x14ac:dyDescent="0.15">
      <c r="B307" s="49"/>
    </row>
    <row r="308" spans="2:2" x14ac:dyDescent="0.15">
      <c r="B308" s="48"/>
    </row>
    <row r="309" spans="2:2" x14ac:dyDescent="0.15">
      <c r="B309" s="48"/>
    </row>
    <row r="310" spans="2:2" x14ac:dyDescent="0.15">
      <c r="B310" s="48"/>
    </row>
    <row r="311" spans="2:2" x14ac:dyDescent="0.15">
      <c r="B311" s="48"/>
    </row>
    <row r="312" spans="2:2" x14ac:dyDescent="0.15">
      <c r="B312" s="49"/>
    </row>
    <row r="313" spans="2:2" x14ac:dyDescent="0.15">
      <c r="B313" s="48"/>
    </row>
    <row r="314" spans="2:2" x14ac:dyDescent="0.15">
      <c r="B314" s="49"/>
    </row>
    <row r="315" spans="2:2" x14ac:dyDescent="0.15">
      <c r="B315" s="48"/>
    </row>
    <row r="316" spans="2:2" x14ac:dyDescent="0.15">
      <c r="B316" s="49"/>
    </row>
    <row r="317" spans="2:2" x14ac:dyDescent="0.15">
      <c r="B317" s="48"/>
    </row>
    <row r="318" spans="2:2" x14ac:dyDescent="0.15">
      <c r="B318" s="48"/>
    </row>
    <row r="319" spans="2:2" x14ac:dyDescent="0.15">
      <c r="B319" s="49"/>
    </row>
    <row r="320" spans="2:2" x14ac:dyDescent="0.15">
      <c r="B320" s="49"/>
    </row>
    <row r="321" spans="2:2" x14ac:dyDescent="0.15">
      <c r="B321" s="49"/>
    </row>
    <row r="322" spans="2:2" x14ac:dyDescent="0.15">
      <c r="B322" s="48"/>
    </row>
    <row r="323" spans="2:2" x14ac:dyDescent="0.15">
      <c r="B323" s="48"/>
    </row>
    <row r="324" spans="2:2" x14ac:dyDescent="0.15">
      <c r="B324" s="48"/>
    </row>
    <row r="325" spans="2:2" x14ac:dyDescent="0.15">
      <c r="B325" s="48"/>
    </row>
    <row r="326" spans="2:2" x14ac:dyDescent="0.15">
      <c r="B326" s="49"/>
    </row>
    <row r="327" spans="2:2" x14ac:dyDescent="0.15">
      <c r="B327" s="49"/>
    </row>
    <row r="328" spans="2:2" x14ac:dyDescent="0.15">
      <c r="B328" s="48"/>
    </row>
    <row r="329" spans="2:2" x14ac:dyDescent="0.15">
      <c r="B329" s="48"/>
    </row>
    <row r="330" spans="2:2" x14ac:dyDescent="0.15">
      <c r="B330" s="49"/>
    </row>
    <row r="331" spans="2:2" x14ac:dyDescent="0.15">
      <c r="B331" s="48"/>
    </row>
    <row r="332" spans="2:2" x14ac:dyDescent="0.15">
      <c r="B332" s="48"/>
    </row>
    <row r="333" spans="2:2" x14ac:dyDescent="0.15">
      <c r="B333" s="48"/>
    </row>
    <row r="334" spans="2:2" x14ac:dyDescent="0.15">
      <c r="B334" s="48"/>
    </row>
    <row r="335" spans="2:2" x14ac:dyDescent="0.15">
      <c r="B335" s="49"/>
    </row>
    <row r="336" spans="2:2" x14ac:dyDescent="0.15">
      <c r="B336" s="48"/>
    </row>
    <row r="337" spans="2:2" x14ac:dyDescent="0.15">
      <c r="B337" s="48"/>
    </row>
    <row r="338" spans="2:2" x14ac:dyDescent="0.15">
      <c r="B338" s="48"/>
    </row>
    <row r="339" spans="2:2" x14ac:dyDescent="0.15">
      <c r="B339" s="49"/>
    </row>
    <row r="340" spans="2:2" x14ac:dyDescent="0.15">
      <c r="B340" s="48"/>
    </row>
    <row r="341" spans="2:2" x14ac:dyDescent="0.15">
      <c r="B341" s="49"/>
    </row>
    <row r="342" spans="2:2" x14ac:dyDescent="0.15">
      <c r="B342" s="49"/>
    </row>
    <row r="343" spans="2:2" x14ac:dyDescent="0.15">
      <c r="B343" s="48"/>
    </row>
    <row r="344" spans="2:2" x14ac:dyDescent="0.15">
      <c r="B344" s="49"/>
    </row>
    <row r="345" spans="2:2" x14ac:dyDescent="0.15">
      <c r="B345" s="48"/>
    </row>
    <row r="346" spans="2:2" x14ac:dyDescent="0.15">
      <c r="B346" s="49"/>
    </row>
    <row r="347" spans="2:2" x14ac:dyDescent="0.15">
      <c r="B347" s="49"/>
    </row>
    <row r="348" spans="2:2" x14ac:dyDescent="0.15">
      <c r="B348" s="49"/>
    </row>
    <row r="349" spans="2:2" x14ac:dyDescent="0.15">
      <c r="B349" s="48"/>
    </row>
    <row r="350" spans="2:2" x14ac:dyDescent="0.15">
      <c r="B350" s="49"/>
    </row>
    <row r="351" spans="2:2" x14ac:dyDescent="0.15">
      <c r="B351" s="49"/>
    </row>
  </sheetData>
  <sortState xmlns:xlrd2="http://schemas.microsoft.com/office/spreadsheetml/2017/richdata2" ref="B85:B351">
    <sortCondition ref="B85:B351"/>
  </sortState>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16"/>
  <sheetViews>
    <sheetView workbookViewId="0">
      <selection activeCell="B8" sqref="B8:D16"/>
    </sheetView>
  </sheetViews>
  <sheetFormatPr baseColWidth="10" defaultColWidth="8.83203125" defaultRowHeight="12" x14ac:dyDescent="0.15"/>
  <cols>
    <col min="1" max="1" width="2" style="32" customWidth="1"/>
    <col min="2" max="2" width="17" style="32" customWidth="1"/>
    <col min="3" max="3" width="14.83203125" style="32" bestFit="1" customWidth="1"/>
    <col min="4" max="4" width="18.5" style="32" bestFit="1" customWidth="1"/>
    <col min="5" max="16384" width="8.83203125" style="32"/>
  </cols>
  <sheetData>
    <row r="1" spans="2:4" ht="16" x14ac:dyDescent="0.15">
      <c r="B1" s="24" t="s">
        <v>527</v>
      </c>
    </row>
    <row r="2" spans="2:4" x14ac:dyDescent="0.15">
      <c r="B2" s="25" t="s">
        <v>536</v>
      </c>
    </row>
    <row r="4" spans="2:4" x14ac:dyDescent="0.15">
      <c r="B4" s="33" t="s">
        <v>547</v>
      </c>
    </row>
    <row r="5" spans="2:4" x14ac:dyDescent="0.15">
      <c r="B5" s="33"/>
      <c r="C5" s="39"/>
      <c r="D5" s="39"/>
    </row>
    <row r="8" spans="2:4" x14ac:dyDescent="0.15">
      <c r="B8" s="51"/>
      <c r="C8" s="51" t="s">
        <v>519</v>
      </c>
      <c r="D8" s="51" t="s">
        <v>564</v>
      </c>
    </row>
    <row r="9" spans="2:4" x14ac:dyDescent="0.15">
      <c r="B9" s="51" t="s">
        <v>561</v>
      </c>
      <c r="C9" s="52">
        <f>AVERAGE('365RE'!I6:I272)</f>
        <v>281171.90150112362</v>
      </c>
      <c r="D9" s="53">
        <f>AVERAGE('365RE'!H6:H272)</f>
        <v>936.22111310861635</v>
      </c>
    </row>
    <row r="10" spans="2:4" x14ac:dyDescent="0.15">
      <c r="B10" s="51" t="s">
        <v>562</v>
      </c>
      <c r="C10" s="52">
        <f>MEDIAN('365RE'!I6:I272)</f>
        <v>249075.6568</v>
      </c>
      <c r="D10" s="54">
        <f>MEDIAN('365RE'!H6:H272)</f>
        <v>798.28440000000001</v>
      </c>
    </row>
    <row r="11" spans="2:4" x14ac:dyDescent="0.15">
      <c r="B11" s="51" t="s">
        <v>563</v>
      </c>
      <c r="C11" s="52">
        <f>MODE('365RE'!I6:I272)</f>
        <v>460001.25599999994</v>
      </c>
      <c r="D11" s="54">
        <f>MODE('365RE'!H6:H272)</f>
        <v>794.51840000000004</v>
      </c>
    </row>
    <row r="12" spans="2:4" x14ac:dyDescent="0.15">
      <c r="B12" s="51" t="s">
        <v>565</v>
      </c>
      <c r="C12" s="52">
        <f>_xlfn.VAR.S('365RE'!I6:I272)</f>
        <v>7942217700.9209938</v>
      </c>
      <c r="D12" s="51">
        <f>_xlfn.VAR.S('365RE'!H6:H272)</f>
        <v>81165.169891526268</v>
      </c>
    </row>
    <row r="13" spans="2:4" x14ac:dyDescent="0.15">
      <c r="B13" s="51" t="s">
        <v>566</v>
      </c>
      <c r="C13" s="52">
        <f>_xlfn.STDEV.S('365RE'!I6:I272)</f>
        <v>89119.120849125262</v>
      </c>
      <c r="D13" s="51">
        <f>_xlfn.STDEV.S('365RE'!H6:H272)</f>
        <v>284.89501556104182</v>
      </c>
    </row>
    <row r="14" spans="2:4" x14ac:dyDescent="0.15">
      <c r="B14" s="55" t="s">
        <v>567</v>
      </c>
      <c r="C14" s="56">
        <f>_xlfn.COVARIANCE.S('365RE'!H6:H272,'365RE'!I6:I272)</f>
        <v>24147721.725818869</v>
      </c>
      <c r="D14" s="56"/>
    </row>
    <row r="15" spans="2:4" x14ac:dyDescent="0.15">
      <c r="B15" s="57" t="s">
        <v>568</v>
      </c>
      <c r="C15" s="58">
        <f>C14/(C13*D13)</f>
        <v>0.95108737743163918</v>
      </c>
      <c r="D15" s="58"/>
    </row>
    <row r="16" spans="2:4" x14ac:dyDescent="0.15">
      <c r="B16" s="57" t="s">
        <v>569</v>
      </c>
      <c r="C16" s="51"/>
      <c r="D16" s="51"/>
    </row>
  </sheetData>
  <mergeCells count="2">
    <mergeCell ref="C14:D14"/>
    <mergeCell ref="C15:D15"/>
  </mergeCells>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election activeCell="N42" sqref="N42"/>
    </sheetView>
  </sheetViews>
  <sheetFormatPr baseColWidth="10" defaultColWidth="8.83203125" defaultRowHeight="12" x14ac:dyDescent="0.15"/>
  <cols>
    <col min="1" max="1" width="2" style="32" customWidth="1"/>
    <col min="2" max="2" width="7.33203125" style="32" customWidth="1"/>
    <col min="3" max="3" width="14.83203125" style="32" bestFit="1" customWidth="1"/>
    <col min="4" max="4" width="15.83203125" style="32" bestFit="1" customWidth="1"/>
    <col min="5" max="5" width="18.1640625" style="32" bestFit="1" customWidth="1"/>
    <col min="6" max="16384" width="8.83203125" style="32"/>
  </cols>
  <sheetData>
    <row r="1" spans="2:10" ht="16" x14ac:dyDescent="0.15">
      <c r="B1" s="24" t="s">
        <v>527</v>
      </c>
    </row>
    <row r="2" spans="2:10" x14ac:dyDescent="0.15">
      <c r="B2" s="25" t="s">
        <v>537</v>
      </c>
    </row>
    <row r="4" spans="2:10" x14ac:dyDescent="0.15">
      <c r="B4" s="33" t="s">
        <v>545</v>
      </c>
    </row>
    <row r="5" spans="2:10" x14ac:dyDescent="0.15">
      <c r="B5" s="33" t="s">
        <v>538</v>
      </c>
      <c r="C5" s="39"/>
      <c r="D5" s="39"/>
    </row>
    <row r="6" spans="2:10" x14ac:dyDescent="0.15">
      <c r="B6" s="33"/>
      <c r="C6" s="39"/>
      <c r="D6" s="39"/>
    </row>
    <row r="7" spans="2:10" x14ac:dyDescent="0.15">
      <c r="B7" s="33"/>
      <c r="C7" s="39"/>
      <c r="D7" s="39"/>
    </row>
    <row r="8" spans="2:10" ht="15" x14ac:dyDescent="0.2">
      <c r="C8" s="32" t="s">
        <v>25</v>
      </c>
      <c r="D8" s="4" t="s">
        <v>573</v>
      </c>
      <c r="E8" s="32" t="s">
        <v>574</v>
      </c>
      <c r="F8" s="32" t="s">
        <v>575</v>
      </c>
      <c r="J8" s="31"/>
    </row>
    <row r="9" spans="2:10" ht="15" x14ac:dyDescent="0.2">
      <c r="C9" s="32" t="s">
        <v>5</v>
      </c>
      <c r="D9" s="4">
        <f>COUNTIF('365RE'!V6:V201,"USA")</f>
        <v>177</v>
      </c>
      <c r="E9" s="59">
        <f>D9/D17</f>
        <v>0.90769230769230769</v>
      </c>
      <c r="F9" s="60">
        <f>E9</f>
        <v>0.90769230769230769</v>
      </c>
      <c r="J9" s="31"/>
    </row>
    <row r="10" spans="2:10" ht="15" x14ac:dyDescent="0.2">
      <c r="C10" s="32" t="s">
        <v>7</v>
      </c>
      <c r="D10" s="4">
        <f>COUNTIF('365RE'!V6:V201,"Belgium")</f>
        <v>2</v>
      </c>
      <c r="E10" s="59">
        <f>D10/D17</f>
        <v>1.0256410256410256E-2</v>
      </c>
      <c r="F10" s="60">
        <f>SUM(E9:E10)</f>
        <v>0.91794871794871791</v>
      </c>
      <c r="J10" s="31"/>
    </row>
    <row r="11" spans="2:10" ht="15" x14ac:dyDescent="0.2">
      <c r="C11" s="32" t="s">
        <v>10</v>
      </c>
      <c r="D11" s="4">
        <f>COUNTIF('365RE'!V6:V201,"Germany")</f>
        <v>1</v>
      </c>
      <c r="E11" s="59">
        <f>D11/D17</f>
        <v>5.1282051282051282E-3</v>
      </c>
      <c r="F11" s="60">
        <f>SUM(E9:E11)</f>
        <v>0.92307692307692302</v>
      </c>
      <c r="J11" s="31"/>
    </row>
    <row r="12" spans="2:10" ht="15" x14ac:dyDescent="0.2">
      <c r="B12" s="33"/>
      <c r="C12" s="32" t="s">
        <v>6</v>
      </c>
      <c r="D12" s="4">
        <f>COUNTIF('365RE'!V6:V201,"Russia")</f>
        <v>4</v>
      </c>
      <c r="E12" s="59">
        <f>D12/D17</f>
        <v>2.0512820512820513E-2</v>
      </c>
      <c r="F12" s="60">
        <f>SUM(E9:E12)</f>
        <v>0.94358974358974357</v>
      </c>
      <c r="J12" s="31"/>
    </row>
    <row r="13" spans="2:10" ht="15" x14ac:dyDescent="0.2">
      <c r="C13" s="32" t="s">
        <v>490</v>
      </c>
      <c r="D13" s="4">
        <f>COUNTIF('365RE'!V6:V201,"Canada")</f>
        <v>7</v>
      </c>
      <c r="E13" s="59">
        <f>D13/D17</f>
        <v>3.5897435897435895E-2</v>
      </c>
      <c r="F13" s="60">
        <f>SUM(E9:E13)</f>
        <v>0.97948717948717945</v>
      </c>
      <c r="J13" s="31"/>
    </row>
    <row r="14" spans="2:10" ht="15" x14ac:dyDescent="0.2">
      <c r="C14" s="32" t="s">
        <v>11</v>
      </c>
      <c r="D14" s="4">
        <f>COUNTIF('365RE'!V6:V201,"Mexico")</f>
        <v>1</v>
      </c>
      <c r="E14" s="59">
        <f>D14/D17</f>
        <v>5.1282051282051282E-3</v>
      </c>
      <c r="F14" s="60">
        <f>SUM(E9:E14)</f>
        <v>0.98461538461538456</v>
      </c>
      <c r="J14" s="31"/>
    </row>
    <row r="15" spans="2:10" ht="15" x14ac:dyDescent="0.2">
      <c r="C15" s="32" t="s">
        <v>8</v>
      </c>
      <c r="D15" s="4">
        <f>COUNTIF('365RE'!V6:V201,"Denmark")</f>
        <v>1</v>
      </c>
      <c r="E15" s="59">
        <f>D15/D17</f>
        <v>5.1282051282051282E-3</v>
      </c>
      <c r="F15" s="60">
        <f>SUM(E9:E15)</f>
        <v>0.98974358974358967</v>
      </c>
      <c r="J15" s="31"/>
    </row>
    <row r="16" spans="2:10" ht="15" x14ac:dyDescent="0.2">
      <c r="C16" s="32" t="s">
        <v>9</v>
      </c>
      <c r="D16" s="4">
        <f>COUNTIF('365RE'!V6:V201,"UK")</f>
        <v>2</v>
      </c>
      <c r="E16" s="59">
        <f>D16/D17</f>
        <v>1.0256410256410256E-2</v>
      </c>
      <c r="F16" s="60">
        <f>SUM(E9:E16)</f>
        <v>0.99999999999999989</v>
      </c>
      <c r="J16" s="31"/>
    </row>
    <row r="17" spans="3:10" ht="15" x14ac:dyDescent="0.2">
      <c r="C17" s="32" t="s">
        <v>572</v>
      </c>
      <c r="D17" s="4">
        <f>SUM(D9:D16)</f>
        <v>195</v>
      </c>
      <c r="J17" s="31"/>
    </row>
    <row r="18" spans="3:10" ht="15" x14ac:dyDescent="0.2">
      <c r="J18" s="31"/>
    </row>
    <row r="19" spans="3:10" ht="15" x14ac:dyDescent="0.2">
      <c r="J19" s="31"/>
    </row>
    <row r="20" spans="3:10" ht="15" x14ac:dyDescent="0.2">
      <c r="J20" s="31"/>
    </row>
    <row r="21" spans="3:10" ht="15" x14ac:dyDescent="0.2">
      <c r="J21" s="31"/>
    </row>
    <row r="22" spans="3:10" ht="15" x14ac:dyDescent="0.2">
      <c r="J22" s="31"/>
    </row>
    <row r="23" spans="3:10" ht="15" x14ac:dyDescent="0.2">
      <c r="J23" s="31"/>
    </row>
    <row r="24" spans="3:10" ht="15" x14ac:dyDescent="0.2">
      <c r="J24" s="31"/>
    </row>
    <row r="25" spans="3:10" ht="15" x14ac:dyDescent="0.2">
      <c r="J25" s="31"/>
    </row>
    <row r="26" spans="3:10" ht="15" x14ac:dyDescent="0.2">
      <c r="J26" s="31"/>
    </row>
    <row r="27" spans="3:10" ht="15" x14ac:dyDescent="0.2">
      <c r="J27" s="31"/>
    </row>
    <row r="28" spans="3:10" ht="15" x14ac:dyDescent="0.2">
      <c r="J28" s="31"/>
    </row>
    <row r="29" spans="3:10" ht="15" x14ac:dyDescent="0.2">
      <c r="J29" s="31"/>
    </row>
    <row r="30" spans="3:10" ht="15" x14ac:dyDescent="0.2">
      <c r="J30" s="31"/>
    </row>
    <row r="31" spans="3:10" ht="15" x14ac:dyDescent="0.2">
      <c r="J31" s="31"/>
    </row>
    <row r="32" spans="3:10" ht="15" x14ac:dyDescent="0.2">
      <c r="J32" s="31"/>
    </row>
    <row r="33" spans="10:10" ht="15" x14ac:dyDescent="0.2">
      <c r="J33" s="31"/>
    </row>
    <row r="34" spans="10:10" ht="15" x14ac:dyDescent="0.2">
      <c r="J34" s="31"/>
    </row>
    <row r="35" spans="10:10" ht="15" x14ac:dyDescent="0.2">
      <c r="J35" s="31"/>
    </row>
    <row r="36" spans="10:10" ht="15" x14ac:dyDescent="0.2">
      <c r="J36" s="31"/>
    </row>
    <row r="37" spans="10:10" ht="15" x14ac:dyDescent="0.2">
      <c r="J37" s="31"/>
    </row>
    <row r="38" spans="10:10" ht="15" x14ac:dyDescent="0.2">
      <c r="J38" s="31"/>
    </row>
    <row r="39" spans="10:10" ht="15" x14ac:dyDescent="0.2">
      <c r="J39" s="31"/>
    </row>
    <row r="40" spans="10:10" ht="15" x14ac:dyDescent="0.2">
      <c r="J40" s="31"/>
    </row>
    <row r="41" spans="10:10" ht="15" x14ac:dyDescent="0.2">
      <c r="J41" s="31"/>
    </row>
    <row r="42" spans="10:10" ht="15" x14ac:dyDescent="0.2">
      <c r="J42" s="31"/>
    </row>
    <row r="43" spans="10:10" ht="15" x14ac:dyDescent="0.2">
      <c r="J43" s="31"/>
    </row>
    <row r="44" spans="10:10" ht="15" x14ac:dyDescent="0.2">
      <c r="J44" s="31"/>
    </row>
    <row r="45" spans="10:10" ht="15" x14ac:dyDescent="0.2">
      <c r="J45" s="31"/>
    </row>
    <row r="46" spans="10:10" ht="15" x14ac:dyDescent="0.2">
      <c r="J46" s="31"/>
    </row>
    <row r="47" spans="10:10" ht="15" x14ac:dyDescent="0.2">
      <c r="J47" s="31"/>
    </row>
    <row r="48" spans="10:10" ht="15" x14ac:dyDescent="0.2">
      <c r="J48" s="31"/>
    </row>
    <row r="49" spans="10:10" ht="15" x14ac:dyDescent="0.2">
      <c r="J49" s="31"/>
    </row>
    <row r="50" spans="10:10" ht="15" x14ac:dyDescent="0.2">
      <c r="J50" s="31"/>
    </row>
    <row r="51" spans="10:10" ht="15" x14ac:dyDescent="0.2">
      <c r="J51" s="31"/>
    </row>
    <row r="52" spans="10:10" ht="15" x14ac:dyDescent="0.2">
      <c r="J52" s="31"/>
    </row>
    <row r="53" spans="10:10" ht="15" x14ac:dyDescent="0.2">
      <c r="J53" s="31"/>
    </row>
    <row r="54" spans="10:10" ht="15" x14ac:dyDescent="0.2">
      <c r="J54" s="31"/>
    </row>
    <row r="55" spans="10:10" ht="15" x14ac:dyDescent="0.2">
      <c r="J55" s="31"/>
    </row>
    <row r="56" spans="10:10" ht="15" x14ac:dyDescent="0.2">
      <c r="J56" s="31"/>
    </row>
    <row r="57" spans="10:10" ht="15" x14ac:dyDescent="0.2">
      <c r="J57" s="31"/>
    </row>
    <row r="58" spans="10:10" ht="15" x14ac:dyDescent="0.2">
      <c r="J58" s="31"/>
    </row>
    <row r="59" spans="10:10" ht="15" x14ac:dyDescent="0.2">
      <c r="J59" s="31"/>
    </row>
    <row r="60" spans="10:10" ht="15" x14ac:dyDescent="0.2">
      <c r="J60" s="31"/>
    </row>
    <row r="61" spans="10:10" ht="15" x14ac:dyDescent="0.2">
      <c r="J61" s="31"/>
    </row>
    <row r="62" spans="10:10" ht="15" x14ac:dyDescent="0.2">
      <c r="J62" s="31"/>
    </row>
    <row r="63" spans="10:10" ht="15" x14ac:dyDescent="0.2">
      <c r="J63" s="31"/>
    </row>
    <row r="64" spans="10:10" ht="15" x14ac:dyDescent="0.2">
      <c r="J64" s="31"/>
    </row>
    <row r="65" spans="10:10" ht="15" x14ac:dyDescent="0.2">
      <c r="J65" s="31"/>
    </row>
    <row r="66" spans="10:10" ht="15" x14ac:dyDescent="0.2">
      <c r="J66" s="31"/>
    </row>
    <row r="67" spans="10:10" ht="15" x14ac:dyDescent="0.2">
      <c r="J67" s="31"/>
    </row>
    <row r="68" spans="10:10" ht="15" x14ac:dyDescent="0.2">
      <c r="J68" s="31"/>
    </row>
    <row r="69" spans="10:10" ht="15" x14ac:dyDescent="0.2">
      <c r="J69" s="31"/>
    </row>
    <row r="70" spans="10:10" ht="15" x14ac:dyDescent="0.2">
      <c r="J70" s="31"/>
    </row>
    <row r="71" spans="10:10" ht="15" x14ac:dyDescent="0.2">
      <c r="J71" s="31"/>
    </row>
    <row r="72" spans="10:10" ht="15" x14ac:dyDescent="0.2">
      <c r="J72" s="31"/>
    </row>
    <row r="73" spans="10:10" ht="15" x14ac:dyDescent="0.2">
      <c r="J73" s="31"/>
    </row>
    <row r="74" spans="10:10" ht="15" x14ac:dyDescent="0.2">
      <c r="J74" s="31"/>
    </row>
    <row r="75" spans="10:10" ht="15" x14ac:dyDescent="0.2">
      <c r="J75" s="31"/>
    </row>
    <row r="76" spans="10:10" ht="15" x14ac:dyDescent="0.2">
      <c r="J76" s="31"/>
    </row>
    <row r="77" spans="10:10" ht="15" x14ac:dyDescent="0.2">
      <c r="J77" s="31"/>
    </row>
    <row r="78" spans="10:10" ht="15" x14ac:dyDescent="0.2">
      <c r="J78" s="31"/>
    </row>
    <row r="79" spans="10:10" ht="15" x14ac:dyDescent="0.2">
      <c r="J79" s="31"/>
    </row>
    <row r="80" spans="10:10" ht="15" x14ac:dyDescent="0.2">
      <c r="J80" s="31"/>
    </row>
    <row r="81" spans="10:10" ht="15" x14ac:dyDescent="0.2">
      <c r="J81" s="31"/>
    </row>
    <row r="82" spans="10:10" ht="15" x14ac:dyDescent="0.2">
      <c r="J82" s="31"/>
    </row>
    <row r="83" spans="10:10" ht="15" x14ac:dyDescent="0.2">
      <c r="J83" s="31"/>
    </row>
    <row r="84" spans="10:10" ht="15" x14ac:dyDescent="0.2">
      <c r="J84" s="31"/>
    </row>
    <row r="85" spans="10:10" ht="15" x14ac:dyDescent="0.2">
      <c r="J85" s="31"/>
    </row>
    <row r="86" spans="10:10" ht="15" x14ac:dyDescent="0.2">
      <c r="J86" s="31"/>
    </row>
    <row r="87" spans="10:10" ht="15" x14ac:dyDescent="0.2">
      <c r="J87" s="31"/>
    </row>
    <row r="88" spans="10:10" ht="15" x14ac:dyDescent="0.2">
      <c r="J88" s="31"/>
    </row>
    <row r="89" spans="10:10" ht="15" x14ac:dyDescent="0.2">
      <c r="J89" s="31"/>
    </row>
    <row r="90" spans="10:10" ht="15" x14ac:dyDescent="0.2">
      <c r="J90" s="31"/>
    </row>
    <row r="91" spans="10:10" ht="15" x14ac:dyDescent="0.2">
      <c r="J91" s="31"/>
    </row>
    <row r="92" spans="10:10" ht="15" x14ac:dyDescent="0.2">
      <c r="J92" s="31"/>
    </row>
    <row r="93" spans="10:10" ht="15" x14ac:dyDescent="0.2">
      <c r="J93" s="31"/>
    </row>
    <row r="94" spans="10:10" ht="15" x14ac:dyDescent="0.2">
      <c r="J94" s="31"/>
    </row>
    <row r="95" spans="10:10" ht="15" x14ac:dyDescent="0.2">
      <c r="J95" s="31"/>
    </row>
    <row r="96" spans="10:10" ht="15" x14ac:dyDescent="0.2">
      <c r="J96" s="31"/>
    </row>
    <row r="97" spans="10:10" ht="15" x14ac:dyDescent="0.2">
      <c r="J97" s="31"/>
    </row>
    <row r="98" spans="10:10" ht="15" x14ac:dyDescent="0.2">
      <c r="J98" s="31"/>
    </row>
    <row r="99" spans="10:10" ht="15" x14ac:dyDescent="0.2">
      <c r="J99" s="31"/>
    </row>
    <row r="100" spans="10:10" ht="15" x14ac:dyDescent="0.2">
      <c r="J100" s="31"/>
    </row>
    <row r="101" spans="10:10" ht="15" x14ac:dyDescent="0.2">
      <c r="J101" s="31"/>
    </row>
    <row r="102" spans="10:10" ht="15" x14ac:dyDescent="0.2">
      <c r="J102" s="31"/>
    </row>
    <row r="103" spans="10:10" ht="15" x14ac:dyDescent="0.2">
      <c r="J103" s="31"/>
    </row>
    <row r="104" spans="10:10" ht="15" x14ac:dyDescent="0.2">
      <c r="J104" s="31"/>
    </row>
    <row r="105" spans="10:10" ht="15" x14ac:dyDescent="0.2">
      <c r="J105" s="31"/>
    </row>
    <row r="106" spans="10:10" ht="15" x14ac:dyDescent="0.2">
      <c r="J106" s="31"/>
    </row>
    <row r="107" spans="10:10" ht="15" x14ac:dyDescent="0.2">
      <c r="J107" s="31"/>
    </row>
    <row r="108" spans="10:10" ht="15" x14ac:dyDescent="0.2">
      <c r="J108" s="31"/>
    </row>
    <row r="109" spans="10:10" ht="15" x14ac:dyDescent="0.2">
      <c r="J109" s="31"/>
    </row>
    <row r="110" spans="10:10" ht="15" x14ac:dyDescent="0.2">
      <c r="J110" s="31"/>
    </row>
    <row r="111" spans="10:10" ht="15" x14ac:dyDescent="0.2">
      <c r="J111" s="31"/>
    </row>
    <row r="112" spans="10:10" ht="15" x14ac:dyDescent="0.2">
      <c r="J112" s="31"/>
    </row>
    <row r="113" spans="10:10" ht="15" x14ac:dyDescent="0.2">
      <c r="J113" s="31"/>
    </row>
    <row r="114" spans="10:10" ht="15" x14ac:dyDescent="0.2">
      <c r="J114" s="31"/>
    </row>
    <row r="115" spans="10:10" ht="15" x14ac:dyDescent="0.2">
      <c r="J115" s="31"/>
    </row>
    <row r="116" spans="10:10" ht="15" x14ac:dyDescent="0.2">
      <c r="J116" s="31"/>
    </row>
    <row r="117" spans="10:10" ht="15" x14ac:dyDescent="0.2">
      <c r="J117" s="31"/>
    </row>
    <row r="118" spans="10:10" ht="15" x14ac:dyDescent="0.2">
      <c r="J118" s="31"/>
    </row>
    <row r="119" spans="10:10" ht="15" x14ac:dyDescent="0.2">
      <c r="J119" s="31"/>
    </row>
    <row r="120" spans="10:10" ht="15" x14ac:dyDescent="0.2">
      <c r="J120" s="31"/>
    </row>
    <row r="121" spans="10:10" ht="15" x14ac:dyDescent="0.2">
      <c r="J121" s="31"/>
    </row>
    <row r="122" spans="10:10" ht="15" x14ac:dyDescent="0.2">
      <c r="J122" s="31"/>
    </row>
    <row r="123" spans="10:10" ht="15" x14ac:dyDescent="0.2">
      <c r="J123" s="31"/>
    </row>
    <row r="124" spans="10:10" ht="15" x14ac:dyDescent="0.2">
      <c r="J124" s="31"/>
    </row>
    <row r="125" spans="10:10" ht="15" x14ac:dyDescent="0.2">
      <c r="J125" s="31"/>
    </row>
    <row r="126" spans="10:10" ht="15" x14ac:dyDescent="0.2">
      <c r="J126" s="31"/>
    </row>
    <row r="127" spans="10:10" ht="15" x14ac:dyDescent="0.2">
      <c r="J127" s="31"/>
    </row>
    <row r="128" spans="10:10" ht="15" x14ac:dyDescent="0.2">
      <c r="J128" s="31"/>
    </row>
    <row r="129" spans="10:10" ht="15" x14ac:dyDescent="0.2">
      <c r="J129" s="31"/>
    </row>
    <row r="130" spans="10:10" ht="15" x14ac:dyDescent="0.2">
      <c r="J130" s="31"/>
    </row>
    <row r="131" spans="10:10" ht="15" x14ac:dyDescent="0.2">
      <c r="J131" s="31"/>
    </row>
    <row r="132" spans="10:10" ht="15" x14ac:dyDescent="0.2">
      <c r="J132" s="31"/>
    </row>
    <row r="133" spans="10:10" ht="15" x14ac:dyDescent="0.2">
      <c r="J133" s="31"/>
    </row>
    <row r="134" spans="10:10" ht="15" x14ac:dyDescent="0.2">
      <c r="J134" s="31"/>
    </row>
    <row r="135" spans="10:10" ht="15" x14ac:dyDescent="0.2">
      <c r="J135" s="31"/>
    </row>
    <row r="136" spans="10:10" ht="15" x14ac:dyDescent="0.2">
      <c r="J136" s="31"/>
    </row>
    <row r="137" spans="10:10" ht="15" x14ac:dyDescent="0.2">
      <c r="J137" s="31"/>
    </row>
    <row r="138" spans="10:10" ht="15" x14ac:dyDescent="0.2">
      <c r="J138" s="31"/>
    </row>
    <row r="139" spans="10:10" ht="15" x14ac:dyDescent="0.2">
      <c r="J139" s="31"/>
    </row>
    <row r="140" spans="10:10" ht="15" x14ac:dyDescent="0.2">
      <c r="J140" s="31"/>
    </row>
    <row r="141" spans="10:10" ht="15" x14ac:dyDescent="0.2">
      <c r="J141" s="31"/>
    </row>
    <row r="142" spans="10:10" ht="15" x14ac:dyDescent="0.2">
      <c r="J142" s="31"/>
    </row>
    <row r="143" spans="10:10" ht="15" x14ac:dyDescent="0.2">
      <c r="J143" s="31"/>
    </row>
    <row r="144" spans="10:10" ht="15" x14ac:dyDescent="0.2">
      <c r="J144" s="31"/>
    </row>
    <row r="145" spans="10:10" ht="15" x14ac:dyDescent="0.2">
      <c r="J145" s="31"/>
    </row>
    <row r="146" spans="10:10" ht="15" x14ac:dyDescent="0.2">
      <c r="J146" s="31"/>
    </row>
    <row r="147" spans="10:10" ht="15" x14ac:dyDescent="0.2">
      <c r="J147" s="31"/>
    </row>
    <row r="148" spans="10:10" ht="15" x14ac:dyDescent="0.2">
      <c r="J148" s="31"/>
    </row>
    <row r="149" spans="10:10" ht="15" x14ac:dyDescent="0.2">
      <c r="J149" s="31"/>
    </row>
    <row r="150" spans="10:10" ht="15" x14ac:dyDescent="0.2">
      <c r="J150" s="31"/>
    </row>
    <row r="151" spans="10:10" ht="15" x14ac:dyDescent="0.2">
      <c r="J151" s="31"/>
    </row>
    <row r="152" spans="10:10" ht="15" x14ac:dyDescent="0.2">
      <c r="J152" s="31"/>
    </row>
    <row r="153" spans="10:10" ht="15" x14ac:dyDescent="0.2">
      <c r="J153" s="31"/>
    </row>
    <row r="154" spans="10:10" ht="15" x14ac:dyDescent="0.2">
      <c r="J154" s="31"/>
    </row>
    <row r="155" spans="10:10" ht="15" x14ac:dyDescent="0.2">
      <c r="J155" s="31"/>
    </row>
    <row r="156" spans="10:10" ht="15" x14ac:dyDescent="0.2">
      <c r="J156" s="31"/>
    </row>
    <row r="157" spans="10:10" ht="15" x14ac:dyDescent="0.2">
      <c r="J157" s="31"/>
    </row>
    <row r="158" spans="10:10" ht="15" x14ac:dyDescent="0.2">
      <c r="J158" s="31"/>
    </row>
    <row r="159" spans="10:10" ht="15" x14ac:dyDescent="0.2">
      <c r="J159" s="31"/>
    </row>
    <row r="160" spans="10:10" ht="15" x14ac:dyDescent="0.2">
      <c r="J160" s="31"/>
    </row>
    <row r="161" spans="10:10" ht="15" x14ac:dyDescent="0.2">
      <c r="J161" s="31"/>
    </row>
    <row r="162" spans="10:10" ht="15" x14ac:dyDescent="0.2">
      <c r="J162" s="31"/>
    </row>
    <row r="163" spans="10:10" ht="15" x14ac:dyDescent="0.2">
      <c r="J163" s="31"/>
    </row>
    <row r="164" spans="10:10" ht="15" x14ac:dyDescent="0.2">
      <c r="J164" s="31"/>
    </row>
    <row r="165" spans="10:10" ht="15" x14ac:dyDescent="0.2">
      <c r="J165" s="31"/>
    </row>
    <row r="166" spans="10:10" ht="15" x14ac:dyDescent="0.2">
      <c r="J166" s="31"/>
    </row>
    <row r="167" spans="10:10" ht="15" x14ac:dyDescent="0.2">
      <c r="J167" s="31"/>
    </row>
    <row r="168" spans="10:10" ht="15" x14ac:dyDescent="0.2">
      <c r="J168" s="31"/>
    </row>
    <row r="169" spans="10:10" ht="15" x14ac:dyDescent="0.2">
      <c r="J169" s="31"/>
    </row>
  </sheetData>
  <dataValidations count="1">
    <dataValidation allowBlank="1" showErrorMessage="1" sqref="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workbookViewId="0">
      <selection activeCell="B8" sqref="B8:D16"/>
    </sheetView>
  </sheetViews>
  <sheetFormatPr baseColWidth="10" defaultColWidth="8.83203125" defaultRowHeight="12" x14ac:dyDescent="0.15"/>
  <cols>
    <col min="1" max="1" width="2" style="32" customWidth="1"/>
    <col min="2" max="2" width="19.5" style="32" customWidth="1"/>
    <col min="3" max="3" width="18" style="32" customWidth="1"/>
    <col min="4" max="4" width="15.83203125" style="32" bestFit="1" customWidth="1"/>
    <col min="5" max="16384" width="8.83203125" style="32"/>
  </cols>
  <sheetData>
    <row r="1" spans="2:24" ht="16" x14ac:dyDescent="0.15">
      <c r="B1" s="24" t="s">
        <v>527</v>
      </c>
    </row>
    <row r="2" spans="2:24" x14ac:dyDescent="0.15">
      <c r="B2" s="25" t="s">
        <v>539</v>
      </c>
    </row>
    <row r="4" spans="2:24" x14ac:dyDescent="0.15">
      <c r="B4" s="40" t="s">
        <v>548</v>
      </c>
      <c r="C4" s="41"/>
      <c r="D4" s="41"/>
      <c r="E4" s="41"/>
      <c r="F4" s="41"/>
      <c r="G4" s="41"/>
      <c r="H4" s="41"/>
      <c r="I4" s="41"/>
      <c r="J4" s="41"/>
      <c r="K4" s="41"/>
      <c r="L4" s="41"/>
      <c r="M4" s="41"/>
      <c r="N4" s="41"/>
      <c r="O4" s="41"/>
      <c r="P4" s="41"/>
      <c r="Q4" s="41"/>
      <c r="R4" s="41"/>
      <c r="S4" s="41"/>
      <c r="T4" s="41"/>
      <c r="U4" s="41"/>
      <c r="V4" s="41"/>
      <c r="W4" s="41"/>
      <c r="X4" s="41"/>
    </row>
    <row r="5" spans="2:24" x14ac:dyDescent="0.15">
      <c r="B5" s="41" t="s">
        <v>540</v>
      </c>
      <c r="C5" s="41"/>
      <c r="D5" s="41"/>
      <c r="E5" s="41"/>
      <c r="F5" s="41"/>
      <c r="G5" s="41"/>
      <c r="H5" s="41"/>
      <c r="I5" s="41"/>
      <c r="J5" s="41"/>
      <c r="K5" s="41"/>
      <c r="L5" s="41"/>
      <c r="M5" s="41"/>
      <c r="N5" s="41"/>
      <c r="O5" s="41"/>
      <c r="P5" s="41"/>
      <c r="Q5" s="41"/>
      <c r="R5" s="41"/>
      <c r="S5" s="41"/>
      <c r="T5" s="41"/>
      <c r="U5" s="41"/>
      <c r="V5" s="41"/>
      <c r="W5" s="41"/>
      <c r="X5" s="41"/>
    </row>
    <row r="6" spans="2:24" x14ac:dyDescent="0.15">
      <c r="B6" s="29"/>
      <c r="C6" s="39"/>
      <c r="D6" s="39"/>
      <c r="E6" s="41"/>
      <c r="F6" s="41"/>
      <c r="G6" s="41"/>
      <c r="H6" s="41"/>
      <c r="I6" s="41"/>
      <c r="J6" s="41"/>
      <c r="K6" s="41"/>
      <c r="L6" s="41"/>
      <c r="M6" s="41"/>
      <c r="N6" s="41"/>
      <c r="O6" s="41"/>
      <c r="P6" s="41"/>
      <c r="Q6" s="41"/>
      <c r="R6" s="41"/>
      <c r="S6" s="41"/>
      <c r="T6" s="41"/>
      <c r="U6" s="41"/>
      <c r="V6" s="41"/>
      <c r="W6" s="41"/>
      <c r="X6" s="41"/>
    </row>
    <row r="7" spans="2:24" ht="15" x14ac:dyDescent="0.2">
      <c r="H7" s="31"/>
    </row>
    <row r="8" spans="2:24" ht="15" x14ac:dyDescent="0.2">
      <c r="B8" s="51"/>
      <c r="C8" s="51" t="s">
        <v>519</v>
      </c>
      <c r="D8" s="51" t="s">
        <v>564</v>
      </c>
      <c r="H8" s="31"/>
    </row>
    <row r="9" spans="2:24" ht="15" x14ac:dyDescent="0.2">
      <c r="B9" s="51" t="s">
        <v>561</v>
      </c>
      <c r="C9" s="52">
        <f>AVERAGE('365RE'!I6:I272)</f>
        <v>281171.90150112362</v>
      </c>
      <c r="D9" s="53">
        <f>AVERAGE('365RE'!H6:H272)</f>
        <v>936.22111310861635</v>
      </c>
      <c r="H9" s="31"/>
    </row>
    <row r="10" spans="2:24" ht="15" x14ac:dyDescent="0.2">
      <c r="B10" s="51" t="s">
        <v>562</v>
      </c>
      <c r="C10" s="52">
        <f>MEDIAN('365RE'!I6:I272)</f>
        <v>249075.6568</v>
      </c>
      <c r="D10" s="54">
        <f>MEDIAN('365RE'!H6:H272)</f>
        <v>798.28440000000001</v>
      </c>
      <c r="H10" s="31"/>
    </row>
    <row r="11" spans="2:24" ht="15" x14ac:dyDescent="0.2">
      <c r="B11" s="51" t="s">
        <v>563</v>
      </c>
      <c r="C11" s="52">
        <f>MODE('365RE'!I6:I272)</f>
        <v>460001.25599999994</v>
      </c>
      <c r="D11" s="54">
        <f>MODE('365RE'!H6:H272)</f>
        <v>794.51840000000004</v>
      </c>
      <c r="H11" s="31"/>
    </row>
    <row r="12" spans="2:24" ht="15" x14ac:dyDescent="0.2">
      <c r="B12" s="51" t="s">
        <v>565</v>
      </c>
      <c r="C12" s="52">
        <f>_xlfn.VAR.S('365RE'!I6:I272)</f>
        <v>7942217700.9209938</v>
      </c>
      <c r="D12" s="51">
        <f>_xlfn.VAR.S('365RE'!H6:H272)</f>
        <v>81165.169891526268</v>
      </c>
      <c r="H12" s="31"/>
    </row>
    <row r="13" spans="2:24" ht="15" x14ac:dyDescent="0.2">
      <c r="B13" s="51" t="s">
        <v>566</v>
      </c>
      <c r="C13" s="52">
        <f>_xlfn.STDEV.S('365RE'!I6:I272)</f>
        <v>89119.120849125262</v>
      </c>
      <c r="D13" s="51">
        <f>_xlfn.STDEV.S('365RE'!H6:H272)</f>
        <v>284.89501556104182</v>
      </c>
      <c r="H13" s="31"/>
    </row>
    <row r="14" spans="2:24" ht="15" x14ac:dyDescent="0.2">
      <c r="B14" s="55" t="s">
        <v>567</v>
      </c>
      <c r="C14" s="56">
        <f>_xlfn.COVARIANCE.S('365RE'!H6:H272,'365RE'!I6:I272)</f>
        <v>24147721.725818869</v>
      </c>
      <c r="D14" s="56"/>
      <c r="H14" s="31"/>
    </row>
    <row r="15" spans="2:24" ht="15" x14ac:dyDescent="0.2">
      <c r="B15" s="57" t="s">
        <v>568</v>
      </c>
      <c r="C15" s="58">
        <f>C14/(C13*D13)</f>
        <v>0.95108737743163918</v>
      </c>
      <c r="D15" s="58"/>
      <c r="H15" s="31"/>
    </row>
    <row r="16" spans="2:24" ht="15" x14ac:dyDescent="0.2">
      <c r="B16" s="57" t="s">
        <v>569</v>
      </c>
      <c r="C16" s="51"/>
      <c r="D16" s="51"/>
      <c r="H16" s="31"/>
    </row>
    <row r="17" spans="8:8" ht="15" x14ac:dyDescent="0.2">
      <c r="H17" s="31"/>
    </row>
    <row r="18" spans="8:8" ht="15" x14ac:dyDescent="0.2">
      <c r="H18" s="31"/>
    </row>
    <row r="19" spans="8:8" ht="15" x14ac:dyDescent="0.2">
      <c r="H19" s="31"/>
    </row>
    <row r="20" spans="8:8" ht="15" x14ac:dyDescent="0.2">
      <c r="H20" s="31"/>
    </row>
    <row r="21" spans="8:8" ht="15" x14ac:dyDescent="0.2">
      <c r="H21" s="31"/>
    </row>
    <row r="22" spans="8:8" ht="15" x14ac:dyDescent="0.2">
      <c r="H22" s="31"/>
    </row>
    <row r="23" spans="8:8" ht="15" x14ac:dyDescent="0.2">
      <c r="H23" s="31"/>
    </row>
    <row r="24" spans="8:8" ht="15" x14ac:dyDescent="0.2">
      <c r="H24" s="31"/>
    </row>
    <row r="25" spans="8:8" ht="15" x14ac:dyDescent="0.2">
      <c r="H25" s="31"/>
    </row>
    <row r="26" spans="8:8" ht="15" x14ac:dyDescent="0.2">
      <c r="H26" s="31"/>
    </row>
    <row r="27" spans="8:8" ht="15" x14ac:dyDescent="0.2">
      <c r="H27" s="31"/>
    </row>
    <row r="28" spans="8:8" ht="15" x14ac:dyDescent="0.2">
      <c r="H28" s="31"/>
    </row>
    <row r="29" spans="8:8" ht="15" x14ac:dyDescent="0.2">
      <c r="H29" s="31"/>
    </row>
    <row r="30" spans="8:8" ht="15" x14ac:dyDescent="0.2">
      <c r="H30" s="31"/>
    </row>
    <row r="31" spans="8:8" ht="15" x14ac:dyDescent="0.2">
      <c r="H31" s="31"/>
    </row>
    <row r="32" spans="8:8" ht="15" x14ac:dyDescent="0.2">
      <c r="H32" s="31"/>
    </row>
    <row r="33" spans="8:8" ht="15" x14ac:dyDescent="0.2">
      <c r="H33" s="31"/>
    </row>
    <row r="34" spans="8:8" ht="15" x14ac:dyDescent="0.2">
      <c r="H34" s="31"/>
    </row>
    <row r="35" spans="8:8" ht="15" x14ac:dyDescent="0.2">
      <c r="H35" s="31"/>
    </row>
    <row r="36" spans="8:8" ht="15" x14ac:dyDescent="0.2">
      <c r="H36" s="31"/>
    </row>
    <row r="37" spans="8:8" ht="15" x14ac:dyDescent="0.2">
      <c r="H37" s="31"/>
    </row>
    <row r="38" spans="8:8" ht="15" x14ac:dyDescent="0.2">
      <c r="H38" s="31"/>
    </row>
    <row r="39" spans="8:8" ht="15" x14ac:dyDescent="0.2">
      <c r="H39" s="31"/>
    </row>
    <row r="40" spans="8:8" ht="15" x14ac:dyDescent="0.2">
      <c r="H40" s="31"/>
    </row>
    <row r="41" spans="8:8" ht="15" x14ac:dyDescent="0.2">
      <c r="H41" s="31"/>
    </row>
    <row r="42" spans="8:8" ht="15" x14ac:dyDescent="0.2">
      <c r="H42" s="31"/>
    </row>
    <row r="43" spans="8:8" ht="15" x14ac:dyDescent="0.2">
      <c r="H43" s="31"/>
    </row>
    <row r="44" spans="8:8" ht="15" x14ac:dyDescent="0.2">
      <c r="H44" s="31"/>
    </row>
    <row r="45" spans="8:8" ht="15" x14ac:dyDescent="0.2">
      <c r="H45" s="31"/>
    </row>
    <row r="46" spans="8:8" ht="15" x14ac:dyDescent="0.2">
      <c r="H46" s="31"/>
    </row>
    <row r="47" spans="8:8" ht="15" x14ac:dyDescent="0.2">
      <c r="H47" s="31"/>
    </row>
    <row r="48" spans="8:8" ht="15" x14ac:dyDescent="0.2">
      <c r="H48" s="31"/>
    </row>
    <row r="49" spans="8:8" ht="15" x14ac:dyDescent="0.2">
      <c r="H49" s="31"/>
    </row>
    <row r="50" spans="8:8" ht="15" x14ac:dyDescent="0.2">
      <c r="H50" s="31"/>
    </row>
    <row r="51" spans="8:8" ht="15" x14ac:dyDescent="0.2">
      <c r="H51" s="31"/>
    </row>
    <row r="52" spans="8:8" ht="15" x14ac:dyDescent="0.2">
      <c r="H52" s="31"/>
    </row>
    <row r="53" spans="8:8" ht="15" x14ac:dyDescent="0.2">
      <c r="H53" s="31"/>
    </row>
    <row r="54" spans="8:8" ht="15" x14ac:dyDescent="0.2">
      <c r="H54" s="31"/>
    </row>
    <row r="55" spans="8:8" ht="15" x14ac:dyDescent="0.2">
      <c r="H55" s="31"/>
    </row>
    <row r="56" spans="8:8" ht="15" x14ac:dyDescent="0.2">
      <c r="H56" s="31"/>
    </row>
    <row r="57" spans="8:8" ht="15" x14ac:dyDescent="0.2">
      <c r="H57" s="31"/>
    </row>
    <row r="58" spans="8:8" ht="15" x14ac:dyDescent="0.2">
      <c r="H58" s="31"/>
    </row>
    <row r="59" spans="8:8" ht="15" x14ac:dyDescent="0.2">
      <c r="H59" s="31"/>
    </row>
    <row r="60" spans="8:8" ht="15" x14ac:dyDescent="0.2">
      <c r="H60" s="31"/>
    </row>
    <row r="61" spans="8:8" ht="15" x14ac:dyDescent="0.2">
      <c r="H61" s="31"/>
    </row>
    <row r="62" spans="8:8" ht="15" x14ac:dyDescent="0.2">
      <c r="H62" s="31"/>
    </row>
    <row r="63" spans="8:8" ht="15" x14ac:dyDescent="0.2">
      <c r="H63" s="31"/>
    </row>
    <row r="64" spans="8:8" ht="15" x14ac:dyDescent="0.2">
      <c r="H64" s="31"/>
    </row>
    <row r="65" spans="8:8" ht="15" x14ac:dyDescent="0.2">
      <c r="H65" s="31"/>
    </row>
    <row r="66" spans="8:8" ht="15" x14ac:dyDescent="0.2">
      <c r="H66" s="31"/>
    </row>
    <row r="67" spans="8:8" ht="15" x14ac:dyDescent="0.2">
      <c r="H67" s="31"/>
    </row>
    <row r="68" spans="8:8" ht="15" x14ac:dyDescent="0.2">
      <c r="H68" s="31"/>
    </row>
    <row r="69" spans="8:8" ht="15" x14ac:dyDescent="0.2">
      <c r="H69" s="31"/>
    </row>
    <row r="70" spans="8:8" ht="15" x14ac:dyDescent="0.2">
      <c r="H70" s="31"/>
    </row>
    <row r="71" spans="8:8" ht="15" x14ac:dyDescent="0.2">
      <c r="H71" s="31"/>
    </row>
    <row r="72" spans="8:8" ht="15" x14ac:dyDescent="0.2">
      <c r="H72" s="31"/>
    </row>
    <row r="73" spans="8:8" ht="15" x14ac:dyDescent="0.2">
      <c r="H73" s="31"/>
    </row>
    <row r="74" spans="8:8" ht="15" x14ac:dyDescent="0.2">
      <c r="H74" s="31"/>
    </row>
    <row r="75" spans="8:8" ht="15" x14ac:dyDescent="0.2">
      <c r="H75" s="31"/>
    </row>
    <row r="76" spans="8:8" ht="15" x14ac:dyDescent="0.2">
      <c r="H76" s="31"/>
    </row>
    <row r="77" spans="8:8" ht="15" x14ac:dyDescent="0.2">
      <c r="H77" s="31"/>
    </row>
    <row r="78" spans="8:8" ht="15" x14ac:dyDescent="0.2">
      <c r="H78" s="31"/>
    </row>
    <row r="79" spans="8:8" ht="15" x14ac:dyDescent="0.2">
      <c r="H79" s="31"/>
    </row>
    <row r="80" spans="8:8" ht="15" x14ac:dyDescent="0.2">
      <c r="H80" s="31"/>
    </row>
    <row r="81" spans="8:8" ht="15" x14ac:dyDescent="0.2">
      <c r="H81" s="31"/>
    </row>
    <row r="82" spans="8:8" ht="15" x14ac:dyDescent="0.2">
      <c r="H82" s="31"/>
    </row>
    <row r="83" spans="8:8" ht="15" x14ac:dyDescent="0.2">
      <c r="H83" s="31"/>
    </row>
    <row r="84" spans="8:8" ht="15" x14ac:dyDescent="0.2">
      <c r="H84" s="31"/>
    </row>
    <row r="85" spans="8:8" ht="15" x14ac:dyDescent="0.2">
      <c r="H85" s="31"/>
    </row>
    <row r="86" spans="8:8" ht="15" x14ac:dyDescent="0.2">
      <c r="H86" s="31"/>
    </row>
    <row r="87" spans="8:8" ht="15" x14ac:dyDescent="0.2">
      <c r="H87" s="31"/>
    </row>
    <row r="88" spans="8:8" ht="15" x14ac:dyDescent="0.2">
      <c r="H88" s="31"/>
    </row>
    <row r="89" spans="8:8" ht="15" x14ac:dyDescent="0.2">
      <c r="H89" s="31"/>
    </row>
    <row r="90" spans="8:8" ht="15" x14ac:dyDescent="0.2">
      <c r="H90" s="31"/>
    </row>
    <row r="91" spans="8:8" ht="15" x14ac:dyDescent="0.2">
      <c r="H91" s="31"/>
    </row>
    <row r="92" spans="8:8" ht="15" x14ac:dyDescent="0.2">
      <c r="H92" s="31"/>
    </row>
    <row r="93" spans="8:8" ht="15" x14ac:dyDescent="0.2">
      <c r="H93" s="31"/>
    </row>
    <row r="94" spans="8:8" ht="15" x14ac:dyDescent="0.2">
      <c r="H94" s="31"/>
    </row>
    <row r="95" spans="8:8" ht="15" x14ac:dyDescent="0.2">
      <c r="H95" s="31"/>
    </row>
    <row r="96" spans="8:8" ht="15" x14ac:dyDescent="0.2">
      <c r="H96" s="31"/>
    </row>
    <row r="97" spans="8:8" ht="15" x14ac:dyDescent="0.2">
      <c r="H97" s="31"/>
    </row>
    <row r="98" spans="8:8" ht="15" x14ac:dyDescent="0.2">
      <c r="H98" s="31"/>
    </row>
    <row r="99" spans="8:8" ht="15" x14ac:dyDescent="0.2">
      <c r="H99" s="31"/>
    </row>
    <row r="100" spans="8:8" ht="15" x14ac:dyDescent="0.2">
      <c r="H100" s="31"/>
    </row>
    <row r="101" spans="8:8" ht="15" x14ac:dyDescent="0.2">
      <c r="H101" s="31"/>
    </row>
    <row r="102" spans="8:8" ht="15" x14ac:dyDescent="0.2">
      <c r="H102" s="31"/>
    </row>
    <row r="103" spans="8:8" ht="15" x14ac:dyDescent="0.2">
      <c r="H103" s="31"/>
    </row>
    <row r="104" spans="8:8" ht="15" x14ac:dyDescent="0.2">
      <c r="H104" s="31"/>
    </row>
    <row r="105" spans="8:8" ht="15" x14ac:dyDescent="0.2">
      <c r="H105" s="31"/>
    </row>
    <row r="106" spans="8:8" ht="15" x14ac:dyDescent="0.2">
      <c r="H106" s="31"/>
    </row>
    <row r="107" spans="8:8" ht="15" x14ac:dyDescent="0.2">
      <c r="H107" s="31"/>
    </row>
    <row r="108" spans="8:8" ht="15" x14ac:dyDescent="0.2">
      <c r="H108" s="31"/>
    </row>
    <row r="109" spans="8:8" ht="15" x14ac:dyDescent="0.2">
      <c r="H109" s="31"/>
    </row>
    <row r="110" spans="8:8" ht="15" x14ac:dyDescent="0.2">
      <c r="H110" s="31"/>
    </row>
    <row r="111" spans="8:8" ht="15" x14ac:dyDescent="0.2">
      <c r="H111" s="31"/>
    </row>
    <row r="112" spans="8:8" ht="15" x14ac:dyDescent="0.2">
      <c r="H112" s="31"/>
    </row>
    <row r="113" spans="8:8" ht="15" x14ac:dyDescent="0.2">
      <c r="H113" s="31"/>
    </row>
    <row r="114" spans="8:8" ht="15" x14ac:dyDescent="0.2">
      <c r="H114" s="31"/>
    </row>
    <row r="115" spans="8:8" ht="15" x14ac:dyDescent="0.2">
      <c r="H115" s="31"/>
    </row>
    <row r="116" spans="8:8" ht="15" x14ac:dyDescent="0.2">
      <c r="H116" s="31"/>
    </row>
    <row r="117" spans="8:8" ht="15" x14ac:dyDescent="0.2">
      <c r="H117" s="31"/>
    </row>
    <row r="118" spans="8:8" ht="15" x14ac:dyDescent="0.2">
      <c r="H118" s="31"/>
    </row>
    <row r="119" spans="8:8" ht="15" x14ac:dyDescent="0.2">
      <c r="H119" s="31"/>
    </row>
    <row r="120" spans="8:8" ht="15" x14ac:dyDescent="0.2">
      <c r="H120" s="31"/>
    </row>
    <row r="121" spans="8:8" ht="15" x14ac:dyDescent="0.2">
      <c r="H121" s="31"/>
    </row>
    <row r="122" spans="8:8" ht="15" x14ac:dyDescent="0.2">
      <c r="H122" s="31"/>
    </row>
    <row r="123" spans="8:8" ht="15" x14ac:dyDescent="0.2">
      <c r="H123" s="31"/>
    </row>
    <row r="124" spans="8:8" ht="15" x14ac:dyDescent="0.2">
      <c r="H124" s="31"/>
    </row>
    <row r="125" spans="8:8" ht="15" x14ac:dyDescent="0.2">
      <c r="H125" s="31"/>
    </row>
    <row r="126" spans="8:8" ht="15" x14ac:dyDescent="0.2">
      <c r="H126" s="31"/>
    </row>
    <row r="127" spans="8:8" ht="15" x14ac:dyDescent="0.2">
      <c r="H127" s="31"/>
    </row>
    <row r="128" spans="8:8" ht="15" x14ac:dyDescent="0.2">
      <c r="H128" s="31"/>
    </row>
    <row r="129" spans="8:8" ht="15" x14ac:dyDescent="0.2">
      <c r="H129" s="31"/>
    </row>
    <row r="130" spans="8:8" ht="15" x14ac:dyDescent="0.2">
      <c r="H130" s="31"/>
    </row>
    <row r="131" spans="8:8" ht="15" x14ac:dyDescent="0.2">
      <c r="H131" s="31"/>
    </row>
    <row r="132" spans="8:8" ht="15" x14ac:dyDescent="0.2">
      <c r="H132" s="31"/>
    </row>
    <row r="133" spans="8:8" ht="15" x14ac:dyDescent="0.2">
      <c r="H133" s="31"/>
    </row>
    <row r="134" spans="8:8" ht="15" x14ac:dyDescent="0.2">
      <c r="H134" s="31"/>
    </row>
    <row r="135" spans="8:8" ht="15" x14ac:dyDescent="0.2">
      <c r="H135" s="31"/>
    </row>
    <row r="136" spans="8:8" ht="15" x14ac:dyDescent="0.2">
      <c r="H136" s="31"/>
    </row>
    <row r="137" spans="8:8" ht="15" x14ac:dyDescent="0.2">
      <c r="H137" s="31"/>
    </row>
    <row r="138" spans="8:8" ht="15" x14ac:dyDescent="0.2">
      <c r="H138" s="31"/>
    </row>
    <row r="139" spans="8:8" ht="15" x14ac:dyDescent="0.2">
      <c r="H139" s="31"/>
    </row>
    <row r="140" spans="8:8" ht="15" x14ac:dyDescent="0.2">
      <c r="H140" s="31"/>
    </row>
    <row r="141" spans="8:8" ht="15" x14ac:dyDescent="0.2">
      <c r="H141" s="31"/>
    </row>
    <row r="142" spans="8:8" ht="15" x14ac:dyDescent="0.2">
      <c r="H142" s="31"/>
    </row>
    <row r="143" spans="8:8" ht="15" x14ac:dyDescent="0.2">
      <c r="H143" s="31"/>
    </row>
    <row r="144" spans="8:8" ht="15" x14ac:dyDescent="0.2">
      <c r="H144" s="31"/>
    </row>
    <row r="145" spans="8:8" ht="15" x14ac:dyDescent="0.2">
      <c r="H145" s="31"/>
    </row>
    <row r="146" spans="8:8" ht="15" x14ac:dyDescent="0.2">
      <c r="H146" s="31"/>
    </row>
    <row r="147" spans="8:8" ht="15" x14ac:dyDescent="0.2">
      <c r="H147" s="31"/>
    </row>
    <row r="148" spans="8:8" ht="15" x14ac:dyDescent="0.2">
      <c r="H148" s="31"/>
    </row>
    <row r="149" spans="8:8" ht="15" x14ac:dyDescent="0.2">
      <c r="H149" s="31"/>
    </row>
    <row r="150" spans="8:8" ht="15" x14ac:dyDescent="0.2">
      <c r="H150" s="31"/>
    </row>
    <row r="151" spans="8:8" ht="15" x14ac:dyDescent="0.2">
      <c r="H151" s="31"/>
    </row>
    <row r="152" spans="8:8" ht="15" x14ac:dyDescent="0.2">
      <c r="H152" s="31"/>
    </row>
    <row r="153" spans="8:8" ht="15" x14ac:dyDescent="0.2">
      <c r="H153" s="31"/>
    </row>
    <row r="154" spans="8:8" ht="15" x14ac:dyDescent="0.2">
      <c r="H154" s="31"/>
    </row>
    <row r="155" spans="8:8" ht="15" x14ac:dyDescent="0.2">
      <c r="H155" s="31"/>
    </row>
    <row r="156" spans="8:8" ht="15" x14ac:dyDescent="0.2">
      <c r="H156" s="31"/>
    </row>
    <row r="157" spans="8:8" ht="15" x14ac:dyDescent="0.2">
      <c r="H157" s="31"/>
    </row>
    <row r="158" spans="8:8" ht="15" x14ac:dyDescent="0.2">
      <c r="H158" s="31"/>
    </row>
    <row r="159" spans="8:8" ht="15" x14ac:dyDescent="0.2">
      <c r="H159" s="31"/>
    </row>
    <row r="160" spans="8:8" ht="15" x14ac:dyDescent="0.2">
      <c r="H160" s="31"/>
    </row>
    <row r="161" spans="8:8" ht="15" x14ac:dyDescent="0.2">
      <c r="H161" s="31"/>
    </row>
    <row r="162" spans="8:8" ht="15" x14ac:dyDescent="0.2">
      <c r="H162" s="31"/>
    </row>
    <row r="163" spans="8:8" ht="15" x14ac:dyDescent="0.2">
      <c r="H163" s="31"/>
    </row>
    <row r="164" spans="8:8" ht="15" x14ac:dyDescent="0.2">
      <c r="H164" s="31"/>
    </row>
    <row r="165" spans="8:8" ht="15" x14ac:dyDescent="0.2">
      <c r="H165" s="31"/>
    </row>
    <row r="166" spans="8:8" ht="15" x14ac:dyDescent="0.2">
      <c r="H166" s="31"/>
    </row>
    <row r="167" spans="8:8" ht="15" x14ac:dyDescent="0.2">
      <c r="H167" s="31"/>
    </row>
    <row r="168" spans="8:8" ht="15" x14ac:dyDescent="0.2">
      <c r="H168" s="31"/>
    </row>
    <row r="169" spans="8:8" ht="15" x14ac:dyDescent="0.2">
      <c r="H169" s="31"/>
    </row>
    <row r="170" spans="8:8" ht="15" x14ac:dyDescent="0.2">
      <c r="H170" s="31"/>
    </row>
    <row r="171" spans="8:8" ht="15" x14ac:dyDescent="0.2">
      <c r="H171" s="31"/>
    </row>
    <row r="172" spans="8:8" ht="15" x14ac:dyDescent="0.2">
      <c r="H172" s="31"/>
    </row>
    <row r="173" spans="8:8" ht="15" x14ac:dyDescent="0.2">
      <c r="H173" s="31"/>
    </row>
    <row r="174" spans="8:8" ht="15" x14ac:dyDescent="0.2">
      <c r="H174" s="31"/>
    </row>
    <row r="175" spans="8:8" ht="15" x14ac:dyDescent="0.2">
      <c r="H175" s="31"/>
    </row>
    <row r="176" spans="8:8" ht="15" x14ac:dyDescent="0.2">
      <c r="H176" s="31"/>
    </row>
    <row r="177" spans="8:8" ht="15" x14ac:dyDescent="0.2">
      <c r="H177" s="31"/>
    </row>
    <row r="178" spans="8:8" ht="15" x14ac:dyDescent="0.2">
      <c r="H178" s="31"/>
    </row>
    <row r="179" spans="8:8" ht="15" x14ac:dyDescent="0.2">
      <c r="H179" s="31"/>
    </row>
    <row r="180" spans="8:8" ht="15" x14ac:dyDescent="0.2">
      <c r="H180" s="31"/>
    </row>
    <row r="181" spans="8:8" ht="15" x14ac:dyDescent="0.2">
      <c r="H181" s="31"/>
    </row>
    <row r="182" spans="8:8" ht="15" x14ac:dyDescent="0.2">
      <c r="H182" s="31"/>
    </row>
    <row r="183" spans="8:8" ht="15" x14ac:dyDescent="0.2">
      <c r="H183" s="31"/>
    </row>
    <row r="184" spans="8:8" ht="15" x14ac:dyDescent="0.2">
      <c r="H184" s="31"/>
    </row>
    <row r="185" spans="8:8" ht="15" x14ac:dyDescent="0.2">
      <c r="H185" s="31"/>
    </row>
    <row r="186" spans="8:8" ht="15" x14ac:dyDescent="0.2">
      <c r="H186" s="31"/>
    </row>
    <row r="187" spans="8:8" ht="15" x14ac:dyDescent="0.2">
      <c r="H187" s="31"/>
    </row>
    <row r="188" spans="8:8" ht="15" x14ac:dyDescent="0.2">
      <c r="H188" s="31"/>
    </row>
    <row r="189" spans="8:8" ht="15" x14ac:dyDescent="0.2">
      <c r="H189" s="31"/>
    </row>
  </sheetData>
  <mergeCells count="2">
    <mergeCell ref="C14:D14"/>
    <mergeCell ref="C15:D15"/>
  </mergeCells>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tabSelected="1" workbookViewId="0">
      <selection activeCell="B9" sqref="B9"/>
    </sheetView>
  </sheetViews>
  <sheetFormatPr baseColWidth="10" defaultColWidth="8.83203125" defaultRowHeight="12" x14ac:dyDescent="0.15"/>
  <cols>
    <col min="1" max="1" width="2" style="32" customWidth="1"/>
    <col min="2" max="2" width="19" style="32" customWidth="1"/>
    <col min="3" max="3" width="21" style="32" customWidth="1"/>
    <col min="4" max="4" width="29.33203125" style="32" customWidth="1"/>
    <col min="5" max="5" width="25.33203125" style="32" customWidth="1"/>
    <col min="6" max="16384" width="8.83203125" style="32"/>
  </cols>
  <sheetData>
    <row r="1" spans="2:3" ht="16" x14ac:dyDescent="0.15">
      <c r="B1" s="24" t="s">
        <v>527</v>
      </c>
    </row>
    <row r="2" spans="2:3" x14ac:dyDescent="0.15">
      <c r="B2" s="25" t="s">
        <v>541</v>
      </c>
    </row>
    <row r="4" spans="2:3" x14ac:dyDescent="0.15">
      <c r="B4" s="42" t="s">
        <v>549</v>
      </c>
      <c r="C4" s="41"/>
    </row>
    <row r="5" spans="2:3" x14ac:dyDescent="0.15">
      <c r="B5" s="43"/>
      <c r="C5" s="41"/>
    </row>
    <row r="6" spans="2:3" x14ac:dyDescent="0.15">
      <c r="B6" s="42"/>
      <c r="C6" s="44"/>
    </row>
    <row r="8" spans="2:3" x14ac:dyDescent="0.15">
      <c r="B8" s="32" t="s">
        <v>576</v>
      </c>
    </row>
    <row r="25" spans="2:2" x14ac:dyDescent="0.15">
      <c r="B25" s="26"/>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2017-06-08T15:05:34Z</dcterms:created>
  <dcterms:modified xsi:type="dcterms:W3CDTF">2020-10-27T06:24:29Z</dcterms:modified>
</cp:coreProperties>
</file>