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0123\Desktop\"/>
    </mc:Choice>
  </mc:AlternateContent>
  <bookViews>
    <workbookView xWindow="0" yWindow="0" windowWidth="21600" windowHeight="8730" activeTab="2"/>
  </bookViews>
  <sheets>
    <sheet name="2023年09月报表统计 (2)" sheetId="3" r:id="rId1"/>
    <sheet name="2023年08月报表统计" sheetId="2" r:id="rId2"/>
    <sheet name="2023年07月报表统计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6" i="3" l="1"/>
  <c r="K36" i="3"/>
  <c r="O36" i="3" s="1"/>
  <c r="J36" i="3"/>
  <c r="C36" i="3"/>
  <c r="F36" i="3" s="1"/>
  <c r="B36" i="3"/>
  <c r="O35" i="3"/>
  <c r="N35" i="3"/>
  <c r="L35" i="3"/>
  <c r="G35" i="3"/>
  <c r="F35" i="3"/>
  <c r="D35" i="3"/>
  <c r="O34" i="3"/>
  <c r="N34" i="3"/>
  <c r="L34" i="3"/>
  <c r="G34" i="3"/>
  <c r="F34" i="3"/>
  <c r="D34" i="3"/>
  <c r="O33" i="3"/>
  <c r="N33" i="3"/>
  <c r="L33" i="3"/>
  <c r="G33" i="3"/>
  <c r="F33" i="3"/>
  <c r="D33" i="3"/>
  <c r="O32" i="3"/>
  <c r="N32" i="3"/>
  <c r="L32" i="3"/>
  <c r="G32" i="3"/>
  <c r="F32" i="3"/>
  <c r="D32" i="3"/>
  <c r="O31" i="3"/>
  <c r="N31" i="3"/>
  <c r="L31" i="3"/>
  <c r="G31" i="3"/>
  <c r="F31" i="3"/>
  <c r="D31" i="3"/>
  <c r="O30" i="3"/>
  <c r="N30" i="3"/>
  <c r="L30" i="3"/>
  <c r="G30" i="3"/>
  <c r="F30" i="3"/>
  <c r="D30" i="3"/>
  <c r="O29" i="3"/>
  <c r="N29" i="3"/>
  <c r="L29" i="3"/>
  <c r="G29" i="3"/>
  <c r="F29" i="3"/>
  <c r="D29" i="3"/>
  <c r="O28" i="3"/>
  <c r="N28" i="3"/>
  <c r="L28" i="3"/>
  <c r="G28" i="3"/>
  <c r="F28" i="3"/>
  <c r="D28" i="3"/>
  <c r="O27" i="3"/>
  <c r="N27" i="3"/>
  <c r="L27" i="3"/>
  <c r="G27" i="3"/>
  <c r="F27" i="3"/>
  <c r="D27" i="3"/>
  <c r="O26" i="3"/>
  <c r="N26" i="3"/>
  <c r="L26" i="3"/>
  <c r="G26" i="3"/>
  <c r="F26" i="3"/>
  <c r="D26" i="3"/>
  <c r="O25" i="3"/>
  <c r="N25" i="3"/>
  <c r="L25" i="3"/>
  <c r="G25" i="3"/>
  <c r="F25" i="3"/>
  <c r="D25" i="3"/>
  <c r="O24" i="3"/>
  <c r="N24" i="3"/>
  <c r="L24" i="3"/>
  <c r="G24" i="3"/>
  <c r="F24" i="3"/>
  <c r="D24" i="3"/>
  <c r="O23" i="3"/>
  <c r="N23" i="3"/>
  <c r="L23" i="3"/>
  <c r="G23" i="3"/>
  <c r="F23" i="3"/>
  <c r="D23" i="3"/>
  <c r="O22" i="3"/>
  <c r="N22" i="3"/>
  <c r="L22" i="3"/>
  <c r="G22" i="3"/>
  <c r="F22" i="3"/>
  <c r="D22" i="3"/>
  <c r="O21" i="3"/>
  <c r="N21" i="3"/>
  <c r="L21" i="3"/>
  <c r="G21" i="3"/>
  <c r="F21" i="3"/>
  <c r="D21" i="3"/>
  <c r="O20" i="3"/>
  <c r="N20" i="3"/>
  <c r="L20" i="3"/>
  <c r="G20" i="3"/>
  <c r="F20" i="3"/>
  <c r="D20" i="3"/>
  <c r="O19" i="3"/>
  <c r="N19" i="3"/>
  <c r="L19" i="3"/>
  <c r="G19" i="3"/>
  <c r="F19" i="3"/>
  <c r="D19" i="3"/>
  <c r="O18" i="3"/>
  <c r="N18" i="3"/>
  <c r="L18" i="3"/>
  <c r="G18" i="3"/>
  <c r="F18" i="3"/>
  <c r="D18" i="3"/>
  <c r="O17" i="3"/>
  <c r="N17" i="3"/>
  <c r="L17" i="3"/>
  <c r="G17" i="3"/>
  <c r="F17" i="3"/>
  <c r="D17" i="3"/>
  <c r="O16" i="3"/>
  <c r="N16" i="3"/>
  <c r="L16" i="3"/>
  <c r="G16" i="3"/>
  <c r="F16" i="3"/>
  <c r="O15" i="3"/>
  <c r="N15" i="3"/>
  <c r="L15" i="3"/>
  <c r="G15" i="3"/>
  <c r="F15" i="3"/>
  <c r="D15" i="3"/>
  <c r="O14" i="3"/>
  <c r="N14" i="3"/>
  <c r="L14" i="3"/>
  <c r="G14" i="3"/>
  <c r="F14" i="3"/>
  <c r="D14" i="3"/>
  <c r="O13" i="3"/>
  <c r="N13" i="3"/>
  <c r="L13" i="3"/>
  <c r="G13" i="3"/>
  <c r="F13" i="3"/>
  <c r="D13" i="3"/>
  <c r="O12" i="3"/>
  <c r="N12" i="3"/>
  <c r="L12" i="3"/>
  <c r="G12" i="3"/>
  <c r="F12" i="3"/>
  <c r="D12" i="3"/>
  <c r="O11" i="3"/>
  <c r="N11" i="3"/>
  <c r="L11" i="3"/>
  <c r="G11" i="3"/>
  <c r="F11" i="3"/>
  <c r="D11" i="3"/>
  <c r="N10" i="3"/>
  <c r="L10" i="3"/>
  <c r="F10" i="3"/>
  <c r="D10" i="3"/>
  <c r="O9" i="3"/>
  <c r="N9" i="3"/>
  <c r="L9" i="3"/>
  <c r="G9" i="3"/>
  <c r="F9" i="3"/>
  <c r="D9" i="3"/>
  <c r="O8" i="3"/>
  <c r="N8" i="3"/>
  <c r="L8" i="3"/>
  <c r="G8" i="3"/>
  <c r="F8" i="3"/>
  <c r="D8" i="3"/>
  <c r="O7" i="3"/>
  <c r="N7" i="3"/>
  <c r="L7" i="3"/>
  <c r="L36" i="3" s="1"/>
  <c r="G7" i="3"/>
  <c r="F7" i="3"/>
  <c r="D7" i="3"/>
  <c r="O6" i="3"/>
  <c r="N6" i="3"/>
  <c r="L6" i="3"/>
  <c r="F6" i="3"/>
  <c r="E6" i="3"/>
  <c r="G6" i="3" s="1"/>
  <c r="O5" i="3"/>
  <c r="N5" i="3"/>
  <c r="L5" i="3"/>
  <c r="F5" i="3"/>
  <c r="E5" i="3"/>
  <c r="G5" i="3" s="1"/>
  <c r="D5" i="3"/>
  <c r="O36" i="2"/>
  <c r="N36" i="2"/>
  <c r="M36" i="2"/>
  <c r="K36" i="2"/>
  <c r="J36" i="2"/>
  <c r="F36" i="2"/>
  <c r="E36" i="2"/>
  <c r="C36" i="2"/>
  <c r="B36" i="2"/>
  <c r="O35" i="2"/>
  <c r="N35" i="2"/>
  <c r="L35" i="2"/>
  <c r="G35" i="2"/>
  <c r="F35" i="2"/>
  <c r="D35" i="2"/>
  <c r="O34" i="2"/>
  <c r="N34" i="2"/>
  <c r="L34" i="2"/>
  <c r="G34" i="2"/>
  <c r="F34" i="2"/>
  <c r="D34" i="2"/>
  <c r="O33" i="2"/>
  <c r="N33" i="2"/>
  <c r="L33" i="2"/>
  <c r="G33" i="2"/>
  <c r="F33" i="2"/>
  <c r="D33" i="2"/>
  <c r="O32" i="2"/>
  <c r="N32" i="2"/>
  <c r="L32" i="2"/>
  <c r="G32" i="2"/>
  <c r="F32" i="2"/>
  <c r="D32" i="2"/>
  <c r="O31" i="2"/>
  <c r="N31" i="2"/>
  <c r="L31" i="2"/>
  <c r="G31" i="2"/>
  <c r="F31" i="2"/>
  <c r="D31" i="2"/>
  <c r="O30" i="2"/>
  <c r="N30" i="2"/>
  <c r="L30" i="2"/>
  <c r="G30" i="2"/>
  <c r="F30" i="2"/>
  <c r="D30" i="2"/>
  <c r="O29" i="2"/>
  <c r="N29" i="2"/>
  <c r="L29" i="2"/>
  <c r="G29" i="2"/>
  <c r="F29" i="2"/>
  <c r="D29" i="2"/>
  <c r="O28" i="2"/>
  <c r="N28" i="2"/>
  <c r="L28" i="2"/>
  <c r="G28" i="2"/>
  <c r="F28" i="2"/>
  <c r="D28" i="2"/>
  <c r="O27" i="2"/>
  <c r="N27" i="2"/>
  <c r="L27" i="2"/>
  <c r="G27" i="2"/>
  <c r="F27" i="2"/>
  <c r="D27" i="2"/>
  <c r="O26" i="2"/>
  <c r="N26" i="2"/>
  <c r="L26" i="2"/>
  <c r="G26" i="2"/>
  <c r="F26" i="2"/>
  <c r="D26" i="2"/>
  <c r="O25" i="2"/>
  <c r="N25" i="2"/>
  <c r="L25" i="2"/>
  <c r="G25" i="2"/>
  <c r="F25" i="2"/>
  <c r="D25" i="2"/>
  <c r="O24" i="2"/>
  <c r="N24" i="2"/>
  <c r="L24" i="2"/>
  <c r="G24" i="2"/>
  <c r="F24" i="2"/>
  <c r="D24" i="2"/>
  <c r="N23" i="2"/>
  <c r="L23" i="2"/>
  <c r="F23" i="2"/>
  <c r="D23" i="2"/>
  <c r="N22" i="2"/>
  <c r="L22" i="2"/>
  <c r="F22" i="2"/>
  <c r="D22" i="2"/>
  <c r="N21" i="2"/>
  <c r="L21" i="2"/>
  <c r="F21" i="2"/>
  <c r="D21" i="2"/>
  <c r="N20" i="2"/>
  <c r="L20" i="2"/>
  <c r="F20" i="2"/>
  <c r="D20" i="2"/>
  <c r="N19" i="2"/>
  <c r="L19" i="2"/>
  <c r="F19" i="2"/>
  <c r="D19" i="2"/>
  <c r="O18" i="2"/>
  <c r="N18" i="2"/>
  <c r="L18" i="2"/>
  <c r="F18" i="2"/>
  <c r="D18" i="2"/>
  <c r="N17" i="2"/>
  <c r="L17" i="2"/>
  <c r="F17" i="2"/>
  <c r="D17" i="2"/>
  <c r="O16" i="2"/>
  <c r="N16" i="2"/>
  <c r="L16" i="2"/>
  <c r="G16" i="2"/>
  <c r="F16" i="2"/>
  <c r="O15" i="2"/>
  <c r="N15" i="2"/>
  <c r="L15" i="2"/>
  <c r="G15" i="2"/>
  <c r="F15" i="2"/>
  <c r="D15" i="2"/>
  <c r="O14" i="2"/>
  <c r="N14" i="2"/>
  <c r="L14" i="2"/>
  <c r="G14" i="2"/>
  <c r="F14" i="2"/>
  <c r="D14" i="2"/>
  <c r="O13" i="2"/>
  <c r="N13" i="2"/>
  <c r="L13" i="2"/>
  <c r="G13" i="2"/>
  <c r="F13" i="2"/>
  <c r="D13" i="2"/>
  <c r="O12" i="2"/>
  <c r="N12" i="2"/>
  <c r="L12" i="2"/>
  <c r="G12" i="2"/>
  <c r="F12" i="2"/>
  <c r="D12" i="2"/>
  <c r="O11" i="2"/>
  <c r="N11" i="2"/>
  <c r="L11" i="2"/>
  <c r="G11" i="2"/>
  <c r="F11" i="2"/>
  <c r="D11" i="2"/>
  <c r="N10" i="2"/>
  <c r="L10" i="2"/>
  <c r="F10" i="2"/>
  <c r="D10" i="2"/>
  <c r="O9" i="2"/>
  <c r="N9" i="2"/>
  <c r="L9" i="2"/>
  <c r="G9" i="2"/>
  <c r="F9" i="2"/>
  <c r="D9" i="2"/>
  <c r="O8" i="2"/>
  <c r="N8" i="2"/>
  <c r="L8" i="2"/>
  <c r="G8" i="2"/>
  <c r="F8" i="2"/>
  <c r="D8" i="2"/>
  <c r="O7" i="2"/>
  <c r="N7" i="2"/>
  <c r="L7" i="2"/>
  <c r="G7" i="2"/>
  <c r="F7" i="2"/>
  <c r="D7" i="2"/>
  <c r="D36" i="2" s="1"/>
  <c r="O6" i="2"/>
  <c r="N6" i="2"/>
  <c r="L6" i="2"/>
  <c r="G6" i="2"/>
  <c r="F6" i="2"/>
  <c r="O5" i="2"/>
  <c r="N5" i="2"/>
  <c r="L5" i="2"/>
  <c r="L36" i="2" s="1"/>
  <c r="G5" i="2"/>
  <c r="F5" i="2"/>
  <c r="D5" i="2"/>
  <c r="O40" i="1"/>
  <c r="M40" i="1"/>
  <c r="K40" i="1"/>
  <c r="N40" i="1" s="1"/>
  <c r="J40" i="1"/>
  <c r="E40" i="1"/>
  <c r="C40" i="1"/>
  <c r="G40" i="1" s="1"/>
  <c r="B40" i="1"/>
  <c r="O39" i="1"/>
  <c r="N39" i="1"/>
  <c r="L39" i="1"/>
  <c r="G39" i="1"/>
  <c r="F39" i="1"/>
  <c r="D39" i="1"/>
  <c r="O38" i="1"/>
  <c r="N38" i="1"/>
  <c r="L38" i="1"/>
  <c r="G38" i="1"/>
  <c r="F38" i="1"/>
  <c r="D38" i="1"/>
  <c r="O37" i="1"/>
  <c r="N37" i="1"/>
  <c r="L37" i="1"/>
  <c r="G37" i="1"/>
  <c r="F37" i="1"/>
  <c r="D37" i="1"/>
  <c r="O36" i="1"/>
  <c r="N36" i="1"/>
  <c r="L36" i="1"/>
  <c r="G36" i="1"/>
  <c r="F36" i="1"/>
  <c r="D36" i="1"/>
  <c r="O35" i="1"/>
  <c r="N35" i="1"/>
  <c r="L35" i="1"/>
  <c r="G35" i="1"/>
  <c r="F35" i="1"/>
  <c r="D35" i="1"/>
  <c r="O34" i="1"/>
  <c r="N34" i="1"/>
  <c r="L34" i="1"/>
  <c r="G34" i="1"/>
  <c r="F34" i="1"/>
  <c r="D34" i="1"/>
  <c r="O33" i="1"/>
  <c r="N33" i="1"/>
  <c r="L33" i="1"/>
  <c r="G33" i="1"/>
  <c r="F33" i="1"/>
  <c r="D33" i="1"/>
  <c r="O32" i="1"/>
  <c r="N32" i="1"/>
  <c r="L32" i="1"/>
  <c r="G32" i="1"/>
  <c r="F32" i="1"/>
  <c r="D32" i="1"/>
  <c r="O31" i="1"/>
  <c r="N31" i="1"/>
  <c r="L31" i="1"/>
  <c r="G31" i="1"/>
  <c r="F31" i="1"/>
  <c r="D31" i="1"/>
  <c r="O30" i="1"/>
  <c r="N30" i="1"/>
  <c r="L30" i="1"/>
  <c r="G30" i="1"/>
  <c r="F30" i="1"/>
  <c r="D30" i="1"/>
  <c r="O29" i="1"/>
  <c r="N29" i="1"/>
  <c r="L29" i="1"/>
  <c r="G29" i="1"/>
  <c r="F29" i="1"/>
  <c r="D29" i="1"/>
  <c r="O28" i="1"/>
  <c r="N28" i="1"/>
  <c r="L28" i="1"/>
  <c r="G28" i="1"/>
  <c r="F28" i="1"/>
  <c r="D28" i="1"/>
  <c r="N27" i="1"/>
  <c r="L27" i="1"/>
  <c r="F27" i="1"/>
  <c r="D27" i="1"/>
  <c r="N26" i="1"/>
  <c r="L26" i="1"/>
  <c r="F26" i="1"/>
  <c r="D26" i="1"/>
  <c r="N25" i="1"/>
  <c r="L25" i="1"/>
  <c r="F25" i="1"/>
  <c r="D25" i="1"/>
  <c r="N24" i="1"/>
  <c r="L24" i="1"/>
  <c r="F24" i="1"/>
  <c r="D24" i="1"/>
  <c r="N23" i="1"/>
  <c r="L23" i="1"/>
  <c r="F23" i="1"/>
  <c r="D23" i="1"/>
  <c r="O20" i="1"/>
  <c r="N20" i="1"/>
  <c r="L20" i="1"/>
  <c r="F20" i="1"/>
  <c r="N19" i="1"/>
  <c r="L19" i="1"/>
  <c r="F19" i="1"/>
  <c r="D19" i="1"/>
  <c r="O17" i="1"/>
  <c r="N17" i="1"/>
  <c r="L17" i="1"/>
  <c r="G17" i="1"/>
  <c r="F17" i="1"/>
  <c r="G16" i="1"/>
  <c r="F16" i="1"/>
  <c r="E16" i="1"/>
  <c r="D16" i="1"/>
  <c r="O13" i="1"/>
  <c r="N13" i="1"/>
  <c r="L13" i="1"/>
  <c r="G13" i="1"/>
  <c r="F13" i="1"/>
  <c r="D13" i="1"/>
  <c r="O12" i="1"/>
  <c r="N12" i="1"/>
  <c r="L12" i="1"/>
  <c r="G12" i="1"/>
  <c r="F12" i="1"/>
  <c r="D12" i="1"/>
  <c r="N11" i="1"/>
  <c r="L11" i="1"/>
  <c r="F11" i="1"/>
  <c r="D11" i="1"/>
  <c r="O10" i="1"/>
  <c r="N10" i="1"/>
  <c r="L10" i="1"/>
  <c r="F10" i="1"/>
  <c r="E10" i="1"/>
  <c r="G10" i="1" s="1"/>
  <c r="D10" i="1"/>
  <c r="O9" i="1"/>
  <c r="N9" i="1"/>
  <c r="L9" i="1"/>
  <c r="O8" i="1"/>
  <c r="N8" i="1"/>
  <c r="L8" i="1"/>
  <c r="G8" i="1"/>
  <c r="F8" i="1"/>
  <c r="D8" i="1"/>
  <c r="E7" i="1"/>
  <c r="O6" i="1"/>
  <c r="N6" i="1"/>
  <c r="L6" i="1"/>
  <c r="G6" i="1"/>
  <c r="F6" i="1"/>
  <c r="O5" i="1"/>
  <c r="N5" i="1"/>
  <c r="L5" i="1"/>
  <c r="L40" i="1" s="1"/>
  <c r="G5" i="1"/>
  <c r="F5" i="1"/>
  <c r="D5" i="1"/>
  <c r="D40" i="1" s="1"/>
  <c r="D6" i="3" l="1"/>
  <c r="D36" i="3" s="1"/>
  <c r="E36" i="3"/>
  <c r="G36" i="3" s="1"/>
  <c r="N36" i="3"/>
  <c r="G36" i="2"/>
  <c r="F40" i="1"/>
</calcChain>
</file>

<file path=xl/sharedStrings.xml><?xml version="1.0" encoding="utf-8"?>
<sst xmlns="http://schemas.openxmlformats.org/spreadsheetml/2006/main" count="156" uniqueCount="75">
  <si>
    <t>原料磨</t>
    <phoneticPr fontId="4" type="noConversion"/>
  </si>
  <si>
    <t>回转窑</t>
    <phoneticPr fontId="4" type="noConversion"/>
  </si>
  <si>
    <t>产量</t>
    <phoneticPr fontId="4" type="noConversion"/>
  </si>
  <si>
    <t>运行时间</t>
    <phoneticPr fontId="4" type="noConversion"/>
  </si>
  <si>
    <t>故障停机时间</t>
    <phoneticPr fontId="4" type="noConversion"/>
  </si>
  <si>
    <t>计划或其他停机时间</t>
    <phoneticPr fontId="4" type="noConversion"/>
  </si>
  <si>
    <t>运转率</t>
    <phoneticPr fontId="4" type="noConversion"/>
  </si>
  <si>
    <t>设备可靠系数</t>
    <phoneticPr fontId="4" type="noConversion"/>
  </si>
  <si>
    <t>日期</t>
    <phoneticPr fontId="4" type="noConversion"/>
  </si>
  <si>
    <r>
      <t>1:54-2:24</t>
    </r>
    <r>
      <rPr>
        <sz val="11"/>
        <color indexed="8"/>
        <rFont val="宋体"/>
        <family val="3"/>
        <charset val="134"/>
      </rPr>
      <t>入磨分格轮过载跳停</t>
    </r>
    <phoneticPr fontId="4" type="noConversion"/>
  </si>
  <si>
    <r>
      <t>2:24-13:42</t>
    </r>
    <r>
      <rPr>
        <sz val="11"/>
        <color indexed="8"/>
        <rFont val="宋体"/>
        <family val="3"/>
        <charset val="134"/>
      </rPr>
      <t>液压泵损坏待备件</t>
    </r>
    <phoneticPr fontId="4" type="noConversion"/>
  </si>
  <si>
    <r>
      <t>0:34-2:34</t>
    </r>
    <r>
      <rPr>
        <sz val="11"/>
        <color indexed="8"/>
        <rFont val="宋体"/>
        <family val="3"/>
        <charset val="134"/>
      </rPr>
      <t>更换黏土称链板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个</t>
    </r>
    <phoneticPr fontId="4" type="noConversion"/>
  </si>
  <si>
    <r>
      <t>2:30-24:00</t>
    </r>
    <r>
      <rPr>
        <sz val="11"/>
        <color indexed="8"/>
        <rFont val="宋体"/>
        <family val="3"/>
        <charset val="134"/>
      </rPr>
      <t>计划停机维修</t>
    </r>
    <phoneticPr fontId="4" type="noConversion"/>
  </si>
  <si>
    <r>
      <t>3:00-24:00</t>
    </r>
    <r>
      <rPr>
        <sz val="11"/>
        <color indexed="8"/>
        <rFont val="宋体"/>
        <family val="3"/>
        <charset val="134"/>
      </rPr>
      <t>计划停机处理SC炉浇注料</t>
    </r>
    <phoneticPr fontId="4" type="noConversion"/>
  </si>
  <si>
    <r>
      <t>0:00-24:00</t>
    </r>
    <r>
      <rPr>
        <sz val="11"/>
        <color indexed="8"/>
        <rFont val="宋体"/>
        <family val="3"/>
        <charset val="134"/>
      </rPr>
      <t>窑停磨停</t>
    </r>
    <phoneticPr fontId="4" type="noConversion"/>
  </si>
  <si>
    <r>
      <t>0:00-24:00</t>
    </r>
    <r>
      <rPr>
        <sz val="11"/>
        <color indexed="8"/>
        <rFont val="宋体"/>
        <family val="3"/>
        <charset val="134"/>
      </rPr>
      <t>计划停机处理</t>
    </r>
    <r>
      <rPr>
        <sz val="11"/>
        <color indexed="8"/>
        <rFont val="Times New Roman"/>
        <family val="1"/>
      </rPr>
      <t>SC</t>
    </r>
    <r>
      <rPr>
        <sz val="11"/>
        <color indexed="8"/>
        <rFont val="宋体"/>
        <family val="3"/>
        <charset val="134"/>
      </rPr>
      <t>炉浇注料</t>
    </r>
    <phoneticPr fontId="4" type="noConversion"/>
  </si>
  <si>
    <r>
      <t>0:00-13:36</t>
    </r>
    <r>
      <rPr>
        <sz val="11"/>
        <color indexed="8"/>
        <rFont val="宋体"/>
        <family val="3"/>
        <charset val="134"/>
      </rPr>
      <t>窑停磨停</t>
    </r>
    <phoneticPr fontId="4" type="noConversion"/>
  </si>
  <si>
    <r>
      <t>0:00-7:30</t>
    </r>
    <r>
      <rPr>
        <sz val="11"/>
        <color indexed="8"/>
        <rFont val="宋体"/>
        <family val="3"/>
        <charset val="134"/>
      </rPr>
      <t>计划停机处理</t>
    </r>
    <r>
      <rPr>
        <sz val="11"/>
        <color indexed="8"/>
        <rFont val="Times New Roman"/>
        <family val="1"/>
      </rPr>
      <t>SC</t>
    </r>
    <r>
      <rPr>
        <sz val="11"/>
        <color indexed="8"/>
        <rFont val="宋体"/>
        <family val="3"/>
        <charset val="134"/>
      </rPr>
      <t>炉浇注料</t>
    </r>
    <phoneticPr fontId="4" type="noConversion"/>
  </si>
  <si>
    <r>
      <t>14:34-17:04</t>
    </r>
    <r>
      <rPr>
        <sz val="11"/>
        <color indexed="8"/>
        <rFont val="宋体"/>
        <family val="3"/>
        <charset val="134"/>
      </rPr>
      <t>窑停磨停</t>
    </r>
    <phoneticPr fontId="4" type="noConversion"/>
  </si>
  <si>
    <r>
      <t>14:34-16:30 431BE1 PLC</t>
    </r>
    <r>
      <rPr>
        <sz val="11"/>
        <color indexed="8"/>
        <rFont val="宋体"/>
        <family val="3"/>
        <charset val="134"/>
      </rPr>
      <t>通讯故障</t>
    </r>
    <phoneticPr fontId="4" type="noConversion"/>
  </si>
  <si>
    <r>
      <t>23:21-24:00</t>
    </r>
    <r>
      <rPr>
        <sz val="11"/>
        <color indexed="8"/>
        <rFont val="宋体"/>
        <family val="3"/>
        <charset val="134"/>
      </rPr>
      <t>石灰石库存低</t>
    </r>
    <phoneticPr fontId="4" type="noConversion"/>
  </si>
  <si>
    <r>
      <t>0:00-3:54</t>
    </r>
    <r>
      <rPr>
        <sz val="11"/>
        <color indexed="8"/>
        <rFont val="宋体"/>
        <family val="3"/>
        <charset val="134"/>
      </rPr>
      <t>石灰石库存低</t>
    </r>
    <phoneticPr fontId="4" type="noConversion"/>
  </si>
  <si>
    <r>
      <t>14:30-24:00</t>
    </r>
    <r>
      <rPr>
        <sz val="11"/>
        <color indexed="8"/>
        <rFont val="宋体"/>
        <family val="3"/>
        <charset val="134"/>
      </rPr>
      <t>石灰石库存低，试验LC3</t>
    </r>
    <phoneticPr fontId="4" type="noConversion"/>
  </si>
  <si>
    <r>
      <t>12:48-24:00</t>
    </r>
    <r>
      <rPr>
        <sz val="11"/>
        <color indexed="8"/>
        <rFont val="宋体"/>
        <family val="3"/>
        <charset val="134"/>
      </rPr>
      <t>石灰石库存低</t>
    </r>
    <phoneticPr fontId="4" type="noConversion"/>
  </si>
  <si>
    <t>0:00-24:00石灰石库存低，试验LC3</t>
    <phoneticPr fontId="4" type="noConversion"/>
  </si>
  <si>
    <r>
      <rPr>
        <sz val="11"/>
        <color indexed="8"/>
        <rFont val="宋体"/>
        <family val="3"/>
        <charset val="134"/>
      </rPr>
      <t>0:0</t>
    </r>
    <r>
      <rPr>
        <sz val="11"/>
        <color indexed="8"/>
        <rFont val="Times New Roman"/>
        <family val="1"/>
      </rPr>
      <t>0-24:00</t>
    </r>
    <r>
      <rPr>
        <sz val="11"/>
        <color indexed="8"/>
        <rFont val="宋体"/>
        <family val="3"/>
        <charset val="134"/>
      </rPr>
      <t>石灰石库存低，试验LC3</t>
    </r>
    <phoneticPr fontId="4" type="noConversion"/>
  </si>
  <si>
    <r>
      <t>0:00-1:48</t>
    </r>
    <r>
      <rPr>
        <sz val="11"/>
        <color indexed="8"/>
        <rFont val="宋体"/>
        <family val="3"/>
        <charset val="134"/>
      </rPr>
      <t>石灰石库存低，试验LC3</t>
    </r>
    <phoneticPr fontId="4" type="noConversion"/>
  </si>
  <si>
    <r>
      <t>22:36-24:00</t>
    </r>
    <r>
      <rPr>
        <sz val="11"/>
        <color indexed="8"/>
        <rFont val="宋体"/>
        <family val="3"/>
        <charset val="134"/>
      </rPr>
      <t>石灰石库存低，计划停机处理SC炉浇注料</t>
    </r>
    <phoneticPr fontId="4" type="noConversion"/>
  </si>
  <si>
    <r>
      <t>9:36-11:36</t>
    </r>
    <r>
      <rPr>
        <sz val="11"/>
        <color indexed="8"/>
        <rFont val="宋体"/>
        <family val="3"/>
        <charset val="134"/>
      </rPr>
      <t>石灰石库存低</t>
    </r>
    <phoneticPr fontId="4" type="noConversion"/>
  </si>
  <si>
    <r>
      <t>22:36-24:00</t>
    </r>
    <r>
      <rPr>
        <sz val="11"/>
        <color indexed="8"/>
        <rFont val="宋体"/>
        <family val="3"/>
        <charset val="134"/>
      </rPr>
      <t>窑停磨停</t>
    </r>
    <phoneticPr fontId="4" type="noConversion"/>
  </si>
  <si>
    <t>0:00-24:00窑停磨停</t>
    <phoneticPr fontId="4" type="noConversion"/>
  </si>
  <si>
    <r>
      <rPr>
        <sz val="11"/>
        <color indexed="8"/>
        <rFont val="宋体"/>
        <family val="3"/>
        <charset val="134"/>
      </rPr>
      <t>0:00</t>
    </r>
    <r>
      <rPr>
        <sz val="11"/>
        <color indexed="8"/>
        <rFont val="Times New Roman"/>
        <family val="1"/>
      </rPr>
      <t>-24:00</t>
    </r>
    <r>
      <rPr>
        <sz val="11"/>
        <color indexed="8"/>
        <rFont val="宋体"/>
        <family val="3"/>
        <charset val="134"/>
      </rPr>
      <t>石灰石库存低，计划停机处理SC炉浇注料</t>
    </r>
    <phoneticPr fontId="4" type="noConversion"/>
  </si>
  <si>
    <r>
      <rPr>
        <sz val="11"/>
        <color indexed="8"/>
        <rFont val="宋体"/>
        <family val="3"/>
        <charset val="134"/>
      </rPr>
      <t>0:00</t>
    </r>
    <r>
      <rPr>
        <sz val="11"/>
        <color indexed="8"/>
        <rFont val="Times New Roman"/>
        <family val="1"/>
      </rPr>
      <t>-24:01石灰石库存低，计划停机处理SC炉浇注料</t>
    </r>
    <r>
      <rPr>
        <sz val="11"/>
        <color indexed="8"/>
        <rFont val="宋体"/>
        <family val="3"/>
        <charset val="134"/>
      </rPr>
      <t/>
    </r>
  </si>
  <si>
    <r>
      <rPr>
        <sz val="11"/>
        <color indexed="8"/>
        <rFont val="宋体"/>
        <family val="3"/>
        <charset val="134"/>
      </rPr>
      <t>0:00</t>
    </r>
    <r>
      <rPr>
        <sz val="11"/>
        <color indexed="8"/>
        <rFont val="Times New Roman"/>
        <family val="1"/>
      </rPr>
      <t>-24:02石灰石库存低，计划停机处理SC炉浇注料</t>
    </r>
    <r>
      <rPr>
        <sz val="11"/>
        <color indexed="8"/>
        <rFont val="宋体"/>
        <family val="3"/>
        <charset val="134"/>
      </rPr>
      <t/>
    </r>
  </si>
  <si>
    <r>
      <rPr>
        <sz val="11"/>
        <color indexed="8"/>
        <rFont val="宋体"/>
        <family val="3"/>
        <charset val="134"/>
      </rPr>
      <t>0:00</t>
    </r>
    <r>
      <rPr>
        <sz val="11"/>
        <color indexed="8"/>
        <rFont val="Times New Roman"/>
        <family val="1"/>
      </rPr>
      <t>-24:03石灰石库存低，计划停机处理SC炉浇注料</t>
    </r>
    <r>
      <rPr>
        <sz val="11"/>
        <color indexed="8"/>
        <rFont val="宋体"/>
        <family val="3"/>
        <charset val="134"/>
      </rPr>
      <t/>
    </r>
  </si>
  <si>
    <r>
      <rPr>
        <sz val="11"/>
        <color indexed="8"/>
        <rFont val="宋体"/>
        <family val="3"/>
        <charset val="134"/>
      </rPr>
      <t>0:00</t>
    </r>
    <r>
      <rPr>
        <sz val="11"/>
        <color indexed="8"/>
        <rFont val="Times New Roman"/>
        <family val="1"/>
      </rPr>
      <t>-24:04</t>
    </r>
    <r>
      <rPr>
        <sz val="11"/>
        <color indexed="8"/>
        <rFont val="宋体"/>
        <family val="3"/>
        <charset val="134"/>
      </rPr>
      <t>石灰石库存低，计划停机处理</t>
    </r>
    <r>
      <rPr>
        <sz val="11"/>
        <color indexed="8"/>
        <rFont val="Times New Roman"/>
        <family val="1"/>
      </rPr>
      <t>SC</t>
    </r>
    <r>
      <rPr>
        <sz val="11"/>
        <color indexed="8"/>
        <rFont val="宋体"/>
        <family val="3"/>
        <charset val="134"/>
      </rPr>
      <t>炉浇注料</t>
    </r>
    <r>
      <rPr>
        <sz val="11"/>
        <color indexed="8"/>
        <rFont val="宋体"/>
        <family val="3"/>
        <charset val="134"/>
      </rPr>
      <t/>
    </r>
    <phoneticPr fontId="4" type="noConversion"/>
  </si>
  <si>
    <r>
      <t>0:00-21:20</t>
    </r>
    <r>
      <rPr>
        <sz val="11"/>
        <color indexed="8"/>
        <rFont val="宋体"/>
        <family val="3"/>
        <charset val="134"/>
      </rPr>
      <t>窑停磨停</t>
    </r>
    <phoneticPr fontId="4" type="noConversion"/>
  </si>
  <si>
    <r>
      <t>0:00-20:20</t>
    </r>
    <r>
      <rPr>
        <sz val="11"/>
        <color indexed="8"/>
        <rFont val="宋体"/>
        <family val="3"/>
        <charset val="134"/>
      </rPr>
      <t>石灰石库存低，计划停机处理</t>
    </r>
    <r>
      <rPr>
        <sz val="11"/>
        <color indexed="8"/>
        <rFont val="Times New Roman"/>
        <family val="1"/>
      </rPr>
      <t>SC</t>
    </r>
    <r>
      <rPr>
        <sz val="11"/>
        <color indexed="8"/>
        <rFont val="宋体"/>
        <family val="3"/>
        <charset val="134"/>
      </rPr>
      <t>炉浇注料</t>
    </r>
    <phoneticPr fontId="4" type="noConversion"/>
  </si>
  <si>
    <r>
      <t>11:54-12:02</t>
    </r>
    <r>
      <rPr>
        <sz val="11"/>
        <color indexed="8"/>
        <rFont val="宋体"/>
        <family val="3"/>
        <charset val="134"/>
      </rPr>
      <t>开水泥磨，电厂要求停立磨主电机</t>
    </r>
    <phoneticPr fontId="4" type="noConversion"/>
  </si>
  <si>
    <t>石灰石库存低</t>
    <phoneticPr fontId="4" type="noConversion"/>
  </si>
  <si>
    <t>计划停机检修，窑停磨停</t>
    <phoneticPr fontId="4" type="noConversion"/>
  </si>
  <si>
    <r>
      <t>431BE1</t>
    </r>
    <r>
      <rPr>
        <sz val="11"/>
        <color indexed="8"/>
        <rFont val="宋体"/>
        <family val="3"/>
        <charset val="134"/>
      </rPr>
      <t>通讯故障停机，窑止料</t>
    </r>
    <phoneticPr fontId="4" type="noConversion"/>
  </si>
  <si>
    <t>合计</t>
    <phoneticPr fontId="4" type="noConversion"/>
  </si>
  <si>
    <r>
      <t>9:12-24:00</t>
    </r>
    <r>
      <rPr>
        <sz val="11"/>
        <color indexed="8"/>
        <rFont val="宋体"/>
        <family val="3"/>
        <charset val="134"/>
      </rPr>
      <t>石灰石库存低</t>
    </r>
    <phoneticPr fontId="4" type="noConversion"/>
  </si>
  <si>
    <r>
      <t>0:00-6:30</t>
    </r>
    <r>
      <rPr>
        <sz val="11"/>
        <color indexed="8"/>
        <rFont val="宋体"/>
        <family val="3"/>
        <charset val="134"/>
      </rPr>
      <t>石灰石库存低</t>
    </r>
    <r>
      <rPr>
        <sz val="11"/>
        <color indexed="8"/>
        <rFont val="Times New Roman"/>
        <family val="1"/>
      </rPr>
      <t>,11:40-12:40</t>
    </r>
    <r>
      <rPr>
        <sz val="11"/>
        <color indexed="8"/>
        <rFont val="宋体"/>
        <family val="3"/>
        <charset val="134"/>
      </rPr>
      <t>窑停磨停，</t>
    </r>
    <r>
      <rPr>
        <sz val="11"/>
        <color indexed="8"/>
        <rFont val="Times New Roman"/>
        <family val="1"/>
      </rPr>
      <t>20:14-21:08</t>
    </r>
    <r>
      <rPr>
        <sz val="11"/>
        <color indexed="8"/>
        <rFont val="宋体"/>
        <family val="3"/>
        <charset val="134"/>
      </rPr>
      <t>入磨分格轮跳停</t>
    </r>
    <phoneticPr fontId="4" type="noConversion"/>
  </si>
  <si>
    <r>
      <t>11:36-11:50</t>
    </r>
    <r>
      <rPr>
        <sz val="11"/>
        <color indexed="8"/>
        <rFont val="宋体"/>
        <family val="3"/>
        <charset val="134"/>
      </rPr>
      <t>窑主电机跳停，窑止料</t>
    </r>
    <phoneticPr fontId="4" type="noConversion"/>
  </si>
  <si>
    <r>
      <t>0:00-2:00,6:30-24:00</t>
    </r>
    <r>
      <rPr>
        <sz val="11"/>
        <color rgb="FFFF0000"/>
        <rFont val="宋体"/>
        <family val="3"/>
        <charset val="134"/>
      </rPr>
      <t>石灰石库存低</t>
    </r>
    <phoneticPr fontId="4" type="noConversion"/>
  </si>
  <si>
    <r>
      <t>0:00-1:30</t>
    </r>
    <r>
      <rPr>
        <sz val="11"/>
        <color indexed="8"/>
        <rFont val="宋体"/>
        <family val="3"/>
        <charset val="134"/>
      </rPr>
      <t>石灰石库存低</t>
    </r>
    <phoneticPr fontId="4" type="noConversion"/>
  </si>
  <si>
    <r>
      <t>11:10-11:20</t>
    </r>
    <r>
      <rPr>
        <sz val="11"/>
        <color indexed="8"/>
        <rFont val="宋体"/>
        <family val="3"/>
        <charset val="134"/>
      </rPr>
      <t>窑主电机备妥丢失</t>
    </r>
    <phoneticPr fontId="4" type="noConversion"/>
  </si>
  <si>
    <r>
      <t>0:00-3:36</t>
    </r>
    <r>
      <rPr>
        <sz val="11"/>
        <color indexed="8"/>
        <rFont val="宋体"/>
        <family val="3"/>
        <charset val="134"/>
      </rPr>
      <t>石灰石库存低</t>
    </r>
    <phoneticPr fontId="4" type="noConversion"/>
  </si>
  <si>
    <r>
      <t>10:30-12:30</t>
    </r>
    <r>
      <rPr>
        <sz val="11"/>
        <color indexed="8"/>
        <rFont val="宋体"/>
        <family val="3"/>
        <charset val="134"/>
      </rPr>
      <t>石灰石库存低</t>
    </r>
    <phoneticPr fontId="4" type="noConversion"/>
  </si>
  <si>
    <r>
      <t>4:06-8:50</t>
    </r>
    <r>
      <rPr>
        <sz val="11"/>
        <color indexed="8"/>
        <rFont val="宋体"/>
        <family val="3"/>
        <charset val="134"/>
      </rPr>
      <t>石灰石库存低</t>
    </r>
    <phoneticPr fontId="4" type="noConversion"/>
  </si>
  <si>
    <t>石灰石库存低4.25小时，13:12-24:00窑停磨停10.8小时</t>
    <phoneticPr fontId="4" type="noConversion"/>
  </si>
  <si>
    <r>
      <t>13:12-24:00</t>
    </r>
    <r>
      <rPr>
        <sz val="11"/>
        <color indexed="8"/>
        <rFont val="宋体"/>
        <family val="3"/>
        <charset val="134"/>
      </rPr>
      <t>窑筒体</t>
    </r>
    <r>
      <rPr>
        <sz val="11"/>
        <color indexed="8"/>
        <rFont val="Times New Roman"/>
        <family val="1"/>
      </rPr>
      <t>8.5</t>
    </r>
    <r>
      <rPr>
        <sz val="11"/>
        <color indexed="8"/>
        <rFont val="宋体"/>
        <family val="3"/>
        <charset val="134"/>
      </rPr>
      <t>米温度高，停窑</t>
    </r>
    <phoneticPr fontId="4" type="noConversion"/>
  </si>
  <si>
    <t>窑停磨停</t>
    <phoneticPr fontId="4" type="noConversion"/>
  </si>
  <si>
    <t>更换耐火砖</t>
    <phoneticPr fontId="4" type="noConversion"/>
  </si>
  <si>
    <t>入窑斗提跳停</t>
    <phoneticPr fontId="4" type="noConversion"/>
  </si>
  <si>
    <r>
      <t>316RF1</t>
    </r>
    <r>
      <rPr>
        <sz val="11"/>
        <color indexed="8"/>
        <rFont val="宋体"/>
        <family val="3"/>
        <charset val="134"/>
      </rPr>
      <t>过载跳停</t>
    </r>
    <phoneticPr fontId="4" type="noConversion"/>
  </si>
  <si>
    <t>石灰石取料机电缆故障</t>
    <phoneticPr fontId="4" type="noConversion"/>
  </si>
  <si>
    <r>
      <t>C5A</t>
    </r>
    <r>
      <rPr>
        <sz val="11"/>
        <color indexed="8"/>
        <rFont val="宋体"/>
        <family val="3"/>
        <charset val="134"/>
      </rPr>
      <t>堵料</t>
    </r>
    <phoneticPr fontId="4" type="noConversion"/>
  </si>
  <si>
    <t>故障停机
时间</t>
    <phoneticPr fontId="4" type="noConversion"/>
  </si>
  <si>
    <r>
      <t>0:00-3:18</t>
    </r>
    <r>
      <rPr>
        <sz val="11"/>
        <color indexed="8"/>
        <rFont val="宋体"/>
        <family val="3"/>
        <charset val="134"/>
      </rPr>
      <t>窑停磨停，</t>
    </r>
    <r>
      <rPr>
        <sz val="11"/>
        <color indexed="8"/>
        <rFont val="Times New Roman"/>
        <family val="1"/>
      </rPr>
      <t>11:52-16:10</t>
    </r>
    <r>
      <rPr>
        <sz val="11"/>
        <color indexed="8"/>
        <rFont val="宋体"/>
        <family val="3"/>
        <charset val="134"/>
      </rPr>
      <t>石灰石库存低</t>
    </r>
    <phoneticPr fontId="4" type="noConversion"/>
  </si>
  <si>
    <r>
      <t>8:20-12:20</t>
    </r>
    <r>
      <rPr>
        <sz val="11"/>
        <color indexed="8"/>
        <rFont val="宋体"/>
        <family val="3"/>
        <charset val="134"/>
      </rPr>
      <t>石灰石库存低，</t>
    </r>
    <r>
      <rPr>
        <sz val="11"/>
        <color rgb="FFC00000"/>
        <rFont val="Times New Roman"/>
        <family val="1"/>
      </rPr>
      <t>14:22-14:40 1</t>
    </r>
    <r>
      <rPr>
        <sz val="11"/>
        <color rgb="FFC00000"/>
        <rFont val="宋体"/>
        <family val="3"/>
        <charset val="134"/>
      </rPr>
      <t>号高压泵跳停，</t>
    </r>
    <r>
      <rPr>
        <sz val="11"/>
        <color rgb="FFC00000"/>
        <rFont val="Times New Roman"/>
        <family val="1"/>
      </rPr>
      <t>20:24-20:38</t>
    </r>
    <r>
      <rPr>
        <sz val="11"/>
        <color rgb="FFC00000"/>
        <rFont val="宋体"/>
        <family val="3"/>
        <charset val="134"/>
      </rPr>
      <t>铁粉称故障跳停</t>
    </r>
    <phoneticPr fontId="4" type="noConversion"/>
  </si>
  <si>
    <r>
      <t>2:57-4:57</t>
    </r>
    <r>
      <rPr>
        <sz val="11"/>
        <color indexed="8"/>
        <rFont val="宋体"/>
        <family val="3"/>
        <charset val="134"/>
      </rPr>
      <t>石灰石库存低</t>
    </r>
    <phoneticPr fontId="4" type="noConversion"/>
  </si>
  <si>
    <r>
      <t>9:00-16:30</t>
    </r>
    <r>
      <rPr>
        <sz val="11"/>
        <color indexed="8"/>
        <rFont val="宋体"/>
        <family val="3"/>
        <charset val="134"/>
      </rPr>
      <t>石灰石库存低，</t>
    </r>
    <r>
      <rPr>
        <sz val="11"/>
        <color indexed="8"/>
        <rFont val="Times New Roman"/>
        <family val="1"/>
      </rPr>
      <t>23:54-24:00</t>
    </r>
    <r>
      <rPr>
        <sz val="11"/>
        <color indexed="8"/>
        <rFont val="宋体"/>
        <family val="3"/>
        <charset val="134"/>
      </rPr>
      <t>窑停磨停</t>
    </r>
    <phoneticPr fontId="4" type="noConversion"/>
  </si>
  <si>
    <r>
      <t>15:00-15:48 431BE1</t>
    </r>
    <r>
      <rPr>
        <sz val="11"/>
        <color indexed="8"/>
        <rFont val="宋体"/>
        <family val="3"/>
        <charset val="134"/>
      </rPr>
      <t>通讯故障，</t>
    </r>
    <r>
      <rPr>
        <sz val="11"/>
        <color indexed="8"/>
        <rFont val="Times New Roman"/>
        <family val="1"/>
      </rPr>
      <t/>
    </r>
    <phoneticPr fontId="4" type="noConversion"/>
  </si>
  <si>
    <r>
      <t>0:00-6:30C5A</t>
    </r>
    <r>
      <rPr>
        <sz val="11"/>
        <color indexed="8"/>
        <rFont val="宋体"/>
        <family val="3"/>
        <charset val="134"/>
      </rPr>
      <t>堵料，</t>
    </r>
    <r>
      <rPr>
        <sz val="11"/>
        <color rgb="FFC00000"/>
        <rFont val="Times New Roman"/>
        <family val="1"/>
      </rPr>
      <t>12:20-14:00</t>
    </r>
    <r>
      <rPr>
        <sz val="11"/>
        <color rgb="FFC00000"/>
        <rFont val="宋体"/>
        <family val="3"/>
        <charset val="134"/>
      </rPr>
      <t>窑喂料流量计故障</t>
    </r>
    <phoneticPr fontId="4" type="noConversion"/>
  </si>
  <si>
    <r>
      <t>20:40-24:00</t>
    </r>
    <r>
      <rPr>
        <sz val="11"/>
        <color indexed="8"/>
        <rFont val="宋体"/>
        <family val="3"/>
        <charset val="134"/>
      </rPr>
      <t>石灰石库存低</t>
    </r>
    <phoneticPr fontId="4" type="noConversion"/>
  </si>
  <si>
    <r>
      <rPr>
        <sz val="11"/>
        <color indexed="8"/>
        <rFont val="宋体"/>
        <family val="3"/>
        <charset val="134"/>
      </rPr>
      <t>立磨减速机</t>
    </r>
    <r>
      <rPr>
        <sz val="11"/>
        <color indexed="8"/>
        <rFont val="Times New Roman"/>
        <family val="1"/>
      </rPr>
      <t>1#</t>
    </r>
    <r>
      <rPr>
        <sz val="11"/>
        <color indexed="8"/>
        <rFont val="宋体"/>
        <family val="3"/>
        <charset val="134"/>
      </rPr>
      <t>高压泵跳停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次</t>
    </r>
    <phoneticPr fontId="4" type="noConversion"/>
  </si>
  <si>
    <r>
      <t>14:20-18:00</t>
    </r>
    <r>
      <rPr>
        <sz val="11"/>
        <color indexed="8"/>
        <rFont val="宋体"/>
        <family val="3"/>
        <charset val="134"/>
      </rPr>
      <t>石灰石库存低</t>
    </r>
    <phoneticPr fontId="4" type="noConversion"/>
  </si>
  <si>
    <t>2023年09月份日报数据</t>
  </si>
  <si>
    <t>日报</t>
  </si>
  <si>
    <t>统计停机原因</t>
  </si>
  <si>
    <t>2023年08月份日报数据</t>
  </si>
  <si>
    <t>2023年07月份日报数据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</si>
</sst>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[$-F800]dddd\,\ mmmm\ dd\,\ yyyy"/>
    <numFmt numFmtId="177" formatCode="0.00_);[Red]\(0.00\)"/>
    <numFmt numFmtId="178" formatCode="0_);[Red]\(0\)"/>
  </numFmts>
  <fonts count="21" x14ac:knownFonts="1">
    <font>
      <sz val="11"/>
      <color theme="1"/>
      <name val="等线"/>
      <family val="3"/>
      <charset val="134"/>
    </font>
    <font>
      <u/>
      <sz val="11"/>
      <color theme="10"/>
      <name val="等线"/>
      <family val="3"/>
      <charset val="134"/>
    </font>
    <font>
      <b/>
      <u/>
      <sz val="11"/>
      <name val="等线"/>
      <family val="3"/>
      <charset val="134"/>
    </font>
    <font>
      <sz val="9"/>
      <name val="等线"/>
      <family val="2"/>
      <charset val="134"/>
      <scheme val="minor"/>
    </font>
    <font>
      <sz val="9"/>
      <name val="等线"/>
      <family val="3"/>
      <charset val="134"/>
    </font>
    <font>
      <sz val="11"/>
      <color theme="1"/>
      <name val="等线"/>
      <family val="3"/>
      <charset val="134"/>
    </font>
    <font>
      <b/>
      <sz val="16"/>
      <color theme="1"/>
      <name val="等线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8"/>
      <name val="Times New Roman"/>
      <family val="1"/>
    </font>
    <font>
      <b/>
      <sz val="11"/>
      <color theme="1"/>
      <name val="等线"/>
      <family val="3"/>
      <charset val="134"/>
    </font>
    <font>
      <b/>
      <sz val="11"/>
      <color rgb="FFFF0000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rgb="FFFF0000"/>
      <name val="等线"/>
      <family val="3"/>
      <charset val="134"/>
    </font>
    <font>
      <sz val="11"/>
      <color indexed="8"/>
      <name val="Times New Roman"/>
      <family val="1"/>
    </font>
    <font>
      <sz val="11"/>
      <color indexed="8"/>
      <name val="等线"/>
      <family val="3"/>
      <charset val="134"/>
    </font>
    <font>
      <sz val="11"/>
      <color rgb="FFFF0000"/>
      <name val="Times New Roman"/>
      <family val="1"/>
    </font>
    <font>
      <sz val="11"/>
      <color rgb="FFFF0000"/>
      <name val="宋体"/>
      <family val="3"/>
      <charset val="134"/>
    </font>
    <font>
      <sz val="11"/>
      <color rgb="FFFF0000"/>
      <name val="等线"/>
      <family val="3"/>
      <charset val="134"/>
    </font>
    <font>
      <sz val="11"/>
      <color rgb="FFC00000"/>
      <name val="Times New Roman"/>
      <family val="1"/>
    </font>
    <font>
      <sz val="11"/>
      <color rgb="FFC00000"/>
      <name val="宋体"/>
      <family val="3"/>
      <charset val="134"/>
    </font>
    <font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176" fontId="0" fillId="0" borderId="0"/>
    <xf numFmtId="9" fontId="14" fillId="0" borderId="0" applyFont="0" applyFill="0" applyBorder="0" applyAlignment="0" applyProtection="0">
      <alignment vertical="center"/>
    </xf>
    <xf numFmtId="176" fontId="1" fillId="0" borderId="0" applyNumberFormat="0" applyFill="0" applyBorder="0" applyAlignment="0" applyProtection="0"/>
    <xf numFmtId="176" fontId="5" fillId="0" borderId="0"/>
  </cellStyleXfs>
  <cellXfs count="71">
    <xf numFmtId="176" fontId="0" fillId="0" borderId="0" xfId="0"/>
    <xf numFmtId="176" fontId="0" fillId="0" borderId="0" xfId="0" applyNumberFormat="1"/>
    <xf numFmtId="176" fontId="0" fillId="3" borderId="0" xfId="0" applyFill="1" applyAlignment="1"/>
    <xf numFmtId="177" fontId="10" fillId="0" borderId="2" xfId="3" applyNumberFormat="1" applyFont="1" applyBorder="1" applyAlignment="1">
      <alignment horizontal="center" vertical="center" wrapText="1"/>
    </xf>
    <xf numFmtId="177" fontId="11" fillId="0" borderId="2" xfId="3" applyNumberFormat="1" applyFont="1" applyBorder="1" applyAlignment="1">
      <alignment horizontal="center" vertical="center"/>
    </xf>
    <xf numFmtId="178" fontId="11" fillId="0" borderId="2" xfId="3" applyNumberFormat="1" applyFont="1" applyBorder="1" applyAlignment="1">
      <alignment horizontal="center" vertical="center" wrapText="1"/>
    </xf>
    <xf numFmtId="178" fontId="11" fillId="0" borderId="2" xfId="3" applyNumberFormat="1" applyFont="1" applyBorder="1" applyAlignment="1">
      <alignment horizontal="center" vertical="center"/>
    </xf>
    <xf numFmtId="176" fontId="12" fillId="3" borderId="2" xfId="0" applyFont="1" applyFill="1" applyBorder="1" applyAlignment="1">
      <alignment horizontal="center" vertical="center" wrapText="1"/>
    </xf>
    <xf numFmtId="178" fontId="13" fillId="0" borderId="2" xfId="3" applyNumberFormat="1" applyFont="1" applyBorder="1" applyAlignment="1">
      <alignment horizontal="center" vertical="center"/>
    </xf>
    <xf numFmtId="178" fontId="13" fillId="4" borderId="2" xfId="3" applyNumberFormat="1" applyFont="1" applyFill="1" applyBorder="1" applyAlignment="1">
      <alignment horizontal="center" vertical="center" wrapText="1"/>
    </xf>
    <xf numFmtId="177" fontId="13" fillId="4" borderId="2" xfId="3" applyNumberFormat="1" applyFont="1" applyFill="1" applyBorder="1" applyAlignment="1">
      <alignment horizontal="center" vertical="center"/>
    </xf>
    <xf numFmtId="177" fontId="13" fillId="0" borderId="2" xfId="3" applyNumberFormat="1" applyFont="1" applyBorder="1" applyAlignment="1">
      <alignment horizontal="center" vertical="center"/>
    </xf>
    <xf numFmtId="2" fontId="13" fillId="4" borderId="2" xfId="1" applyNumberFormat="1" applyFont="1" applyFill="1" applyBorder="1" applyAlignment="1">
      <alignment horizontal="center" vertical="center" wrapText="1"/>
    </xf>
    <xf numFmtId="10" fontId="13" fillId="0" borderId="2" xfId="1" applyNumberFormat="1" applyFont="1" applyFill="1" applyBorder="1" applyAlignment="1">
      <alignment horizontal="center" vertical="center"/>
    </xf>
    <xf numFmtId="10" fontId="13" fillId="0" borderId="2" xfId="1" applyNumberFormat="1" applyFont="1" applyBorder="1" applyAlignment="1">
      <alignment horizontal="center" vertical="center"/>
    </xf>
    <xf numFmtId="178" fontId="13" fillId="4" borderId="2" xfId="3" applyNumberFormat="1" applyFont="1" applyFill="1" applyBorder="1" applyAlignment="1">
      <alignment horizontal="center" vertical="center"/>
    </xf>
    <xf numFmtId="178" fontId="13" fillId="5" borderId="2" xfId="3" applyNumberFormat="1" applyFont="1" applyFill="1" applyBorder="1" applyAlignment="1">
      <alignment horizontal="center" vertical="center"/>
    </xf>
    <xf numFmtId="178" fontId="13" fillId="4" borderId="5" xfId="3" applyNumberFormat="1" applyFont="1" applyFill="1" applyBorder="1" applyAlignment="1">
      <alignment horizontal="center" vertical="center"/>
    </xf>
    <xf numFmtId="178" fontId="11" fillId="4" borderId="2" xfId="3" applyNumberFormat="1" applyFont="1" applyFill="1" applyBorder="1" applyAlignment="1">
      <alignment horizontal="center" vertical="center"/>
    </xf>
    <xf numFmtId="178" fontId="13" fillId="0" borderId="3" xfId="3" applyNumberFormat="1" applyFont="1" applyBorder="1" applyAlignment="1">
      <alignment horizontal="center" vertical="center"/>
    </xf>
    <xf numFmtId="178" fontId="13" fillId="4" borderId="3" xfId="3" applyNumberFormat="1" applyFont="1" applyFill="1" applyBorder="1" applyAlignment="1">
      <alignment horizontal="center" vertical="center" wrapText="1"/>
    </xf>
    <xf numFmtId="177" fontId="13" fillId="4" borderId="3" xfId="3" applyNumberFormat="1" applyFont="1" applyFill="1" applyBorder="1" applyAlignment="1">
      <alignment horizontal="center" vertical="center"/>
    </xf>
    <xf numFmtId="10" fontId="13" fillId="0" borderId="3" xfId="1" applyNumberFormat="1" applyFont="1" applyFill="1" applyBorder="1" applyAlignment="1">
      <alignment horizontal="center" vertical="center"/>
    </xf>
    <xf numFmtId="10" fontId="13" fillId="0" borderId="3" xfId="1" applyNumberFormat="1" applyFont="1" applyBorder="1" applyAlignment="1">
      <alignment horizontal="center" vertical="center"/>
    </xf>
    <xf numFmtId="178" fontId="13" fillId="5" borderId="2" xfId="3" applyNumberFormat="1" applyFont="1" applyFill="1" applyBorder="1" applyAlignment="1">
      <alignment horizontal="center" vertical="center" wrapText="1"/>
    </xf>
    <xf numFmtId="178" fontId="15" fillId="0" borderId="2" xfId="3" applyNumberFormat="1" applyFont="1" applyBorder="1" applyAlignment="1">
      <alignment horizontal="center" vertical="center"/>
    </xf>
    <xf numFmtId="178" fontId="15" fillId="4" borderId="2" xfId="3" applyNumberFormat="1" applyFont="1" applyFill="1" applyBorder="1" applyAlignment="1">
      <alignment horizontal="center" vertical="center" wrapText="1"/>
    </xf>
    <xf numFmtId="177" fontId="15" fillId="4" borderId="2" xfId="3" applyNumberFormat="1" applyFont="1" applyFill="1" applyBorder="1" applyAlignment="1">
      <alignment horizontal="center" vertical="center"/>
    </xf>
    <xf numFmtId="177" fontId="15" fillId="0" borderId="2" xfId="3" applyNumberFormat="1" applyFont="1" applyBorder="1" applyAlignment="1">
      <alignment horizontal="center" vertical="center"/>
    </xf>
    <xf numFmtId="2" fontId="15" fillId="4" borderId="2" xfId="1" applyNumberFormat="1" applyFont="1" applyFill="1" applyBorder="1" applyAlignment="1">
      <alignment horizontal="center" vertical="center" wrapText="1"/>
    </xf>
    <xf numFmtId="10" fontId="15" fillId="0" borderId="2" xfId="1" applyNumberFormat="1" applyFont="1" applyFill="1" applyBorder="1" applyAlignment="1">
      <alignment horizontal="center" vertical="center"/>
    </xf>
    <xf numFmtId="10" fontId="15" fillId="0" borderId="2" xfId="1" applyNumberFormat="1" applyFont="1" applyBorder="1" applyAlignment="1">
      <alignment horizontal="center" vertical="center"/>
    </xf>
    <xf numFmtId="178" fontId="15" fillId="4" borderId="2" xfId="3" applyNumberFormat="1" applyFont="1" applyFill="1" applyBorder="1" applyAlignment="1">
      <alignment horizontal="center" vertical="center"/>
    </xf>
    <xf numFmtId="176" fontId="17" fillId="0" borderId="0" xfId="0" applyFont="1"/>
    <xf numFmtId="176" fontId="17" fillId="0" borderId="0" xfId="0" applyNumberFormat="1" applyFont="1"/>
    <xf numFmtId="178" fontId="11" fillId="4" borderId="2" xfId="3" applyNumberFormat="1" applyFont="1" applyFill="1" applyBorder="1" applyAlignment="1">
      <alignment horizontal="center" vertical="center" wrapText="1"/>
    </xf>
    <xf numFmtId="178" fontId="11" fillId="5" borderId="2" xfId="3" applyNumberFormat="1" applyFont="1" applyFill="1" applyBorder="1" applyAlignment="1">
      <alignment horizontal="center" vertical="center"/>
    </xf>
    <xf numFmtId="177" fontId="11" fillId="0" borderId="2" xfId="3" applyNumberFormat="1" applyFont="1" applyBorder="1" applyAlignment="1">
      <alignment horizontal="center" vertical="center" wrapText="1"/>
    </xf>
    <xf numFmtId="178" fontId="13" fillId="6" borderId="2" xfId="3" applyNumberFormat="1" applyFont="1" applyFill="1" applyBorder="1" applyAlignment="1">
      <alignment horizontal="center" vertical="center"/>
    </xf>
    <xf numFmtId="178" fontId="20" fillId="0" borderId="2" xfId="3" applyNumberFormat="1" applyFont="1" applyBorder="1" applyAlignment="1">
      <alignment horizontal="center" vertical="center"/>
    </xf>
    <xf numFmtId="177" fontId="20" fillId="0" borderId="2" xfId="3" applyNumberFormat="1" applyFont="1" applyBorder="1" applyAlignment="1">
      <alignment horizontal="center" vertical="center"/>
    </xf>
    <xf numFmtId="2" fontId="20" fillId="4" borderId="2" xfId="1" applyNumberFormat="1" applyFont="1" applyFill="1" applyBorder="1" applyAlignment="1">
      <alignment horizontal="center" vertical="center" wrapText="1"/>
    </xf>
    <xf numFmtId="10" fontId="20" fillId="0" borderId="2" xfId="1" applyNumberFormat="1" applyFont="1" applyFill="1" applyBorder="1" applyAlignment="1">
      <alignment horizontal="center" vertical="center"/>
    </xf>
    <xf numFmtId="10" fontId="20" fillId="0" borderId="2" xfId="1" applyNumberFormat="1" applyFont="1" applyBorder="1" applyAlignment="1">
      <alignment horizontal="center" vertical="center"/>
    </xf>
    <xf numFmtId="178" fontId="20" fillId="4" borderId="2" xfId="3" applyNumberFormat="1" applyFont="1" applyFill="1" applyBorder="1" applyAlignment="1">
      <alignment horizontal="center" vertical="center"/>
    </xf>
    <xf numFmtId="176" fontId="5" fillId="0" borderId="0" xfId="0" applyFont="1"/>
    <xf numFmtId="176" fontId="5" fillId="0" borderId="0" xfId="0" applyNumberFormat="1" applyFont="1"/>
    <xf numFmtId="178" fontId="20" fillId="4" borderId="2" xfId="3" applyNumberFormat="1" applyFont="1" applyFill="1" applyBorder="1" applyAlignment="1">
      <alignment horizontal="center" vertical="center" wrapText="1"/>
    </xf>
    <xf numFmtId="177" fontId="20" fillId="4" borderId="2" xfId="3" applyNumberFormat="1" applyFont="1" applyFill="1" applyBorder="1" applyAlignment="1">
      <alignment horizontal="center" vertical="center"/>
    </xf>
    <xf numFmtId="176" fontId="2" fillId="2" borderId="0" xfId="2" applyFont="1" applyFill="1" applyAlignment="1">
      <alignment horizontal="center" wrapText="1"/>
    </xf>
    <xf numFmtId="176" fontId="2" fillId="2" borderId="1" xfId="2" applyFont="1" applyFill="1" applyBorder="1" applyAlignment="1">
      <alignment horizontal="center" wrapText="1"/>
    </xf>
    <xf numFmtId="176" fontId="6" fillId="0" borderId="0" xfId="0" applyFont="1" applyAlignment="1">
      <alignment horizontal="center"/>
    </xf>
    <xf numFmtId="177" fontId="7" fillId="0" borderId="1" xfId="3" applyNumberFormat="1" applyFont="1" applyBorder="1" applyAlignment="1">
      <alignment horizontal="center" vertical="center"/>
    </xf>
    <xf numFmtId="177" fontId="8" fillId="0" borderId="1" xfId="3" applyNumberFormat="1" applyFont="1" applyBorder="1" applyAlignment="1">
      <alignment horizontal="center" vertical="center"/>
    </xf>
    <xf numFmtId="176" fontId="9" fillId="0" borderId="1" xfId="0" applyFont="1" applyBorder="1" applyAlignment="1">
      <alignment horizontal="center" vertical="center"/>
    </xf>
    <xf numFmtId="177" fontId="11" fillId="0" borderId="2" xfId="3" applyNumberFormat="1" applyFont="1" applyBorder="1" applyAlignment="1">
      <alignment horizontal="center" vertical="center"/>
    </xf>
    <xf numFmtId="178" fontId="13" fillId="4" borderId="3" xfId="3" applyNumberFormat="1" applyFont="1" applyFill="1" applyBorder="1" applyAlignment="1">
      <alignment horizontal="center" vertical="center" wrapText="1"/>
    </xf>
    <xf numFmtId="178" fontId="13" fillId="4" borderId="6" xfId="3" applyNumberFormat="1" applyFont="1" applyFill="1" applyBorder="1" applyAlignment="1">
      <alignment horizontal="center" vertical="center" wrapText="1"/>
    </xf>
    <xf numFmtId="178" fontId="13" fillId="4" borderId="4" xfId="3" applyNumberFormat="1" applyFont="1" applyFill="1" applyBorder="1" applyAlignment="1">
      <alignment horizontal="center" vertical="center" wrapText="1"/>
    </xf>
    <xf numFmtId="177" fontId="13" fillId="4" borderId="3" xfId="3" applyNumberFormat="1" applyFont="1" applyFill="1" applyBorder="1" applyAlignment="1">
      <alignment horizontal="center" vertical="center"/>
    </xf>
    <xf numFmtId="177" fontId="13" fillId="4" borderId="6" xfId="3" applyNumberFormat="1" applyFont="1" applyFill="1" applyBorder="1" applyAlignment="1">
      <alignment horizontal="center" vertical="center"/>
    </xf>
    <xf numFmtId="177" fontId="13" fillId="4" borderId="4" xfId="3" applyNumberFormat="1" applyFont="1" applyFill="1" applyBorder="1" applyAlignment="1">
      <alignment horizontal="center" vertical="center"/>
    </xf>
    <xf numFmtId="178" fontId="13" fillId="0" borderId="3" xfId="3" applyNumberFormat="1" applyFont="1" applyBorder="1" applyAlignment="1">
      <alignment horizontal="center" vertical="center"/>
    </xf>
    <xf numFmtId="178" fontId="13" fillId="0" borderId="6" xfId="3" applyNumberFormat="1" applyFont="1" applyBorder="1" applyAlignment="1">
      <alignment horizontal="center" vertical="center"/>
    </xf>
    <xf numFmtId="178" fontId="13" fillId="0" borderId="4" xfId="3" applyNumberFormat="1" applyFont="1" applyBorder="1" applyAlignment="1">
      <alignment horizontal="center" vertical="center"/>
    </xf>
    <xf numFmtId="10" fontId="13" fillId="0" borderId="3" xfId="1" applyNumberFormat="1" applyFont="1" applyFill="1" applyBorder="1" applyAlignment="1">
      <alignment horizontal="center" vertical="center"/>
    </xf>
    <xf numFmtId="10" fontId="13" fillId="0" borderId="6" xfId="1" applyNumberFormat="1" applyFont="1" applyFill="1" applyBorder="1" applyAlignment="1">
      <alignment horizontal="center" vertical="center"/>
    </xf>
    <xf numFmtId="10" fontId="13" fillId="0" borderId="4" xfId="1" applyNumberFormat="1" applyFont="1" applyFill="1" applyBorder="1" applyAlignment="1">
      <alignment horizontal="center" vertical="center"/>
    </xf>
    <xf numFmtId="10" fontId="13" fillId="0" borderId="3" xfId="1" applyNumberFormat="1" applyFont="1" applyBorder="1" applyAlignment="1">
      <alignment horizontal="center" vertical="center"/>
    </xf>
    <xf numFmtId="10" fontId="13" fillId="0" borderId="6" xfId="1" applyNumberFormat="1" applyFont="1" applyBorder="1" applyAlignment="1">
      <alignment horizontal="center" vertical="center"/>
    </xf>
    <xf numFmtId="10" fontId="13" fillId="0" borderId="4" xfId="1" applyNumberFormat="1" applyFont="1" applyBorder="1" applyAlignment="1">
      <alignment horizontal="center" vertical="center"/>
    </xf>
  </cellXfs>
  <cellStyles count="4">
    <cellStyle name="百分比" xfId="1" builtinId="5"/>
    <cellStyle name="常规" xfId="0" builtinId="0"/>
    <cellStyle name="常规 2" xfId="3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H17" sqref="H17"/>
    </sheetView>
  </sheetViews>
  <sheetFormatPr defaultRowHeight="14.25" x14ac:dyDescent="0.2"/>
  <cols>
    <col min="1" max="1" width="5" customWidth="1"/>
    <col min="4" max="4" width="10" customWidth="1"/>
    <col min="5" max="5" width="10.75" customWidth="1"/>
    <col min="6" max="6" width="10" customWidth="1"/>
    <col min="7" max="7" width="12.25" customWidth="1"/>
    <col min="8" max="8" width="37.75" customWidth="1"/>
    <col min="9" max="9" width="5.875" customWidth="1"/>
    <col min="10" max="10" width="9.875" customWidth="1"/>
    <col min="11" max="11" width="9" customWidth="1"/>
    <col min="12" max="12" width="9.75" customWidth="1"/>
    <col min="13" max="13" width="10.625" customWidth="1"/>
    <col min="15" max="15" width="12.375" customWidth="1"/>
    <col min="16" max="16" width="44.5" customWidth="1"/>
    <col min="19" max="19" width="14.625" style="1" bestFit="1" customWidth="1"/>
    <col min="20" max="20" width="13.5" bestFit="1" customWidth="1"/>
  </cols>
  <sheetData>
    <row r="1" spans="1:20" ht="20.25" x14ac:dyDescent="0.3">
      <c r="A1" s="49"/>
      <c r="B1" s="51" t="s">
        <v>70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20" ht="15" customHeight="1" x14ac:dyDescent="0.2">
      <c r="A2" s="50"/>
      <c r="B2" s="52" t="s">
        <v>0</v>
      </c>
      <c r="C2" s="53"/>
      <c r="D2" s="53"/>
      <c r="E2" s="53"/>
      <c r="F2" s="53"/>
      <c r="G2" s="53"/>
      <c r="H2" s="53"/>
      <c r="I2" s="2"/>
      <c r="J2" s="54" t="s">
        <v>1</v>
      </c>
      <c r="K2" s="54"/>
      <c r="L2" s="54"/>
      <c r="M2" s="54"/>
      <c r="N2" s="54"/>
      <c r="O2" s="54"/>
      <c r="P2" s="54"/>
    </row>
    <row r="3" spans="1:20" ht="33.75" customHeight="1" x14ac:dyDescent="0.2">
      <c r="A3" s="3" t="s">
        <v>71</v>
      </c>
      <c r="B3" s="4" t="s">
        <v>2</v>
      </c>
      <c r="C3" s="4" t="s">
        <v>3</v>
      </c>
      <c r="D3" s="37" t="s">
        <v>60</v>
      </c>
      <c r="E3" s="5" t="s">
        <v>5</v>
      </c>
      <c r="F3" s="5" t="s">
        <v>6</v>
      </c>
      <c r="G3" s="6" t="s">
        <v>7</v>
      </c>
      <c r="H3" s="55" t="s">
        <v>72</v>
      </c>
      <c r="I3" s="7" t="s">
        <v>71</v>
      </c>
      <c r="J3" s="4" t="s">
        <v>2</v>
      </c>
      <c r="K3" s="4" t="s">
        <v>3</v>
      </c>
      <c r="L3" s="37" t="s">
        <v>60</v>
      </c>
      <c r="M3" s="5" t="s">
        <v>5</v>
      </c>
      <c r="N3" s="5" t="s">
        <v>6</v>
      </c>
      <c r="O3" s="6" t="s">
        <v>7</v>
      </c>
      <c r="P3" s="55" t="s">
        <v>72</v>
      </c>
    </row>
    <row r="4" spans="1:20" x14ac:dyDescent="0.2">
      <c r="A4" s="4" t="s">
        <v>8</v>
      </c>
      <c r="B4" s="5"/>
      <c r="C4" s="5"/>
      <c r="D4" s="5"/>
      <c r="E4" s="5"/>
      <c r="F4" s="5"/>
      <c r="G4" s="5"/>
      <c r="H4" s="55"/>
      <c r="I4" s="4" t="s">
        <v>8</v>
      </c>
      <c r="J4" s="5"/>
      <c r="K4" s="5"/>
      <c r="L4" s="5"/>
      <c r="M4" s="5"/>
      <c r="N4" s="5"/>
      <c r="O4" s="5"/>
      <c r="P4" s="55"/>
    </row>
    <row r="5" spans="1:20" ht="15" x14ac:dyDescent="0.2">
      <c r="A5" s="8">
        <v>1</v>
      </c>
      <c r="B5" s="9">
        <v>6180</v>
      </c>
      <c r="C5" s="10">
        <v>16.39</v>
      </c>
      <c r="D5" s="11">
        <f>24-E5-C5</f>
        <v>0</v>
      </c>
      <c r="E5" s="12">
        <f>3.3+4+0.31</f>
        <v>7.6099999999999994</v>
      </c>
      <c r="F5" s="13">
        <f>C5/24</f>
        <v>0.68291666666666673</v>
      </c>
      <c r="G5" s="14">
        <f>C5/(24-E5)</f>
        <v>1</v>
      </c>
      <c r="H5" s="15" t="s">
        <v>61</v>
      </c>
      <c r="I5" s="8">
        <v>1</v>
      </c>
      <c r="J5" s="9">
        <v>4452</v>
      </c>
      <c r="K5" s="10">
        <v>22.17</v>
      </c>
      <c r="L5" s="11">
        <f>24-K5-M5</f>
        <v>-1.7763568394002505E-15</v>
      </c>
      <c r="M5" s="12">
        <v>1.83</v>
      </c>
      <c r="N5" s="13">
        <f>K5/24</f>
        <v>0.92375000000000007</v>
      </c>
      <c r="O5" s="14">
        <f>K5/(24-M5)</f>
        <v>1</v>
      </c>
      <c r="P5" s="15" t="s">
        <v>59</v>
      </c>
    </row>
    <row r="6" spans="1:20" ht="15" x14ac:dyDescent="0.2">
      <c r="A6" s="19">
        <v>2</v>
      </c>
      <c r="B6" s="20">
        <v>7246</v>
      </c>
      <c r="C6" s="21">
        <v>19.47</v>
      </c>
      <c r="D6" s="11">
        <f>24-E6-C6</f>
        <v>0.53000000000000114</v>
      </c>
      <c r="E6" s="12">
        <f>4</f>
        <v>4</v>
      </c>
      <c r="F6" s="22">
        <f>C6/24</f>
        <v>0.81124999999999992</v>
      </c>
      <c r="G6" s="14">
        <f>C6/(24-E6)</f>
        <v>0.97349999999999992</v>
      </c>
      <c r="H6" s="15" t="s">
        <v>62</v>
      </c>
      <c r="I6" s="19">
        <v>2</v>
      </c>
      <c r="J6" s="20">
        <v>4924</v>
      </c>
      <c r="K6" s="21">
        <v>24</v>
      </c>
      <c r="L6" s="11">
        <f t="shared" ref="L6:L15" si="0">24-K6-M6</f>
        <v>0</v>
      </c>
      <c r="M6" s="12"/>
      <c r="N6" s="13">
        <f>K6/24</f>
        <v>1</v>
      </c>
      <c r="O6" s="14">
        <f>K6/(24-M6)</f>
        <v>1</v>
      </c>
      <c r="P6" s="15"/>
    </row>
    <row r="7" spans="1:20" ht="15" x14ac:dyDescent="0.2">
      <c r="A7" s="8">
        <v>3</v>
      </c>
      <c r="B7" s="9">
        <v>8151</v>
      </c>
      <c r="C7" s="10">
        <v>22</v>
      </c>
      <c r="D7" s="11">
        <f t="shared" ref="D7:D14" si="1">24-E7-C7</f>
        <v>0</v>
      </c>
      <c r="E7" s="12">
        <v>2</v>
      </c>
      <c r="F7" s="13">
        <f t="shared" ref="F7:F14" si="2">C7/24</f>
        <v>0.91666666666666663</v>
      </c>
      <c r="G7" s="14">
        <f>C7/(24-E7)</f>
        <v>1</v>
      </c>
      <c r="H7" s="15" t="s">
        <v>63</v>
      </c>
      <c r="I7" s="8">
        <v>3</v>
      </c>
      <c r="J7" s="9">
        <v>4992</v>
      </c>
      <c r="K7" s="10">
        <v>24</v>
      </c>
      <c r="L7" s="11">
        <f t="shared" si="0"/>
        <v>0</v>
      </c>
      <c r="M7" s="12"/>
      <c r="N7" s="13">
        <f t="shared" ref="N7:N15" si="3">K7/24</f>
        <v>1</v>
      </c>
      <c r="O7" s="14">
        <f>K7/(24-M7)</f>
        <v>1</v>
      </c>
      <c r="P7" s="15"/>
    </row>
    <row r="8" spans="1:20" ht="15" x14ac:dyDescent="0.2">
      <c r="A8" s="8">
        <v>4</v>
      </c>
      <c r="B8" s="9">
        <v>5963</v>
      </c>
      <c r="C8" s="10">
        <v>16.399999999999999</v>
      </c>
      <c r="D8" s="11">
        <f t="shared" si="1"/>
        <v>0</v>
      </c>
      <c r="E8" s="12">
        <v>7.6</v>
      </c>
      <c r="F8" s="13">
        <f t="shared" si="2"/>
        <v>0.68333333333333324</v>
      </c>
      <c r="G8" s="14">
        <f>C8/(24-E8)</f>
        <v>1</v>
      </c>
      <c r="H8" s="15" t="s">
        <v>64</v>
      </c>
      <c r="I8" s="8">
        <v>4</v>
      </c>
      <c r="J8" s="9">
        <v>4764</v>
      </c>
      <c r="K8" s="10">
        <v>23.2</v>
      </c>
      <c r="L8" s="11">
        <f t="shared" si="0"/>
        <v>0.80000000000000071</v>
      </c>
      <c r="M8" s="12"/>
      <c r="N8" s="13">
        <f t="shared" si="3"/>
        <v>0.96666666666666667</v>
      </c>
      <c r="O8" s="14">
        <f>K8/(24-M8)</f>
        <v>0.96666666666666667</v>
      </c>
      <c r="P8" s="38" t="s">
        <v>65</v>
      </c>
    </row>
    <row r="9" spans="1:20" ht="15" x14ac:dyDescent="0.2">
      <c r="A9" s="8">
        <v>5</v>
      </c>
      <c r="B9" s="9">
        <v>4729</v>
      </c>
      <c r="C9" s="10">
        <v>11.3</v>
      </c>
      <c r="D9" s="11">
        <f t="shared" si="1"/>
        <v>0</v>
      </c>
      <c r="E9" s="12">
        <v>12.7</v>
      </c>
      <c r="F9" s="13">
        <f t="shared" si="2"/>
        <v>0.47083333333333338</v>
      </c>
      <c r="G9" s="14">
        <f>C9/(24-E9)</f>
        <v>1</v>
      </c>
      <c r="H9" s="35" t="s">
        <v>54</v>
      </c>
      <c r="I9" s="8">
        <v>5</v>
      </c>
      <c r="J9" s="9">
        <v>2877</v>
      </c>
      <c r="K9" s="10">
        <v>15.84</v>
      </c>
      <c r="L9" s="11">
        <f t="shared" si="0"/>
        <v>1.6600000000000001</v>
      </c>
      <c r="M9" s="12">
        <v>6.5</v>
      </c>
      <c r="N9" s="13">
        <f t="shared" si="3"/>
        <v>0.66</v>
      </c>
      <c r="O9" s="14">
        <f>K9/(24-M9)</f>
        <v>0.90514285714285714</v>
      </c>
      <c r="P9" s="15" t="s">
        <v>66</v>
      </c>
    </row>
    <row r="10" spans="1:20" ht="15" x14ac:dyDescent="0.2">
      <c r="A10" s="8">
        <v>6</v>
      </c>
      <c r="B10" s="9">
        <v>7642</v>
      </c>
      <c r="C10" s="10">
        <v>20.67</v>
      </c>
      <c r="D10" s="11">
        <f t="shared" si="1"/>
        <v>0</v>
      </c>
      <c r="E10" s="12">
        <v>3.33</v>
      </c>
      <c r="F10" s="13">
        <f t="shared" si="2"/>
        <v>0.86125000000000007</v>
      </c>
      <c r="G10" s="14">
        <v>1</v>
      </c>
      <c r="H10" s="15" t="s">
        <v>67</v>
      </c>
      <c r="I10" s="8">
        <v>6</v>
      </c>
      <c r="J10" s="9">
        <v>4918</v>
      </c>
      <c r="K10" s="10">
        <v>24</v>
      </c>
      <c r="L10" s="11">
        <f t="shared" si="0"/>
        <v>0</v>
      </c>
      <c r="M10" s="12"/>
      <c r="N10" s="13">
        <f t="shared" si="3"/>
        <v>1</v>
      </c>
      <c r="O10" s="14">
        <v>1</v>
      </c>
      <c r="P10" s="15"/>
    </row>
    <row r="11" spans="1:20" s="45" customFormat="1" ht="15" x14ac:dyDescent="0.2">
      <c r="A11" s="39">
        <v>7</v>
      </c>
      <c r="B11" s="9">
        <v>8138</v>
      </c>
      <c r="C11" s="10">
        <v>22.5</v>
      </c>
      <c r="D11" s="40">
        <f t="shared" si="1"/>
        <v>1.5</v>
      </c>
      <c r="E11" s="41"/>
      <c r="F11" s="42">
        <f t="shared" si="2"/>
        <v>0.9375</v>
      </c>
      <c r="G11" s="43">
        <f t="shared" ref="G11:G23" si="4">C11/(24-E11)</f>
        <v>0.9375</v>
      </c>
      <c r="H11" s="38" t="s">
        <v>68</v>
      </c>
      <c r="I11" s="39">
        <v>7</v>
      </c>
      <c r="J11" s="9">
        <v>5119</v>
      </c>
      <c r="K11" s="10">
        <v>24</v>
      </c>
      <c r="L11" s="40">
        <f t="shared" si="0"/>
        <v>0</v>
      </c>
      <c r="M11" s="41"/>
      <c r="N11" s="42">
        <f t="shared" si="3"/>
        <v>1</v>
      </c>
      <c r="O11" s="43">
        <f t="shared" ref="O11:O35" si="5">K11/(24-M11)</f>
        <v>1</v>
      </c>
      <c r="P11" s="44"/>
      <c r="S11" s="46"/>
    </row>
    <row r="12" spans="1:20" ht="15" x14ac:dyDescent="0.2">
      <c r="A12" s="8">
        <v>8</v>
      </c>
      <c r="B12" s="9">
        <v>7119</v>
      </c>
      <c r="C12" s="10">
        <v>20.329999999999998</v>
      </c>
      <c r="D12" s="11">
        <f t="shared" si="1"/>
        <v>0</v>
      </c>
      <c r="E12" s="12">
        <v>3.67</v>
      </c>
      <c r="F12" s="13">
        <f t="shared" si="2"/>
        <v>0.8470833333333333</v>
      </c>
      <c r="G12" s="14">
        <f t="shared" si="4"/>
        <v>1</v>
      </c>
      <c r="H12" s="15" t="s">
        <v>69</v>
      </c>
      <c r="I12" s="8">
        <v>8</v>
      </c>
      <c r="J12" s="9">
        <v>5357</v>
      </c>
      <c r="K12" s="10">
        <v>24</v>
      </c>
      <c r="L12" s="11">
        <f t="shared" si="0"/>
        <v>0</v>
      </c>
      <c r="M12" s="12"/>
      <c r="N12" s="13">
        <f t="shared" si="3"/>
        <v>1</v>
      </c>
      <c r="O12" s="14">
        <f t="shared" si="5"/>
        <v>1</v>
      </c>
      <c r="P12" s="15"/>
    </row>
    <row r="13" spans="1:20" ht="15" x14ac:dyDescent="0.2">
      <c r="A13" s="8">
        <v>9</v>
      </c>
      <c r="B13" s="47">
        <v>9295</v>
      </c>
      <c r="C13" s="48">
        <v>24</v>
      </c>
      <c r="D13" s="11">
        <f t="shared" si="1"/>
        <v>0</v>
      </c>
      <c r="E13" s="12"/>
      <c r="F13" s="13">
        <f t="shared" si="2"/>
        <v>1</v>
      </c>
      <c r="G13" s="14">
        <f t="shared" si="4"/>
        <v>1</v>
      </c>
      <c r="H13" s="15"/>
      <c r="I13" s="8">
        <v>9</v>
      </c>
      <c r="J13" s="47">
        <v>5618</v>
      </c>
      <c r="K13" s="48">
        <v>24</v>
      </c>
      <c r="L13" s="11">
        <f t="shared" si="0"/>
        <v>0</v>
      </c>
      <c r="M13" s="12"/>
      <c r="N13" s="13">
        <f t="shared" si="3"/>
        <v>1</v>
      </c>
      <c r="O13" s="14">
        <f t="shared" si="5"/>
        <v>1</v>
      </c>
      <c r="P13" s="15"/>
    </row>
    <row r="14" spans="1:20" ht="15" x14ac:dyDescent="0.2">
      <c r="A14" s="8">
        <v>10</v>
      </c>
      <c r="B14" s="9"/>
      <c r="C14" s="10"/>
      <c r="D14" s="11">
        <f t="shared" si="1"/>
        <v>24</v>
      </c>
      <c r="E14" s="12"/>
      <c r="F14" s="13">
        <f t="shared" si="2"/>
        <v>0</v>
      </c>
      <c r="G14" s="14">
        <f t="shared" si="4"/>
        <v>0</v>
      </c>
      <c r="H14" s="15"/>
      <c r="I14" s="8">
        <v>10</v>
      </c>
      <c r="J14" s="9"/>
      <c r="K14" s="10"/>
      <c r="L14" s="11">
        <f t="shared" si="0"/>
        <v>24</v>
      </c>
      <c r="M14" s="12"/>
      <c r="N14" s="13">
        <f t="shared" si="3"/>
        <v>0</v>
      </c>
      <c r="O14" s="14">
        <f t="shared" si="5"/>
        <v>0</v>
      </c>
      <c r="P14" s="15"/>
      <c r="T14" s="1"/>
    </row>
    <row r="15" spans="1:20" ht="15" x14ac:dyDescent="0.2">
      <c r="A15" s="8">
        <v>11</v>
      </c>
      <c r="B15" s="9"/>
      <c r="C15" s="10"/>
      <c r="D15" s="11">
        <f>24-E15-C15</f>
        <v>24</v>
      </c>
      <c r="E15" s="12"/>
      <c r="F15" s="13">
        <f>C15/24</f>
        <v>0</v>
      </c>
      <c r="G15" s="14">
        <f t="shared" si="4"/>
        <v>0</v>
      </c>
      <c r="H15" s="15"/>
      <c r="I15" s="8">
        <v>11</v>
      </c>
      <c r="J15" s="9"/>
      <c r="K15" s="10"/>
      <c r="L15" s="11">
        <f t="shared" si="0"/>
        <v>24</v>
      </c>
      <c r="M15" s="12"/>
      <c r="N15" s="13">
        <f t="shared" si="3"/>
        <v>0</v>
      </c>
      <c r="O15" s="14">
        <f t="shared" si="5"/>
        <v>0</v>
      </c>
      <c r="P15" s="15"/>
    </row>
    <row r="16" spans="1:20" ht="15" x14ac:dyDescent="0.2">
      <c r="A16" s="19">
        <v>12</v>
      </c>
      <c r="B16" s="20"/>
      <c r="C16" s="21"/>
      <c r="D16" s="11">
        <v>0</v>
      </c>
      <c r="E16" s="12"/>
      <c r="F16" s="22">
        <f>C16/24</f>
        <v>0</v>
      </c>
      <c r="G16" s="23">
        <f t="shared" si="4"/>
        <v>0</v>
      </c>
      <c r="H16" s="15"/>
      <c r="I16" s="19">
        <v>12</v>
      </c>
      <c r="J16" s="20"/>
      <c r="K16" s="21"/>
      <c r="L16" s="11">
        <f>24-K16-M16</f>
        <v>24</v>
      </c>
      <c r="M16" s="12"/>
      <c r="N16" s="13">
        <f>K16/24</f>
        <v>0</v>
      </c>
      <c r="O16" s="14">
        <f t="shared" si="5"/>
        <v>0</v>
      </c>
      <c r="P16" s="15"/>
    </row>
    <row r="17" spans="1:16" ht="15" x14ac:dyDescent="0.2">
      <c r="A17" s="8">
        <v>13</v>
      </c>
      <c r="B17" s="9"/>
      <c r="C17" s="10"/>
      <c r="D17" s="11">
        <f>24-E17-C17</f>
        <v>24</v>
      </c>
      <c r="E17" s="12"/>
      <c r="F17" s="13">
        <f>C17/24</f>
        <v>0</v>
      </c>
      <c r="G17" s="23">
        <f t="shared" si="4"/>
        <v>0</v>
      </c>
      <c r="H17" s="35"/>
      <c r="I17" s="8">
        <v>13</v>
      </c>
      <c r="J17" s="9"/>
      <c r="K17" s="10"/>
      <c r="L17" s="11">
        <f>24-K17-M17</f>
        <v>24</v>
      </c>
      <c r="M17" s="12"/>
      <c r="N17" s="13">
        <f>K17/24</f>
        <v>0</v>
      </c>
      <c r="O17" s="14">
        <f t="shared" si="5"/>
        <v>0</v>
      </c>
      <c r="P17" s="15"/>
    </row>
    <row r="18" spans="1:16" ht="15" x14ac:dyDescent="0.2">
      <c r="A18" s="19">
        <v>14</v>
      </c>
      <c r="B18" s="20"/>
      <c r="C18" s="21"/>
      <c r="D18" s="11">
        <f>24-E18-C18</f>
        <v>24</v>
      </c>
      <c r="E18" s="12"/>
      <c r="F18" s="22">
        <f>C18/24</f>
        <v>0</v>
      </c>
      <c r="G18" s="23">
        <f t="shared" si="4"/>
        <v>0</v>
      </c>
      <c r="H18" s="18"/>
      <c r="I18" s="19">
        <v>14</v>
      </c>
      <c r="J18" s="20"/>
      <c r="K18" s="21"/>
      <c r="L18" s="11">
        <f>24-K18-M18</f>
        <v>24</v>
      </c>
      <c r="M18" s="12"/>
      <c r="N18" s="13">
        <f>K18/24</f>
        <v>0</v>
      </c>
      <c r="O18" s="14">
        <f t="shared" si="5"/>
        <v>0</v>
      </c>
      <c r="P18" s="18"/>
    </row>
    <row r="19" spans="1:16" ht="15" x14ac:dyDescent="0.2">
      <c r="A19" s="8">
        <v>15</v>
      </c>
      <c r="B19" s="20"/>
      <c r="C19" s="21"/>
      <c r="D19" s="11">
        <f t="shared" ref="D19:D35" si="6">24-E19-C19</f>
        <v>24</v>
      </c>
      <c r="E19" s="12"/>
      <c r="F19" s="13">
        <f t="shared" ref="F19:F35" si="7">C19/24</f>
        <v>0</v>
      </c>
      <c r="G19" s="23">
        <f t="shared" si="4"/>
        <v>0</v>
      </c>
      <c r="H19" s="18"/>
      <c r="I19" s="8">
        <v>15</v>
      </c>
      <c r="J19" s="20"/>
      <c r="K19" s="21"/>
      <c r="L19" s="11">
        <f t="shared" ref="L19:L35" si="8">24-K19-M19</f>
        <v>24</v>
      </c>
      <c r="M19" s="12"/>
      <c r="N19" s="13">
        <f>K19/24</f>
        <v>0</v>
      </c>
      <c r="O19" s="14">
        <f t="shared" si="5"/>
        <v>0</v>
      </c>
      <c r="P19" s="18"/>
    </row>
    <row r="20" spans="1:16" ht="15" x14ac:dyDescent="0.2">
      <c r="A20" s="8">
        <v>16</v>
      </c>
      <c r="B20" s="20"/>
      <c r="C20" s="21"/>
      <c r="D20" s="11">
        <f t="shared" si="6"/>
        <v>24</v>
      </c>
      <c r="E20" s="12"/>
      <c r="F20" s="13">
        <f t="shared" si="7"/>
        <v>0</v>
      </c>
      <c r="G20" s="23">
        <f t="shared" si="4"/>
        <v>0</v>
      </c>
      <c r="H20" s="18"/>
      <c r="I20" s="8">
        <v>16</v>
      </c>
      <c r="J20" s="20"/>
      <c r="K20" s="21"/>
      <c r="L20" s="11">
        <f t="shared" si="8"/>
        <v>24</v>
      </c>
      <c r="M20" s="12"/>
      <c r="N20" s="13">
        <f t="shared" ref="N20:N35" si="9">K20/24</f>
        <v>0</v>
      </c>
      <c r="O20" s="14">
        <f t="shared" si="5"/>
        <v>0</v>
      </c>
      <c r="P20" s="18"/>
    </row>
    <row r="21" spans="1:16" ht="15" x14ac:dyDescent="0.2">
      <c r="A21" s="8">
        <v>17</v>
      </c>
      <c r="B21" s="20"/>
      <c r="C21" s="21"/>
      <c r="D21" s="11">
        <f t="shared" si="6"/>
        <v>24</v>
      </c>
      <c r="E21" s="12"/>
      <c r="F21" s="13">
        <f t="shared" si="7"/>
        <v>0</v>
      </c>
      <c r="G21" s="23">
        <f t="shared" si="4"/>
        <v>0</v>
      </c>
      <c r="H21" s="18"/>
      <c r="I21" s="8">
        <v>17</v>
      </c>
      <c r="J21" s="20"/>
      <c r="K21" s="21"/>
      <c r="L21" s="11">
        <f t="shared" si="8"/>
        <v>24</v>
      </c>
      <c r="M21" s="12"/>
      <c r="N21" s="13">
        <f t="shared" si="9"/>
        <v>0</v>
      </c>
      <c r="O21" s="14">
        <f t="shared" si="5"/>
        <v>0</v>
      </c>
      <c r="P21" s="18"/>
    </row>
    <row r="22" spans="1:16" ht="15" x14ac:dyDescent="0.2">
      <c r="A22" s="8">
        <v>18</v>
      </c>
      <c r="B22" s="20"/>
      <c r="C22" s="21"/>
      <c r="D22" s="11">
        <f t="shared" si="6"/>
        <v>24</v>
      </c>
      <c r="E22" s="12"/>
      <c r="F22" s="13">
        <f t="shared" si="7"/>
        <v>0</v>
      </c>
      <c r="G22" s="23">
        <f t="shared" si="4"/>
        <v>0</v>
      </c>
      <c r="H22" s="18"/>
      <c r="I22" s="8">
        <v>18</v>
      </c>
      <c r="J22" s="20"/>
      <c r="K22" s="21"/>
      <c r="L22" s="11">
        <f t="shared" si="8"/>
        <v>24</v>
      </c>
      <c r="M22" s="12"/>
      <c r="N22" s="13">
        <f t="shared" si="9"/>
        <v>0</v>
      </c>
      <c r="O22" s="14">
        <f t="shared" si="5"/>
        <v>0</v>
      </c>
      <c r="P22" s="18"/>
    </row>
    <row r="23" spans="1:16" ht="15" x14ac:dyDescent="0.2">
      <c r="A23" s="8">
        <v>19</v>
      </c>
      <c r="B23" s="20"/>
      <c r="C23" s="21"/>
      <c r="D23" s="11">
        <f t="shared" si="6"/>
        <v>24</v>
      </c>
      <c r="E23" s="12"/>
      <c r="F23" s="13">
        <f t="shared" si="7"/>
        <v>0</v>
      </c>
      <c r="G23" s="23">
        <f t="shared" si="4"/>
        <v>0</v>
      </c>
      <c r="H23" s="18"/>
      <c r="I23" s="8">
        <v>19</v>
      </c>
      <c r="J23" s="20"/>
      <c r="K23" s="21"/>
      <c r="L23" s="11">
        <f t="shared" si="8"/>
        <v>24</v>
      </c>
      <c r="M23" s="12"/>
      <c r="N23" s="13">
        <f t="shared" si="9"/>
        <v>0</v>
      </c>
      <c r="O23" s="14">
        <f t="shared" si="5"/>
        <v>0</v>
      </c>
      <c r="P23" s="18"/>
    </row>
    <row r="24" spans="1:16" ht="15" x14ac:dyDescent="0.2">
      <c r="A24" s="8">
        <v>20</v>
      </c>
      <c r="B24" s="20"/>
      <c r="C24" s="21"/>
      <c r="D24" s="11">
        <f t="shared" si="6"/>
        <v>24</v>
      </c>
      <c r="E24" s="12"/>
      <c r="F24" s="13">
        <f t="shared" si="7"/>
        <v>0</v>
      </c>
      <c r="G24" s="14">
        <f>C24/(24-E24)</f>
        <v>0</v>
      </c>
      <c r="H24" s="18"/>
      <c r="I24" s="8">
        <v>20</v>
      </c>
      <c r="J24" s="20"/>
      <c r="K24" s="21"/>
      <c r="L24" s="11">
        <f t="shared" si="8"/>
        <v>24</v>
      </c>
      <c r="M24" s="12"/>
      <c r="N24" s="13">
        <f t="shared" si="9"/>
        <v>0</v>
      </c>
      <c r="O24" s="14">
        <f t="shared" si="5"/>
        <v>0</v>
      </c>
      <c r="P24" s="18"/>
    </row>
    <row r="25" spans="1:16" ht="15" x14ac:dyDescent="0.2">
      <c r="A25" s="8">
        <v>21</v>
      </c>
      <c r="B25" s="9"/>
      <c r="C25" s="10"/>
      <c r="D25" s="11">
        <f t="shared" si="6"/>
        <v>24</v>
      </c>
      <c r="E25" s="12"/>
      <c r="F25" s="13">
        <f t="shared" si="7"/>
        <v>0</v>
      </c>
      <c r="G25" s="14">
        <f>C25/(24-E25)</f>
        <v>0</v>
      </c>
      <c r="H25" s="18"/>
      <c r="I25" s="8">
        <v>21</v>
      </c>
      <c r="J25" s="9"/>
      <c r="K25" s="10"/>
      <c r="L25" s="11">
        <f t="shared" si="8"/>
        <v>24</v>
      </c>
      <c r="M25" s="12"/>
      <c r="N25" s="13">
        <f t="shared" si="9"/>
        <v>0</v>
      </c>
      <c r="O25" s="14">
        <f t="shared" si="5"/>
        <v>0</v>
      </c>
      <c r="P25" s="18"/>
    </row>
    <row r="26" spans="1:16" ht="15" x14ac:dyDescent="0.2">
      <c r="A26" s="8">
        <v>22</v>
      </c>
      <c r="B26" s="9"/>
      <c r="C26" s="10"/>
      <c r="D26" s="11">
        <f t="shared" si="6"/>
        <v>24</v>
      </c>
      <c r="E26" s="12"/>
      <c r="F26" s="13">
        <f t="shared" si="7"/>
        <v>0</v>
      </c>
      <c r="G26" s="14">
        <f>C26/(24-E26)</f>
        <v>0</v>
      </c>
      <c r="H26" s="18"/>
      <c r="I26" s="8">
        <v>22</v>
      </c>
      <c r="J26" s="9"/>
      <c r="K26" s="10"/>
      <c r="L26" s="11">
        <f t="shared" si="8"/>
        <v>24</v>
      </c>
      <c r="M26" s="12"/>
      <c r="N26" s="13">
        <f t="shared" si="9"/>
        <v>0</v>
      </c>
      <c r="O26" s="14">
        <f t="shared" si="5"/>
        <v>0</v>
      </c>
      <c r="P26" s="18"/>
    </row>
    <row r="27" spans="1:16" ht="15" x14ac:dyDescent="0.2">
      <c r="A27" s="8">
        <v>23</v>
      </c>
      <c r="B27" s="9"/>
      <c r="C27" s="10"/>
      <c r="D27" s="11">
        <f t="shared" si="6"/>
        <v>24</v>
      </c>
      <c r="E27" s="12"/>
      <c r="F27" s="13">
        <f t="shared" si="7"/>
        <v>0</v>
      </c>
      <c r="G27" s="14">
        <f>C27/(24-E27)</f>
        <v>0</v>
      </c>
      <c r="H27" s="18"/>
      <c r="I27" s="8">
        <v>23</v>
      </c>
      <c r="J27" s="9"/>
      <c r="K27" s="10"/>
      <c r="L27" s="11">
        <f t="shared" si="8"/>
        <v>24</v>
      </c>
      <c r="M27" s="12"/>
      <c r="N27" s="13">
        <f t="shared" si="9"/>
        <v>0</v>
      </c>
      <c r="O27" s="14">
        <f t="shared" si="5"/>
        <v>0</v>
      </c>
      <c r="P27" s="18"/>
    </row>
    <row r="28" spans="1:16" ht="15" x14ac:dyDescent="0.2">
      <c r="A28" s="8">
        <v>24</v>
      </c>
      <c r="B28" s="9"/>
      <c r="C28" s="10"/>
      <c r="D28" s="11">
        <f t="shared" si="6"/>
        <v>24</v>
      </c>
      <c r="E28" s="12"/>
      <c r="F28" s="13">
        <f t="shared" si="7"/>
        <v>0</v>
      </c>
      <c r="G28" s="14">
        <f>C28/(24-E28)</f>
        <v>0</v>
      </c>
      <c r="H28" s="18"/>
      <c r="I28" s="8">
        <v>24</v>
      </c>
      <c r="J28" s="9"/>
      <c r="K28" s="10"/>
      <c r="L28" s="11">
        <f t="shared" si="8"/>
        <v>24</v>
      </c>
      <c r="M28" s="12"/>
      <c r="N28" s="13">
        <f t="shared" si="9"/>
        <v>0</v>
      </c>
      <c r="O28" s="14">
        <f t="shared" si="5"/>
        <v>0</v>
      </c>
      <c r="P28" s="18"/>
    </row>
    <row r="29" spans="1:16" ht="15" x14ac:dyDescent="0.2">
      <c r="A29" s="8">
        <v>25</v>
      </c>
      <c r="B29" s="9"/>
      <c r="C29" s="10"/>
      <c r="D29" s="11">
        <f t="shared" si="6"/>
        <v>24</v>
      </c>
      <c r="E29" s="12"/>
      <c r="F29" s="13">
        <f t="shared" si="7"/>
        <v>0</v>
      </c>
      <c r="G29" s="14">
        <f t="shared" ref="G29:G35" si="10">C29/(24-E29)</f>
        <v>0</v>
      </c>
      <c r="H29" s="15"/>
      <c r="I29" s="8">
        <v>25</v>
      </c>
      <c r="J29" s="9"/>
      <c r="K29" s="10"/>
      <c r="L29" s="11">
        <f t="shared" si="8"/>
        <v>24</v>
      </c>
      <c r="M29" s="12"/>
      <c r="N29" s="13">
        <f t="shared" si="9"/>
        <v>0</v>
      </c>
      <c r="O29" s="14">
        <f t="shared" si="5"/>
        <v>0</v>
      </c>
      <c r="P29" s="15"/>
    </row>
    <row r="30" spans="1:16" ht="15" x14ac:dyDescent="0.2">
      <c r="A30" s="8">
        <v>26</v>
      </c>
      <c r="B30" s="9"/>
      <c r="C30" s="10"/>
      <c r="D30" s="11">
        <f t="shared" si="6"/>
        <v>24</v>
      </c>
      <c r="E30" s="12"/>
      <c r="F30" s="13">
        <f t="shared" si="7"/>
        <v>0</v>
      </c>
      <c r="G30" s="14">
        <f t="shared" si="10"/>
        <v>0</v>
      </c>
      <c r="H30" s="15"/>
      <c r="I30" s="8">
        <v>26</v>
      </c>
      <c r="J30" s="9"/>
      <c r="K30" s="10"/>
      <c r="L30" s="11">
        <f t="shared" si="8"/>
        <v>24</v>
      </c>
      <c r="M30" s="12"/>
      <c r="N30" s="13">
        <f t="shared" si="9"/>
        <v>0</v>
      </c>
      <c r="O30" s="14">
        <f t="shared" si="5"/>
        <v>0</v>
      </c>
      <c r="P30" s="15"/>
    </row>
    <row r="31" spans="1:16" ht="15" x14ac:dyDescent="0.2">
      <c r="A31" s="8">
        <v>27</v>
      </c>
      <c r="B31" s="9"/>
      <c r="C31" s="10"/>
      <c r="D31" s="11">
        <f t="shared" si="6"/>
        <v>24</v>
      </c>
      <c r="E31" s="12"/>
      <c r="F31" s="13">
        <f t="shared" si="7"/>
        <v>0</v>
      </c>
      <c r="G31" s="14">
        <f t="shared" si="10"/>
        <v>0</v>
      </c>
      <c r="H31" s="15"/>
      <c r="I31" s="8">
        <v>27</v>
      </c>
      <c r="J31" s="9"/>
      <c r="K31" s="10"/>
      <c r="L31" s="11">
        <f t="shared" si="8"/>
        <v>24</v>
      </c>
      <c r="M31" s="12"/>
      <c r="N31" s="13">
        <f t="shared" si="9"/>
        <v>0</v>
      </c>
      <c r="O31" s="14">
        <f t="shared" si="5"/>
        <v>0</v>
      </c>
      <c r="P31" s="15"/>
    </row>
    <row r="32" spans="1:16" ht="15" x14ac:dyDescent="0.2">
      <c r="A32" s="8">
        <v>28</v>
      </c>
      <c r="B32" s="9"/>
      <c r="C32" s="10"/>
      <c r="D32" s="11">
        <f t="shared" si="6"/>
        <v>24</v>
      </c>
      <c r="E32" s="12"/>
      <c r="F32" s="13">
        <f t="shared" si="7"/>
        <v>0</v>
      </c>
      <c r="G32" s="14">
        <f t="shared" si="10"/>
        <v>0</v>
      </c>
      <c r="H32" s="18"/>
      <c r="I32" s="8">
        <v>28</v>
      </c>
      <c r="J32" s="9"/>
      <c r="K32" s="10"/>
      <c r="L32" s="11">
        <f t="shared" si="8"/>
        <v>24</v>
      </c>
      <c r="M32" s="12"/>
      <c r="N32" s="13">
        <f t="shared" si="9"/>
        <v>0</v>
      </c>
      <c r="O32" s="14">
        <f t="shared" si="5"/>
        <v>0</v>
      </c>
      <c r="P32" s="15"/>
    </row>
    <row r="33" spans="1:16" ht="15" x14ac:dyDescent="0.2">
      <c r="A33" s="8">
        <v>29</v>
      </c>
      <c r="B33" s="9"/>
      <c r="C33" s="10"/>
      <c r="D33" s="11">
        <f t="shared" si="6"/>
        <v>24</v>
      </c>
      <c r="E33" s="12"/>
      <c r="F33" s="13">
        <f t="shared" si="7"/>
        <v>0</v>
      </c>
      <c r="G33" s="14">
        <f t="shared" si="10"/>
        <v>0</v>
      </c>
      <c r="H33" s="18"/>
      <c r="I33" s="8">
        <v>29</v>
      </c>
      <c r="J33" s="9"/>
      <c r="K33" s="10"/>
      <c r="L33" s="11">
        <f t="shared" si="8"/>
        <v>24</v>
      </c>
      <c r="M33" s="12"/>
      <c r="N33" s="13">
        <f t="shared" si="9"/>
        <v>0</v>
      </c>
      <c r="O33" s="14">
        <f t="shared" si="5"/>
        <v>0</v>
      </c>
      <c r="P33" s="15"/>
    </row>
    <row r="34" spans="1:16" ht="15" x14ac:dyDescent="0.2">
      <c r="A34" s="8">
        <v>30</v>
      </c>
      <c r="B34" s="9"/>
      <c r="C34" s="10"/>
      <c r="D34" s="11">
        <f t="shared" si="6"/>
        <v>24</v>
      </c>
      <c r="E34" s="12"/>
      <c r="F34" s="13">
        <f t="shared" si="7"/>
        <v>0</v>
      </c>
      <c r="G34" s="14">
        <f t="shared" si="10"/>
        <v>0</v>
      </c>
      <c r="H34" s="18"/>
      <c r="I34" s="8">
        <v>30</v>
      </c>
      <c r="J34" s="9"/>
      <c r="K34" s="10"/>
      <c r="L34" s="11">
        <f t="shared" si="8"/>
        <v>24</v>
      </c>
      <c r="M34" s="12"/>
      <c r="N34" s="13">
        <f t="shared" si="9"/>
        <v>0</v>
      </c>
      <c r="O34" s="14">
        <f t="shared" si="5"/>
        <v>0</v>
      </c>
      <c r="P34" s="15"/>
    </row>
    <row r="35" spans="1:16" ht="15" x14ac:dyDescent="0.2">
      <c r="A35" s="8">
        <v>31</v>
      </c>
      <c r="B35" s="9"/>
      <c r="C35" s="10"/>
      <c r="D35" s="11">
        <f t="shared" si="6"/>
        <v>24</v>
      </c>
      <c r="E35" s="12"/>
      <c r="F35" s="13">
        <f t="shared" si="7"/>
        <v>0</v>
      </c>
      <c r="G35" s="14">
        <f t="shared" si="10"/>
        <v>0</v>
      </c>
      <c r="H35" s="18"/>
      <c r="I35" s="8">
        <v>31</v>
      </c>
      <c r="J35" s="9"/>
      <c r="K35" s="10"/>
      <c r="L35" s="11">
        <f t="shared" si="8"/>
        <v>24</v>
      </c>
      <c r="M35" s="12"/>
      <c r="N35" s="13">
        <f t="shared" si="9"/>
        <v>0</v>
      </c>
      <c r="O35" s="14">
        <f t="shared" si="5"/>
        <v>0</v>
      </c>
      <c r="P35" s="15"/>
    </row>
    <row r="36" spans="1:16" ht="15" x14ac:dyDescent="0.2">
      <c r="A36" s="4" t="s">
        <v>42</v>
      </c>
      <c r="B36" s="8">
        <f>SUM(B5:B35)</f>
        <v>64463</v>
      </c>
      <c r="C36" s="11">
        <f>SUM(C5:C35)</f>
        <v>173.06</v>
      </c>
      <c r="D36" s="11">
        <f>SUM(D5:D35)</f>
        <v>506.03</v>
      </c>
      <c r="E36" s="11">
        <f>SUM(E5:E35)</f>
        <v>40.909999999999997</v>
      </c>
      <c r="F36" s="13">
        <f>C36/(24*31)</f>
        <v>0.23260752688172043</v>
      </c>
      <c r="G36" s="14">
        <f>C36/(24*31-E36)</f>
        <v>0.2461420301810579</v>
      </c>
      <c r="H36" s="15"/>
      <c r="I36" s="4" t="s">
        <v>42</v>
      </c>
      <c r="J36" s="8">
        <f>SUM(J5:J35)</f>
        <v>43021</v>
      </c>
      <c r="K36" s="11">
        <f>SUM(K5:K35)</f>
        <v>205.21</v>
      </c>
      <c r="L36" s="11">
        <f>SUM(L5:L35)</f>
        <v>530.46</v>
      </c>
      <c r="M36" s="11">
        <f>SUM(M5:M35)</f>
        <v>8.33</v>
      </c>
      <c r="N36" s="13">
        <f>K36/(24*31)</f>
        <v>0.27581989247311828</v>
      </c>
      <c r="O36" s="14">
        <f>K36/(24*31-M36)</f>
        <v>0.27894300433618335</v>
      </c>
      <c r="P36" s="15"/>
    </row>
    <row r="39" spans="1:16" x14ac:dyDescent="0.2">
      <c r="E39" s="1"/>
    </row>
    <row r="40" spans="1:16" x14ac:dyDescent="0.2">
      <c r="F40" s="1"/>
    </row>
    <row r="41" spans="1:16" x14ac:dyDescent="0.2">
      <c r="F41" s="1"/>
      <c r="J41" s="1"/>
    </row>
    <row r="42" spans="1:16" x14ac:dyDescent="0.2">
      <c r="L42" s="1"/>
    </row>
    <row r="44" spans="1:16" x14ac:dyDescent="0.2">
      <c r="H44" s="1"/>
    </row>
    <row r="45" spans="1:16" x14ac:dyDescent="0.2">
      <c r="H45" s="1"/>
    </row>
    <row r="46" spans="1:16" x14ac:dyDescent="0.2">
      <c r="H46" s="1"/>
    </row>
    <row r="52" spans="11:11" x14ac:dyDescent="0.2">
      <c r="K52" s="1"/>
    </row>
  </sheetData>
  <mergeCells count="6">
    <mergeCell ref="A1:A2"/>
    <mergeCell ref="B1:P1"/>
    <mergeCell ref="B2:H2"/>
    <mergeCell ref="J2:P2"/>
    <mergeCell ref="H3:H4"/>
    <mergeCell ref="P3:P4"/>
  </mergeCells>
  <phoneticPr fontId="4" type="noConversion"/>
  <pageMargins left="0.70866141732283472" right="0.70866141732283472" top="0" bottom="0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workbookViewId="0">
      <pane xSplit="1" ySplit="4" topLeftCell="B29" activePane="bottomRight" state="frozen"/>
      <selection pane="topRight" activeCell="B1" sqref="B1"/>
      <selection pane="bottomLeft" activeCell="A5" sqref="A5"/>
      <selection pane="bottomRight" activeCell="H43" sqref="H43"/>
    </sheetView>
  </sheetViews>
  <sheetFormatPr defaultRowHeight="14.25" x14ac:dyDescent="0.2"/>
  <cols>
    <col min="1" max="1" width="5" customWidth="1"/>
    <col min="4" max="4" width="13" customWidth="1"/>
    <col min="5" max="5" width="13.625" customWidth="1"/>
    <col min="6" max="6" width="14.625" bestFit="1" customWidth="1"/>
    <col min="7" max="7" width="12.25" customWidth="1"/>
    <col min="8" max="8" width="37.75" customWidth="1"/>
    <col min="9" max="9" width="5.875" customWidth="1"/>
    <col min="10" max="11" width="13.5" bestFit="1" customWidth="1"/>
    <col min="12" max="12" width="12.375" customWidth="1"/>
    <col min="13" max="13" width="11.5" customWidth="1"/>
    <col min="15" max="15" width="12.375" customWidth="1"/>
    <col min="16" max="16" width="44.5" customWidth="1"/>
    <col min="19" max="19" width="14.625" style="1" bestFit="1" customWidth="1"/>
    <col min="20" max="20" width="13.5" bestFit="1" customWidth="1"/>
  </cols>
  <sheetData>
    <row r="1" spans="1:20" ht="20.25" x14ac:dyDescent="0.3">
      <c r="A1" s="49"/>
      <c r="B1" s="51" t="s">
        <v>73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20" ht="15" customHeight="1" x14ac:dyDescent="0.2">
      <c r="A2" s="50"/>
      <c r="B2" s="52" t="s">
        <v>0</v>
      </c>
      <c r="C2" s="53"/>
      <c r="D2" s="53"/>
      <c r="E2" s="53"/>
      <c r="F2" s="53"/>
      <c r="G2" s="53"/>
      <c r="H2" s="53"/>
      <c r="I2" s="2"/>
      <c r="J2" s="54" t="s">
        <v>1</v>
      </c>
      <c r="K2" s="54"/>
      <c r="L2" s="54"/>
      <c r="M2" s="54"/>
      <c r="N2" s="54"/>
      <c r="O2" s="54"/>
      <c r="P2" s="54"/>
    </row>
    <row r="3" spans="1:20" ht="33.75" customHeight="1" x14ac:dyDescent="0.2">
      <c r="A3" s="3" t="s">
        <v>71</v>
      </c>
      <c r="B3" s="4" t="s">
        <v>2</v>
      </c>
      <c r="C3" s="4" t="s">
        <v>3</v>
      </c>
      <c r="D3" s="4" t="s">
        <v>4</v>
      </c>
      <c r="E3" s="5" t="s">
        <v>5</v>
      </c>
      <c r="F3" s="5" t="s">
        <v>6</v>
      </c>
      <c r="G3" s="6" t="s">
        <v>7</v>
      </c>
      <c r="H3" s="55" t="s">
        <v>72</v>
      </c>
      <c r="I3" s="7" t="s">
        <v>71</v>
      </c>
      <c r="J3" s="4" t="s">
        <v>2</v>
      </c>
      <c r="K3" s="4" t="s">
        <v>3</v>
      </c>
      <c r="L3" s="4" t="s">
        <v>4</v>
      </c>
      <c r="M3" s="5" t="s">
        <v>5</v>
      </c>
      <c r="N3" s="5" t="s">
        <v>6</v>
      </c>
      <c r="O3" s="6" t="s">
        <v>7</v>
      </c>
      <c r="P3" s="55" t="s">
        <v>72</v>
      </c>
    </row>
    <row r="4" spans="1:20" x14ac:dyDescent="0.2">
      <c r="A4" s="4" t="s">
        <v>8</v>
      </c>
      <c r="B4" s="5"/>
      <c r="C4" s="5"/>
      <c r="D4" s="5"/>
      <c r="E4" s="5"/>
      <c r="F4" s="5"/>
      <c r="G4" s="5"/>
      <c r="H4" s="55"/>
      <c r="I4" s="4" t="s">
        <v>8</v>
      </c>
      <c r="J4" s="5"/>
      <c r="K4" s="5"/>
      <c r="L4" s="5"/>
      <c r="M4" s="5"/>
      <c r="N4" s="5"/>
      <c r="O4" s="5"/>
      <c r="P4" s="55"/>
    </row>
    <row r="5" spans="1:20" ht="15" x14ac:dyDescent="0.2">
      <c r="A5" s="8">
        <v>1</v>
      </c>
      <c r="B5" s="9">
        <v>8997</v>
      </c>
      <c r="C5" s="10">
        <v>24</v>
      </c>
      <c r="D5" s="11">
        <f>24-E5-C5</f>
        <v>0</v>
      </c>
      <c r="E5" s="12"/>
      <c r="F5" s="13">
        <f>C5/24</f>
        <v>1</v>
      </c>
      <c r="G5" s="14">
        <f>C5/(24-E5)</f>
        <v>1</v>
      </c>
      <c r="H5" s="15"/>
      <c r="I5" s="8">
        <v>1</v>
      </c>
      <c r="J5" s="9">
        <v>5288</v>
      </c>
      <c r="K5" s="10">
        <v>24</v>
      </c>
      <c r="L5" s="11">
        <f>24-K5-M5</f>
        <v>0</v>
      </c>
      <c r="M5" s="12"/>
      <c r="N5" s="13">
        <f>K5/24</f>
        <v>1</v>
      </c>
      <c r="O5" s="14">
        <f>K5/(24-M5)</f>
        <v>1</v>
      </c>
      <c r="P5" s="15"/>
    </row>
    <row r="6" spans="1:20" ht="15" x14ac:dyDescent="0.2">
      <c r="A6" s="19">
        <v>2</v>
      </c>
      <c r="B6" s="20">
        <v>9126</v>
      </c>
      <c r="C6" s="21">
        <v>24</v>
      </c>
      <c r="D6" s="11">
        <v>0</v>
      </c>
      <c r="E6" s="12"/>
      <c r="F6" s="22">
        <f>C6/24</f>
        <v>1</v>
      </c>
      <c r="G6" s="23" t="e">
        <f>C6/(24-#REF!)</f>
        <v>#REF!</v>
      </c>
      <c r="H6" s="15"/>
      <c r="I6" s="19">
        <v>2</v>
      </c>
      <c r="J6" s="20">
        <v>5291</v>
      </c>
      <c r="K6" s="21">
        <v>24</v>
      </c>
      <c r="L6" s="11">
        <f t="shared" ref="L6:L15" si="0">24-K6-M6</f>
        <v>0</v>
      </c>
      <c r="M6" s="12"/>
      <c r="N6" s="13">
        <f>K6/24</f>
        <v>1</v>
      </c>
      <c r="O6" s="14">
        <f>K6/(24-M6)</f>
        <v>1</v>
      </c>
      <c r="P6" s="15"/>
    </row>
    <row r="7" spans="1:20" ht="15" x14ac:dyDescent="0.2">
      <c r="A7" s="8">
        <v>3</v>
      </c>
      <c r="B7" s="9">
        <v>9273</v>
      </c>
      <c r="C7" s="10">
        <v>24</v>
      </c>
      <c r="D7" s="11">
        <f t="shared" ref="D7:D14" si="1">24-E7-C7</f>
        <v>0</v>
      </c>
      <c r="E7" s="12"/>
      <c r="F7" s="13">
        <f t="shared" ref="F7:F14" si="2">C7/24</f>
        <v>1</v>
      </c>
      <c r="G7" s="14">
        <f>C7/(24-E7)</f>
        <v>1</v>
      </c>
      <c r="H7" s="15"/>
      <c r="I7" s="8">
        <v>3</v>
      </c>
      <c r="J7" s="9">
        <v>5521</v>
      </c>
      <c r="K7" s="10">
        <v>24</v>
      </c>
      <c r="L7" s="11">
        <f t="shared" si="0"/>
        <v>0</v>
      </c>
      <c r="M7" s="12"/>
      <c r="N7" s="13">
        <f t="shared" ref="N7:N15" si="3">K7/24</f>
        <v>1</v>
      </c>
      <c r="O7" s="14">
        <f>K7/(24-M7)</f>
        <v>1</v>
      </c>
      <c r="P7" s="15"/>
    </row>
    <row r="8" spans="1:20" ht="15" x14ac:dyDescent="0.2">
      <c r="A8" s="8">
        <v>4</v>
      </c>
      <c r="B8" s="9">
        <v>3501</v>
      </c>
      <c r="C8" s="10">
        <v>9.1999999999999993</v>
      </c>
      <c r="D8" s="11">
        <f t="shared" si="1"/>
        <v>0</v>
      </c>
      <c r="E8" s="12">
        <v>14.8</v>
      </c>
      <c r="F8" s="13">
        <f t="shared" si="2"/>
        <v>0.3833333333333333</v>
      </c>
      <c r="G8" s="14">
        <f>C8/(24-E8)</f>
        <v>1</v>
      </c>
      <c r="H8" s="15" t="s">
        <v>43</v>
      </c>
      <c r="I8" s="8">
        <v>4</v>
      </c>
      <c r="J8" s="9">
        <v>5005</v>
      </c>
      <c r="K8" s="10">
        <v>24</v>
      </c>
      <c r="L8" s="11">
        <f t="shared" si="0"/>
        <v>0</v>
      </c>
      <c r="M8" s="12"/>
      <c r="N8" s="13">
        <f t="shared" si="3"/>
        <v>1</v>
      </c>
      <c r="O8" s="14">
        <f>K8/(24-M8)</f>
        <v>1</v>
      </c>
      <c r="P8" s="15"/>
    </row>
    <row r="9" spans="1:20" ht="30" x14ac:dyDescent="0.2">
      <c r="A9" s="8">
        <v>5</v>
      </c>
      <c r="B9" s="9">
        <v>5814</v>
      </c>
      <c r="C9" s="10">
        <v>15.6</v>
      </c>
      <c r="D9" s="11">
        <f t="shared" si="1"/>
        <v>0.90000000000000036</v>
      </c>
      <c r="E9" s="12">
        <v>7.5</v>
      </c>
      <c r="F9" s="13">
        <f t="shared" si="2"/>
        <v>0.65</v>
      </c>
      <c r="G9" s="14">
        <f>C9/(24-E9)</f>
        <v>0.94545454545454544</v>
      </c>
      <c r="H9" s="24" t="s">
        <v>44</v>
      </c>
      <c r="I9" s="8">
        <v>5</v>
      </c>
      <c r="J9" s="9">
        <v>5054</v>
      </c>
      <c r="K9" s="10">
        <v>23.77</v>
      </c>
      <c r="L9" s="11">
        <f t="shared" si="0"/>
        <v>0.23000000000000043</v>
      </c>
      <c r="M9" s="12"/>
      <c r="N9" s="13">
        <f t="shared" si="3"/>
        <v>0.99041666666666661</v>
      </c>
      <c r="O9" s="14">
        <f>K9/(24-M9)</f>
        <v>0.99041666666666661</v>
      </c>
      <c r="P9" s="16" t="s">
        <v>45</v>
      </c>
    </row>
    <row r="10" spans="1:20" ht="15" x14ac:dyDescent="0.2">
      <c r="A10" s="8">
        <v>6</v>
      </c>
      <c r="B10" s="9">
        <v>8997</v>
      </c>
      <c r="C10" s="10">
        <v>24</v>
      </c>
      <c r="D10" s="11">
        <f t="shared" si="1"/>
        <v>0</v>
      </c>
      <c r="E10" s="12"/>
      <c r="F10" s="13">
        <f t="shared" si="2"/>
        <v>1</v>
      </c>
      <c r="G10" s="14">
        <v>1</v>
      </c>
      <c r="H10" s="15"/>
      <c r="I10" s="8">
        <v>6</v>
      </c>
      <c r="J10" s="9">
        <v>5386</v>
      </c>
      <c r="K10" s="10">
        <v>24</v>
      </c>
      <c r="L10" s="11">
        <f t="shared" si="0"/>
        <v>0</v>
      </c>
      <c r="M10" s="12"/>
      <c r="N10" s="13">
        <f t="shared" si="3"/>
        <v>1</v>
      </c>
      <c r="O10" s="14">
        <v>1</v>
      </c>
      <c r="P10" s="15"/>
    </row>
    <row r="11" spans="1:20" s="33" customFormat="1" ht="15" x14ac:dyDescent="0.2">
      <c r="A11" s="25">
        <v>7</v>
      </c>
      <c r="B11" s="26">
        <v>1585</v>
      </c>
      <c r="C11" s="27">
        <v>4.5</v>
      </c>
      <c r="D11" s="28">
        <f t="shared" si="1"/>
        <v>0</v>
      </c>
      <c r="E11" s="29">
        <v>19.5</v>
      </c>
      <c r="F11" s="30">
        <f t="shared" si="2"/>
        <v>0.1875</v>
      </c>
      <c r="G11" s="31">
        <f t="shared" ref="G11:G16" si="4">C11/(24-E11)</f>
        <v>1</v>
      </c>
      <c r="H11" s="32" t="s">
        <v>46</v>
      </c>
      <c r="I11" s="25">
        <v>7</v>
      </c>
      <c r="J11" s="26">
        <v>5243</v>
      </c>
      <c r="K11" s="27">
        <v>24</v>
      </c>
      <c r="L11" s="28">
        <f t="shared" si="0"/>
        <v>0</v>
      </c>
      <c r="M11" s="29"/>
      <c r="N11" s="30">
        <f t="shared" si="3"/>
        <v>1</v>
      </c>
      <c r="O11" s="31">
        <f t="shared" ref="O11:O16" si="5">K11/(24-M11)</f>
        <v>1</v>
      </c>
      <c r="P11" s="32"/>
      <c r="S11" s="34"/>
    </row>
    <row r="12" spans="1:20" ht="15" x14ac:dyDescent="0.2">
      <c r="A12" s="8">
        <v>8</v>
      </c>
      <c r="B12" s="9">
        <v>8438</v>
      </c>
      <c r="C12" s="10">
        <v>22.5</v>
      </c>
      <c r="D12" s="11">
        <f t="shared" si="1"/>
        <v>0</v>
      </c>
      <c r="E12" s="12">
        <v>1.5</v>
      </c>
      <c r="F12" s="13">
        <f t="shared" si="2"/>
        <v>0.9375</v>
      </c>
      <c r="G12" s="14">
        <f t="shared" si="4"/>
        <v>1</v>
      </c>
      <c r="H12" s="15" t="s">
        <v>47</v>
      </c>
      <c r="I12" s="8">
        <v>8</v>
      </c>
      <c r="J12" s="9">
        <v>5231</v>
      </c>
      <c r="K12" s="10">
        <v>23.83</v>
      </c>
      <c r="L12" s="11">
        <f t="shared" si="0"/>
        <v>0.17000000000000171</v>
      </c>
      <c r="M12" s="12"/>
      <c r="N12" s="13">
        <f t="shared" si="3"/>
        <v>0.99291666666666656</v>
      </c>
      <c r="O12" s="14">
        <f t="shared" si="5"/>
        <v>0.99291666666666656</v>
      </c>
      <c r="P12" s="16" t="s">
        <v>48</v>
      </c>
    </row>
    <row r="13" spans="1:20" ht="15" x14ac:dyDescent="0.2">
      <c r="A13" s="8">
        <v>9</v>
      </c>
      <c r="B13" s="9">
        <v>7629</v>
      </c>
      <c r="C13" s="10">
        <v>20.399999999999999</v>
      </c>
      <c r="D13" s="11">
        <f t="shared" si="1"/>
        <v>0</v>
      </c>
      <c r="E13" s="12">
        <v>3.6</v>
      </c>
      <c r="F13" s="13">
        <f t="shared" si="2"/>
        <v>0.85</v>
      </c>
      <c r="G13" s="14">
        <f t="shared" si="4"/>
        <v>1</v>
      </c>
      <c r="H13" s="15" t="s">
        <v>49</v>
      </c>
      <c r="I13" s="8">
        <v>9</v>
      </c>
      <c r="J13" s="9">
        <v>5354</v>
      </c>
      <c r="K13" s="10">
        <v>24</v>
      </c>
      <c r="L13" s="11">
        <f t="shared" si="0"/>
        <v>0</v>
      </c>
      <c r="M13" s="12"/>
      <c r="N13" s="13">
        <f t="shared" si="3"/>
        <v>1</v>
      </c>
      <c r="O13" s="14">
        <f t="shared" si="5"/>
        <v>1</v>
      </c>
      <c r="P13" s="15"/>
    </row>
    <row r="14" spans="1:20" ht="15" x14ac:dyDescent="0.2">
      <c r="A14" s="8">
        <v>10</v>
      </c>
      <c r="B14" s="9">
        <v>8624</v>
      </c>
      <c r="C14" s="10">
        <v>22.5</v>
      </c>
      <c r="D14" s="11">
        <f t="shared" si="1"/>
        <v>0</v>
      </c>
      <c r="E14" s="12">
        <v>1.5</v>
      </c>
      <c r="F14" s="13">
        <f t="shared" si="2"/>
        <v>0.9375</v>
      </c>
      <c r="G14" s="14">
        <f t="shared" si="4"/>
        <v>1</v>
      </c>
      <c r="H14" s="15" t="s">
        <v>47</v>
      </c>
      <c r="I14" s="8">
        <v>10</v>
      </c>
      <c r="J14" s="9">
        <v>5380</v>
      </c>
      <c r="K14" s="10">
        <v>24</v>
      </c>
      <c r="L14" s="11">
        <f t="shared" si="0"/>
        <v>0</v>
      </c>
      <c r="M14" s="12"/>
      <c r="N14" s="13">
        <f t="shared" si="3"/>
        <v>1</v>
      </c>
      <c r="O14" s="14">
        <f t="shared" si="5"/>
        <v>1</v>
      </c>
      <c r="P14" s="15"/>
      <c r="T14" s="1"/>
    </row>
    <row r="15" spans="1:20" ht="15" x14ac:dyDescent="0.2">
      <c r="A15" s="8">
        <v>11</v>
      </c>
      <c r="B15" s="9">
        <v>8492</v>
      </c>
      <c r="C15" s="10">
        <v>22</v>
      </c>
      <c r="D15" s="11">
        <f>24-E15-C15</f>
        <v>0</v>
      </c>
      <c r="E15" s="12">
        <v>2</v>
      </c>
      <c r="F15" s="13">
        <f>C15/24</f>
        <v>0.91666666666666663</v>
      </c>
      <c r="G15" s="14">
        <f t="shared" si="4"/>
        <v>1</v>
      </c>
      <c r="H15" s="15" t="s">
        <v>50</v>
      </c>
      <c r="I15" s="8">
        <v>11</v>
      </c>
      <c r="J15" s="9">
        <v>5147</v>
      </c>
      <c r="K15" s="10">
        <v>24</v>
      </c>
      <c r="L15" s="11">
        <f t="shared" si="0"/>
        <v>0</v>
      </c>
      <c r="M15" s="12"/>
      <c r="N15" s="13">
        <f t="shared" si="3"/>
        <v>1</v>
      </c>
      <c r="O15" s="14">
        <f t="shared" si="5"/>
        <v>1</v>
      </c>
      <c r="P15" s="15"/>
    </row>
    <row r="16" spans="1:20" ht="15" x14ac:dyDescent="0.2">
      <c r="A16" s="19">
        <v>12</v>
      </c>
      <c r="B16" s="20">
        <v>7130</v>
      </c>
      <c r="C16" s="21">
        <v>19.27</v>
      </c>
      <c r="D16" s="11">
        <v>0</v>
      </c>
      <c r="E16" s="12">
        <v>4.7300000000000004</v>
      </c>
      <c r="F16" s="22">
        <f>C16/24</f>
        <v>0.80291666666666661</v>
      </c>
      <c r="G16" s="23">
        <f t="shared" si="4"/>
        <v>1</v>
      </c>
      <c r="H16" s="15" t="s">
        <v>51</v>
      </c>
      <c r="I16" s="19">
        <v>12</v>
      </c>
      <c r="J16" s="20">
        <v>4167</v>
      </c>
      <c r="K16" s="21">
        <v>24</v>
      </c>
      <c r="L16" s="11">
        <f>24-K16-M16</f>
        <v>0</v>
      </c>
      <c r="M16" s="12"/>
      <c r="N16" s="13">
        <f>K16/24</f>
        <v>1</v>
      </c>
      <c r="O16" s="14">
        <f t="shared" si="5"/>
        <v>1</v>
      </c>
      <c r="P16" s="15"/>
    </row>
    <row r="17" spans="1:16" ht="27" x14ac:dyDescent="0.2">
      <c r="A17" s="8">
        <v>13</v>
      </c>
      <c r="B17" s="9">
        <v>3225</v>
      </c>
      <c r="C17" s="10">
        <v>8.9499999999999993</v>
      </c>
      <c r="D17" s="11">
        <f>24-E17-C17</f>
        <v>0</v>
      </c>
      <c r="E17" s="12">
        <v>15.05</v>
      </c>
      <c r="F17" s="13">
        <f>C17/24</f>
        <v>0.37291666666666662</v>
      </c>
      <c r="G17" s="14">
        <v>1</v>
      </c>
      <c r="H17" s="35" t="s">
        <v>52</v>
      </c>
      <c r="I17" s="8">
        <v>13</v>
      </c>
      <c r="J17" s="9">
        <v>1919</v>
      </c>
      <c r="K17" s="10">
        <v>13.2</v>
      </c>
      <c r="L17" s="11">
        <f>24-K17-M17</f>
        <v>0</v>
      </c>
      <c r="M17" s="12">
        <v>10.8</v>
      </c>
      <c r="N17" s="13">
        <f>K17/24</f>
        <v>0.54999999999999993</v>
      </c>
      <c r="O17" s="14">
        <v>1</v>
      </c>
      <c r="P17" s="15" t="s">
        <v>53</v>
      </c>
    </row>
    <row r="18" spans="1:16" ht="15" x14ac:dyDescent="0.2">
      <c r="A18" s="19">
        <v>14</v>
      </c>
      <c r="B18" s="20">
        <v>0</v>
      </c>
      <c r="C18" s="21">
        <v>0</v>
      </c>
      <c r="D18" s="11">
        <f>24-E18-C18</f>
        <v>0</v>
      </c>
      <c r="E18" s="12">
        <v>24</v>
      </c>
      <c r="F18" s="22">
        <f>C18/24</f>
        <v>0</v>
      </c>
      <c r="G18" s="23">
        <v>1</v>
      </c>
      <c r="H18" s="18" t="s">
        <v>54</v>
      </c>
      <c r="I18" s="19">
        <v>14</v>
      </c>
      <c r="J18" s="20">
        <v>0</v>
      </c>
      <c r="K18" s="21">
        <v>0</v>
      </c>
      <c r="L18" s="11">
        <f>24-K18-M18</f>
        <v>0</v>
      </c>
      <c r="M18" s="12">
        <v>24</v>
      </c>
      <c r="N18" s="13">
        <f>K18/24</f>
        <v>0</v>
      </c>
      <c r="O18" s="14" t="e">
        <f>K18/(24-M18)</f>
        <v>#DIV/0!</v>
      </c>
      <c r="P18" s="18" t="s">
        <v>55</v>
      </c>
    </row>
    <row r="19" spans="1:16" ht="15" x14ac:dyDescent="0.2">
      <c r="A19" s="8">
        <v>15</v>
      </c>
      <c r="B19" s="20">
        <v>0</v>
      </c>
      <c r="C19" s="21">
        <v>0</v>
      </c>
      <c r="D19" s="11">
        <f t="shared" ref="D19:D35" si="6">24-E19-C19</f>
        <v>0</v>
      </c>
      <c r="E19" s="12">
        <v>24</v>
      </c>
      <c r="F19" s="13">
        <f t="shared" ref="F19:F35" si="7">C19/24</f>
        <v>0</v>
      </c>
      <c r="G19" s="14">
        <v>1</v>
      </c>
      <c r="H19" s="18" t="s">
        <v>54</v>
      </c>
      <c r="I19" s="8">
        <v>15</v>
      </c>
      <c r="J19" s="20">
        <v>0</v>
      </c>
      <c r="K19" s="21">
        <v>0</v>
      </c>
      <c r="L19" s="11">
        <f t="shared" ref="L19:L35" si="8">24-K19-M19</f>
        <v>0</v>
      </c>
      <c r="M19" s="12">
        <v>24</v>
      </c>
      <c r="N19" s="13">
        <f>K19/24</f>
        <v>0</v>
      </c>
      <c r="O19" s="14">
        <v>1</v>
      </c>
      <c r="P19" s="18" t="s">
        <v>55</v>
      </c>
    </row>
    <row r="20" spans="1:16" ht="15" x14ac:dyDescent="0.2">
      <c r="A20" s="8">
        <v>16</v>
      </c>
      <c r="B20" s="20">
        <v>0</v>
      </c>
      <c r="C20" s="21">
        <v>0</v>
      </c>
      <c r="D20" s="11">
        <f t="shared" si="6"/>
        <v>0</v>
      </c>
      <c r="E20" s="12">
        <v>24</v>
      </c>
      <c r="F20" s="13">
        <f t="shared" si="7"/>
        <v>0</v>
      </c>
      <c r="G20" s="14">
        <v>1</v>
      </c>
      <c r="H20" s="18" t="s">
        <v>54</v>
      </c>
      <c r="I20" s="8">
        <v>16</v>
      </c>
      <c r="J20" s="20">
        <v>0</v>
      </c>
      <c r="K20" s="21">
        <v>0</v>
      </c>
      <c r="L20" s="11">
        <f t="shared" si="8"/>
        <v>0</v>
      </c>
      <c r="M20" s="12">
        <v>24</v>
      </c>
      <c r="N20" s="13">
        <f t="shared" ref="N20:N35" si="9">K20/24</f>
        <v>0</v>
      </c>
      <c r="O20" s="14">
        <v>1</v>
      </c>
      <c r="P20" s="18" t="s">
        <v>55</v>
      </c>
    </row>
    <row r="21" spans="1:16" ht="15" x14ac:dyDescent="0.2">
      <c r="A21" s="8">
        <v>17</v>
      </c>
      <c r="B21" s="20">
        <v>0</v>
      </c>
      <c r="C21" s="21">
        <v>0</v>
      </c>
      <c r="D21" s="11">
        <f t="shared" si="6"/>
        <v>0</v>
      </c>
      <c r="E21" s="12">
        <v>24</v>
      </c>
      <c r="F21" s="13">
        <f t="shared" si="7"/>
        <v>0</v>
      </c>
      <c r="G21" s="14">
        <v>1</v>
      </c>
      <c r="H21" s="18" t="s">
        <v>54</v>
      </c>
      <c r="I21" s="8">
        <v>17</v>
      </c>
      <c r="J21" s="20">
        <v>0</v>
      </c>
      <c r="K21" s="21">
        <v>0</v>
      </c>
      <c r="L21" s="11">
        <f t="shared" si="8"/>
        <v>0</v>
      </c>
      <c r="M21" s="12">
        <v>24</v>
      </c>
      <c r="N21" s="13">
        <f t="shared" si="9"/>
        <v>0</v>
      </c>
      <c r="O21" s="14">
        <v>1</v>
      </c>
      <c r="P21" s="18" t="s">
        <v>55</v>
      </c>
    </row>
    <row r="22" spans="1:16" ht="15" x14ac:dyDescent="0.2">
      <c r="A22" s="8">
        <v>18</v>
      </c>
      <c r="B22" s="20">
        <v>0</v>
      </c>
      <c r="C22" s="21">
        <v>0</v>
      </c>
      <c r="D22" s="11">
        <f t="shared" si="6"/>
        <v>0</v>
      </c>
      <c r="E22" s="12">
        <v>24</v>
      </c>
      <c r="F22" s="13">
        <f t="shared" si="7"/>
        <v>0</v>
      </c>
      <c r="G22" s="14">
        <v>1</v>
      </c>
      <c r="H22" s="18" t="s">
        <v>54</v>
      </c>
      <c r="I22" s="8">
        <v>18</v>
      </c>
      <c r="J22" s="20">
        <v>0</v>
      </c>
      <c r="K22" s="21">
        <v>0</v>
      </c>
      <c r="L22" s="11">
        <f t="shared" si="8"/>
        <v>0</v>
      </c>
      <c r="M22" s="12">
        <v>24</v>
      </c>
      <c r="N22" s="13">
        <f t="shared" si="9"/>
        <v>0</v>
      </c>
      <c r="O22" s="14">
        <v>1</v>
      </c>
      <c r="P22" s="18" t="s">
        <v>55</v>
      </c>
    </row>
    <row r="23" spans="1:16" ht="15" x14ac:dyDescent="0.2">
      <c r="A23" s="8">
        <v>19</v>
      </c>
      <c r="B23" s="20">
        <v>0</v>
      </c>
      <c r="C23" s="21">
        <v>0</v>
      </c>
      <c r="D23" s="11">
        <f t="shared" si="6"/>
        <v>0</v>
      </c>
      <c r="E23" s="12">
        <v>24</v>
      </c>
      <c r="F23" s="13">
        <f t="shared" si="7"/>
        <v>0</v>
      </c>
      <c r="G23" s="14">
        <v>1</v>
      </c>
      <c r="H23" s="18" t="s">
        <v>54</v>
      </c>
      <c r="I23" s="8">
        <v>19</v>
      </c>
      <c r="J23" s="20">
        <v>0</v>
      </c>
      <c r="K23" s="21">
        <v>0</v>
      </c>
      <c r="L23" s="11">
        <f t="shared" si="8"/>
        <v>0</v>
      </c>
      <c r="M23" s="12">
        <v>24</v>
      </c>
      <c r="N23" s="13">
        <f t="shared" si="9"/>
        <v>0</v>
      </c>
      <c r="O23" s="14">
        <v>1</v>
      </c>
      <c r="P23" s="18" t="s">
        <v>55</v>
      </c>
    </row>
    <row r="24" spans="1:16" ht="15" x14ac:dyDescent="0.2">
      <c r="A24" s="8">
        <v>20</v>
      </c>
      <c r="B24" s="20">
        <v>1557</v>
      </c>
      <c r="C24" s="21">
        <v>4.72</v>
      </c>
      <c r="D24" s="11">
        <f t="shared" si="6"/>
        <v>0</v>
      </c>
      <c r="E24" s="12">
        <v>19.28</v>
      </c>
      <c r="F24" s="13">
        <f t="shared" si="7"/>
        <v>0.19666666666666666</v>
      </c>
      <c r="G24" s="14">
        <f>C24/(24-E24)</f>
        <v>1.0000000000000002</v>
      </c>
      <c r="H24" s="18" t="s">
        <v>54</v>
      </c>
      <c r="I24" s="8">
        <v>20</v>
      </c>
      <c r="J24" s="20">
        <v>1019</v>
      </c>
      <c r="K24" s="21">
        <v>6.5</v>
      </c>
      <c r="L24" s="11">
        <f t="shared" si="8"/>
        <v>0</v>
      </c>
      <c r="M24" s="12">
        <v>17.5</v>
      </c>
      <c r="N24" s="13">
        <f t="shared" si="9"/>
        <v>0.27083333333333331</v>
      </c>
      <c r="O24" s="14">
        <f t="shared" ref="O24:O35" si="10">K24/(24-M24)</f>
        <v>1</v>
      </c>
      <c r="P24" s="18" t="s">
        <v>55</v>
      </c>
    </row>
    <row r="25" spans="1:16" ht="15" x14ac:dyDescent="0.2">
      <c r="A25" s="8">
        <v>21</v>
      </c>
      <c r="B25" s="9">
        <v>2273</v>
      </c>
      <c r="C25" s="10">
        <v>8</v>
      </c>
      <c r="D25" s="11">
        <f t="shared" si="6"/>
        <v>0</v>
      </c>
      <c r="E25" s="12">
        <v>16</v>
      </c>
      <c r="F25" s="13">
        <f t="shared" si="7"/>
        <v>0.33333333333333331</v>
      </c>
      <c r="G25" s="14">
        <f>C25/(24-E25)</f>
        <v>1</v>
      </c>
      <c r="H25" s="18" t="s">
        <v>54</v>
      </c>
      <c r="I25" s="8">
        <v>21</v>
      </c>
      <c r="J25" s="9">
        <v>1610</v>
      </c>
      <c r="K25" s="10">
        <v>8.6999999999999993</v>
      </c>
      <c r="L25" s="11">
        <f t="shared" si="8"/>
        <v>0</v>
      </c>
      <c r="M25" s="12">
        <v>15.3</v>
      </c>
      <c r="N25" s="13">
        <f t="shared" si="9"/>
        <v>0.36249999999999999</v>
      </c>
      <c r="O25" s="14">
        <f t="shared" si="10"/>
        <v>1</v>
      </c>
      <c r="P25" s="18" t="s">
        <v>55</v>
      </c>
    </row>
    <row r="26" spans="1:16" ht="15" x14ac:dyDescent="0.2">
      <c r="A26" s="8">
        <v>22</v>
      </c>
      <c r="B26" s="9">
        <v>0</v>
      </c>
      <c r="C26" s="10">
        <v>0</v>
      </c>
      <c r="D26" s="11">
        <f t="shared" si="6"/>
        <v>0</v>
      </c>
      <c r="E26" s="12">
        <v>24</v>
      </c>
      <c r="F26" s="13">
        <f t="shared" si="7"/>
        <v>0</v>
      </c>
      <c r="G26" s="14" t="e">
        <f>C26/(24-E26)</f>
        <v>#DIV/0!</v>
      </c>
      <c r="H26" s="18" t="s">
        <v>54</v>
      </c>
      <c r="I26" s="8">
        <v>22</v>
      </c>
      <c r="J26" s="9">
        <v>0</v>
      </c>
      <c r="K26" s="10">
        <v>0</v>
      </c>
      <c r="L26" s="11">
        <f t="shared" si="8"/>
        <v>0</v>
      </c>
      <c r="M26" s="12">
        <v>24</v>
      </c>
      <c r="N26" s="13">
        <f t="shared" si="9"/>
        <v>0</v>
      </c>
      <c r="O26" s="14" t="e">
        <f t="shared" si="10"/>
        <v>#DIV/0!</v>
      </c>
      <c r="P26" s="18" t="s">
        <v>55</v>
      </c>
    </row>
    <row r="27" spans="1:16" ht="15" x14ac:dyDescent="0.2">
      <c r="A27" s="8">
        <v>23</v>
      </c>
      <c r="B27" s="9">
        <v>5422</v>
      </c>
      <c r="C27" s="10">
        <v>14.05</v>
      </c>
      <c r="D27" s="11">
        <f t="shared" si="6"/>
        <v>0</v>
      </c>
      <c r="E27" s="12">
        <v>9.9499999999999993</v>
      </c>
      <c r="F27" s="13">
        <f t="shared" si="7"/>
        <v>0.5854166666666667</v>
      </c>
      <c r="G27" s="14">
        <f>C27/(24-E27)</f>
        <v>1</v>
      </c>
      <c r="H27" s="18" t="s">
        <v>54</v>
      </c>
      <c r="I27" s="8">
        <v>23</v>
      </c>
      <c r="J27" s="9">
        <v>2848</v>
      </c>
      <c r="K27" s="10">
        <v>15</v>
      </c>
      <c r="L27" s="11">
        <f t="shared" si="8"/>
        <v>0</v>
      </c>
      <c r="M27" s="12">
        <v>9</v>
      </c>
      <c r="N27" s="13">
        <f t="shared" si="9"/>
        <v>0.625</v>
      </c>
      <c r="O27" s="14">
        <f t="shared" si="10"/>
        <v>1</v>
      </c>
      <c r="P27" s="18" t="s">
        <v>55</v>
      </c>
    </row>
    <row r="28" spans="1:16" ht="15" x14ac:dyDescent="0.2">
      <c r="A28" s="8">
        <v>24</v>
      </c>
      <c r="B28" s="9">
        <v>7899</v>
      </c>
      <c r="C28" s="10">
        <v>20.5</v>
      </c>
      <c r="D28" s="11">
        <f t="shared" si="6"/>
        <v>0</v>
      </c>
      <c r="E28" s="12">
        <v>3.5</v>
      </c>
      <c r="F28" s="13">
        <f t="shared" si="7"/>
        <v>0.85416666666666663</v>
      </c>
      <c r="G28" s="14">
        <f>C28/(24-E28)</f>
        <v>1</v>
      </c>
      <c r="H28" s="18" t="s">
        <v>54</v>
      </c>
      <c r="I28" s="8">
        <v>24</v>
      </c>
      <c r="J28" s="9">
        <v>4652</v>
      </c>
      <c r="K28" s="10">
        <v>23.2</v>
      </c>
      <c r="L28" s="11">
        <f t="shared" si="8"/>
        <v>0.80000000000000071</v>
      </c>
      <c r="M28" s="12">
        <v>0</v>
      </c>
      <c r="N28" s="13">
        <f t="shared" si="9"/>
        <v>0.96666666666666667</v>
      </c>
      <c r="O28" s="14">
        <f t="shared" si="10"/>
        <v>0.96666666666666667</v>
      </c>
      <c r="P28" s="36" t="s">
        <v>56</v>
      </c>
    </row>
    <row r="29" spans="1:16" ht="15" x14ac:dyDescent="0.2">
      <c r="A29" s="8">
        <v>25</v>
      </c>
      <c r="B29" s="9">
        <v>9231</v>
      </c>
      <c r="C29" s="10">
        <v>24</v>
      </c>
      <c r="D29" s="11">
        <f t="shared" si="6"/>
        <v>0</v>
      </c>
      <c r="E29" s="12">
        <v>0</v>
      </c>
      <c r="F29" s="13">
        <f t="shared" si="7"/>
        <v>1</v>
      </c>
      <c r="G29" s="14">
        <f t="shared" ref="G29:G35" si="11">C29/(24-E29)</f>
        <v>1</v>
      </c>
      <c r="H29" s="15"/>
      <c r="I29" s="8">
        <v>25</v>
      </c>
      <c r="J29" s="9">
        <v>4180</v>
      </c>
      <c r="K29" s="10">
        <v>24</v>
      </c>
      <c r="L29" s="11">
        <f t="shared" si="8"/>
        <v>0</v>
      </c>
      <c r="M29" s="12">
        <v>0</v>
      </c>
      <c r="N29" s="13">
        <f t="shared" si="9"/>
        <v>1</v>
      </c>
      <c r="O29" s="14">
        <f t="shared" si="10"/>
        <v>1</v>
      </c>
      <c r="P29" s="15"/>
    </row>
    <row r="30" spans="1:16" ht="15" x14ac:dyDescent="0.2">
      <c r="A30" s="8">
        <v>26</v>
      </c>
      <c r="B30" s="9">
        <v>9066</v>
      </c>
      <c r="C30" s="10">
        <v>23</v>
      </c>
      <c r="D30" s="11">
        <f t="shared" si="6"/>
        <v>1</v>
      </c>
      <c r="E30" s="12">
        <v>0</v>
      </c>
      <c r="F30" s="13">
        <f t="shared" si="7"/>
        <v>0.95833333333333337</v>
      </c>
      <c r="G30" s="14">
        <f t="shared" si="11"/>
        <v>0.95833333333333337</v>
      </c>
      <c r="H30" s="15" t="s">
        <v>57</v>
      </c>
      <c r="I30" s="8">
        <v>26</v>
      </c>
      <c r="J30" s="9">
        <v>4179</v>
      </c>
      <c r="K30" s="10">
        <v>24</v>
      </c>
      <c r="L30" s="11">
        <f t="shared" si="8"/>
        <v>0</v>
      </c>
      <c r="M30" s="12">
        <v>0</v>
      </c>
      <c r="N30" s="13">
        <f t="shared" si="9"/>
        <v>1</v>
      </c>
      <c r="O30" s="14">
        <f t="shared" si="10"/>
        <v>1</v>
      </c>
      <c r="P30" s="15"/>
    </row>
    <row r="31" spans="1:16" ht="15" x14ac:dyDescent="0.2">
      <c r="A31" s="8">
        <v>27</v>
      </c>
      <c r="B31" s="9">
        <v>9381</v>
      </c>
      <c r="C31" s="10">
        <v>24</v>
      </c>
      <c r="D31" s="11">
        <f t="shared" si="6"/>
        <v>0</v>
      </c>
      <c r="E31" s="12">
        <v>0</v>
      </c>
      <c r="F31" s="13">
        <f t="shared" si="7"/>
        <v>1</v>
      </c>
      <c r="G31" s="14">
        <f t="shared" si="11"/>
        <v>1</v>
      </c>
      <c r="H31" s="15"/>
      <c r="I31" s="8">
        <v>27</v>
      </c>
      <c r="J31" s="9">
        <v>4198</v>
      </c>
      <c r="K31" s="10">
        <v>24</v>
      </c>
      <c r="L31" s="11">
        <f t="shared" si="8"/>
        <v>0</v>
      </c>
      <c r="M31" s="12">
        <v>0</v>
      </c>
      <c r="N31" s="13">
        <f t="shared" si="9"/>
        <v>1</v>
      </c>
      <c r="O31" s="14">
        <f t="shared" si="10"/>
        <v>1</v>
      </c>
      <c r="P31" s="15"/>
    </row>
    <row r="32" spans="1:16" ht="15" x14ac:dyDescent="0.2">
      <c r="A32" s="8">
        <v>28</v>
      </c>
      <c r="B32" s="9">
        <v>7250</v>
      </c>
      <c r="C32" s="10">
        <v>19</v>
      </c>
      <c r="D32" s="11">
        <f t="shared" si="6"/>
        <v>0</v>
      </c>
      <c r="E32" s="12">
        <v>5</v>
      </c>
      <c r="F32" s="13">
        <f t="shared" si="7"/>
        <v>0.79166666666666663</v>
      </c>
      <c r="G32" s="14">
        <f t="shared" si="11"/>
        <v>1</v>
      </c>
      <c r="H32" s="18" t="s">
        <v>58</v>
      </c>
      <c r="I32" s="8">
        <v>28</v>
      </c>
      <c r="J32" s="9">
        <v>4177</v>
      </c>
      <c r="K32" s="10">
        <v>24</v>
      </c>
      <c r="L32" s="11">
        <f t="shared" si="8"/>
        <v>0</v>
      </c>
      <c r="M32" s="12">
        <v>0</v>
      </c>
      <c r="N32" s="13">
        <f t="shared" si="9"/>
        <v>1</v>
      </c>
      <c r="O32" s="14">
        <f t="shared" si="10"/>
        <v>1</v>
      </c>
      <c r="P32" s="15"/>
    </row>
    <row r="33" spans="1:16" ht="15" x14ac:dyDescent="0.2">
      <c r="A33" s="8">
        <v>29</v>
      </c>
      <c r="B33" s="9">
        <v>9216</v>
      </c>
      <c r="C33" s="10">
        <v>24</v>
      </c>
      <c r="D33" s="11">
        <f t="shared" si="6"/>
        <v>0</v>
      </c>
      <c r="E33" s="12">
        <v>0</v>
      </c>
      <c r="F33" s="13">
        <f t="shared" si="7"/>
        <v>1</v>
      </c>
      <c r="G33" s="14">
        <f t="shared" si="11"/>
        <v>1</v>
      </c>
      <c r="H33" s="18"/>
      <c r="I33" s="8">
        <v>29</v>
      </c>
      <c r="J33" s="9">
        <v>4541</v>
      </c>
      <c r="K33" s="10">
        <v>24</v>
      </c>
      <c r="L33" s="11">
        <f t="shared" si="8"/>
        <v>0</v>
      </c>
      <c r="M33" s="12">
        <v>0</v>
      </c>
      <c r="N33" s="13">
        <f t="shared" si="9"/>
        <v>1</v>
      </c>
      <c r="O33" s="14">
        <f t="shared" si="10"/>
        <v>1</v>
      </c>
      <c r="P33" s="15"/>
    </row>
    <row r="34" spans="1:16" ht="15" x14ac:dyDescent="0.2">
      <c r="A34" s="8">
        <v>30</v>
      </c>
      <c r="B34" s="9">
        <v>9360</v>
      </c>
      <c r="C34" s="10">
        <v>24</v>
      </c>
      <c r="D34" s="11">
        <f t="shared" si="6"/>
        <v>0</v>
      </c>
      <c r="E34" s="12">
        <v>0</v>
      </c>
      <c r="F34" s="13">
        <f t="shared" si="7"/>
        <v>1</v>
      </c>
      <c r="G34" s="14">
        <f t="shared" si="11"/>
        <v>1</v>
      </c>
      <c r="H34" s="18"/>
      <c r="I34" s="8">
        <v>30</v>
      </c>
      <c r="J34" s="9">
        <v>5043</v>
      </c>
      <c r="K34" s="10">
        <v>24</v>
      </c>
      <c r="L34" s="11">
        <f t="shared" si="8"/>
        <v>0</v>
      </c>
      <c r="M34" s="12">
        <v>0</v>
      </c>
      <c r="N34" s="13">
        <f t="shared" si="9"/>
        <v>1</v>
      </c>
      <c r="O34" s="14">
        <f t="shared" si="10"/>
        <v>1</v>
      </c>
      <c r="P34" s="15"/>
    </row>
    <row r="35" spans="1:16" ht="15" x14ac:dyDescent="0.2">
      <c r="A35" s="8">
        <v>31</v>
      </c>
      <c r="B35" s="9">
        <v>6277</v>
      </c>
      <c r="C35" s="10">
        <v>17.03</v>
      </c>
      <c r="D35" s="11">
        <f t="shared" si="6"/>
        <v>0</v>
      </c>
      <c r="E35" s="12">
        <v>6.97</v>
      </c>
      <c r="F35" s="13">
        <f t="shared" si="7"/>
        <v>0.70958333333333334</v>
      </c>
      <c r="G35" s="14">
        <f t="shared" si="11"/>
        <v>1</v>
      </c>
      <c r="H35" s="18" t="s">
        <v>54</v>
      </c>
      <c r="I35" s="8">
        <v>31</v>
      </c>
      <c r="J35" s="9">
        <v>3557</v>
      </c>
      <c r="K35" s="10">
        <v>17</v>
      </c>
      <c r="L35" s="11">
        <f t="shared" si="8"/>
        <v>0</v>
      </c>
      <c r="M35" s="12">
        <v>7</v>
      </c>
      <c r="N35" s="13">
        <f t="shared" si="9"/>
        <v>0.70833333333333337</v>
      </c>
      <c r="O35" s="14">
        <f t="shared" si="10"/>
        <v>1</v>
      </c>
      <c r="P35" s="15" t="s">
        <v>59</v>
      </c>
    </row>
    <row r="36" spans="1:16" ht="15" x14ac:dyDescent="0.2">
      <c r="A36" s="4" t="s">
        <v>42</v>
      </c>
      <c r="B36" s="8">
        <f>SUM(B5:B35)</f>
        <v>167763</v>
      </c>
      <c r="C36" s="11">
        <f>SUM(C5:C35)</f>
        <v>443.22</v>
      </c>
      <c r="D36" s="11">
        <f>SUM(D5:D35)</f>
        <v>1.9000000000000004</v>
      </c>
      <c r="E36" s="11">
        <f>SUM(E5:E35)</f>
        <v>298.88000000000005</v>
      </c>
      <c r="F36" s="13">
        <f>C36/(24*31)</f>
        <v>0.59572580645161299</v>
      </c>
      <c r="G36" s="14">
        <f>C36/(24*31-E36)</f>
        <v>0.99573148813803036</v>
      </c>
      <c r="H36" s="15"/>
      <c r="I36" s="4" t="s">
        <v>42</v>
      </c>
      <c r="J36" s="8">
        <f>SUM(J5:J35)</f>
        <v>103990</v>
      </c>
      <c r="K36" s="11">
        <f>SUM(K5:K35)</f>
        <v>515.19999999999993</v>
      </c>
      <c r="L36" s="11">
        <f>SUM(L5:L35)</f>
        <v>1.2000000000000028</v>
      </c>
      <c r="M36" s="11">
        <f>SUM(M5:M35)</f>
        <v>227.60000000000002</v>
      </c>
      <c r="N36" s="13">
        <f>K36/(24*31)</f>
        <v>0.69247311827956981</v>
      </c>
      <c r="O36" s="14">
        <f>K36/(24*31-M36)</f>
        <v>0.99767621998450806</v>
      </c>
      <c r="P36" s="15"/>
    </row>
    <row r="39" spans="1:16" x14ac:dyDescent="0.2">
      <c r="E39" s="1"/>
    </row>
    <row r="40" spans="1:16" x14ac:dyDescent="0.2">
      <c r="F40" s="1"/>
    </row>
    <row r="41" spans="1:16" x14ac:dyDescent="0.2">
      <c r="F41" s="1"/>
      <c r="J41" s="1"/>
    </row>
    <row r="42" spans="1:16" x14ac:dyDescent="0.2">
      <c r="L42" s="1"/>
    </row>
    <row r="44" spans="1:16" x14ac:dyDescent="0.2">
      <c r="H44" s="1"/>
    </row>
    <row r="45" spans="1:16" x14ac:dyDescent="0.2">
      <c r="H45" s="1"/>
    </row>
    <row r="46" spans="1:16" x14ac:dyDescent="0.2">
      <c r="H46" s="1"/>
    </row>
    <row r="52" spans="11:11" x14ac:dyDescent="0.2">
      <c r="K52" s="1"/>
    </row>
  </sheetData>
  <mergeCells count="6">
    <mergeCell ref="A1:A2"/>
    <mergeCell ref="B1:P1"/>
    <mergeCell ref="B2:H2"/>
    <mergeCell ref="J2:P2"/>
    <mergeCell ref="H3:H4"/>
    <mergeCell ref="P3:P4"/>
  </mergeCells>
  <phoneticPr fontId="4" type="noConversion"/>
  <pageMargins left="0.70866141732283472" right="0.70866141732283472" top="0" bottom="0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G45" sqref="D42:G45"/>
    </sheetView>
  </sheetViews>
  <sheetFormatPr defaultRowHeight="14.25" x14ac:dyDescent="0.2"/>
  <cols>
    <col min="1" max="1" width="5" customWidth="1"/>
    <col min="4" max="4" width="13" customWidth="1"/>
    <col min="5" max="5" width="13.625" customWidth="1"/>
    <col min="7" max="7" width="12.25" customWidth="1"/>
    <col min="8" max="8" width="37.75" customWidth="1"/>
    <col min="9" max="9" width="5.875" customWidth="1"/>
    <col min="10" max="11" width="13.5" bestFit="1" customWidth="1"/>
    <col min="12" max="12" width="12.375" customWidth="1"/>
    <col min="13" max="13" width="11.5" customWidth="1"/>
    <col min="15" max="15" width="12.375" customWidth="1"/>
    <col min="16" max="16" width="44.5" customWidth="1"/>
    <col min="19" max="19" width="14.625" style="1" bestFit="1" customWidth="1"/>
    <col min="20" max="20" width="13.5" bestFit="1" customWidth="1"/>
  </cols>
  <sheetData>
    <row r="1" spans="1:20" ht="20.25" x14ac:dyDescent="0.3">
      <c r="A1" s="49"/>
      <c r="B1" s="51" t="s">
        <v>74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20" ht="15" customHeight="1" x14ac:dyDescent="0.2">
      <c r="A2" s="50"/>
      <c r="B2" s="52" t="s">
        <v>0</v>
      </c>
      <c r="C2" s="53"/>
      <c r="D2" s="53"/>
      <c r="E2" s="53"/>
      <c r="F2" s="53"/>
      <c r="G2" s="53"/>
      <c r="H2" s="53"/>
      <c r="I2" s="2"/>
      <c r="J2" s="54" t="s">
        <v>1</v>
      </c>
      <c r="K2" s="54"/>
      <c r="L2" s="54"/>
      <c r="M2" s="54"/>
      <c r="N2" s="54"/>
      <c r="O2" s="54"/>
      <c r="P2" s="54"/>
    </row>
    <row r="3" spans="1:20" ht="33.75" customHeight="1" x14ac:dyDescent="0.2">
      <c r="A3" s="3" t="s">
        <v>71</v>
      </c>
      <c r="B3" s="4" t="s">
        <v>2</v>
      </c>
      <c r="C3" s="4" t="s">
        <v>3</v>
      </c>
      <c r="D3" s="4" t="s">
        <v>4</v>
      </c>
      <c r="E3" s="5" t="s">
        <v>5</v>
      </c>
      <c r="F3" s="5" t="s">
        <v>6</v>
      </c>
      <c r="G3" s="6" t="s">
        <v>7</v>
      </c>
      <c r="H3" s="55" t="s">
        <v>72</v>
      </c>
      <c r="I3" s="7" t="s">
        <v>71</v>
      </c>
      <c r="J3" s="4" t="s">
        <v>2</v>
      </c>
      <c r="K3" s="4" t="s">
        <v>3</v>
      </c>
      <c r="L3" s="4" t="s">
        <v>4</v>
      </c>
      <c r="M3" s="5" t="s">
        <v>5</v>
      </c>
      <c r="N3" s="5" t="s">
        <v>6</v>
      </c>
      <c r="O3" s="6" t="s">
        <v>7</v>
      </c>
      <c r="P3" s="55" t="s">
        <v>72</v>
      </c>
    </row>
    <row r="4" spans="1:20" x14ac:dyDescent="0.2">
      <c r="A4" s="4" t="s">
        <v>8</v>
      </c>
      <c r="B4" s="5"/>
      <c r="C4" s="5"/>
      <c r="D4" s="5"/>
      <c r="E4" s="5"/>
      <c r="F4" s="5"/>
      <c r="G4" s="5"/>
      <c r="H4" s="55"/>
      <c r="I4" s="4" t="s">
        <v>8</v>
      </c>
      <c r="J4" s="5"/>
      <c r="K4" s="5"/>
      <c r="L4" s="5"/>
      <c r="M4" s="5"/>
      <c r="N4" s="5"/>
      <c r="O4" s="5"/>
      <c r="P4" s="55"/>
    </row>
    <row r="5" spans="1:20" ht="15" x14ac:dyDescent="0.2">
      <c r="A5" s="8">
        <v>1</v>
      </c>
      <c r="B5" s="9">
        <v>9414</v>
      </c>
      <c r="C5" s="10">
        <v>24</v>
      </c>
      <c r="D5" s="11">
        <f>24-E5-C5</f>
        <v>0</v>
      </c>
      <c r="E5" s="12">
        <v>0</v>
      </c>
      <c r="F5" s="13">
        <f>C5/24</f>
        <v>1</v>
      </c>
      <c r="G5" s="14">
        <f>C5/(24-E5)</f>
        <v>1</v>
      </c>
      <c r="H5" s="15"/>
      <c r="I5" s="8">
        <v>1</v>
      </c>
      <c r="J5" s="9">
        <v>5622</v>
      </c>
      <c r="K5" s="10">
        <v>24</v>
      </c>
      <c r="L5" s="11">
        <f>24-K5-M5</f>
        <v>0</v>
      </c>
      <c r="M5" s="12">
        <v>0</v>
      </c>
      <c r="N5" s="13">
        <f>K5/24</f>
        <v>1</v>
      </c>
      <c r="O5" s="14">
        <f>K5/(24-M5)</f>
        <v>1</v>
      </c>
      <c r="P5" s="15"/>
    </row>
    <row r="6" spans="1:20" ht="15" x14ac:dyDescent="0.2">
      <c r="A6" s="62">
        <v>2</v>
      </c>
      <c r="B6" s="56">
        <v>4700</v>
      </c>
      <c r="C6" s="59">
        <v>12.2</v>
      </c>
      <c r="D6" s="11">
        <v>0.5</v>
      </c>
      <c r="E6" s="12"/>
      <c r="F6" s="65">
        <f>C6/24</f>
        <v>0.5083333333333333</v>
      </c>
      <c r="G6" s="68">
        <f>C6/(24-E7)</f>
        <v>0.96062992125984248</v>
      </c>
      <c r="H6" s="16" t="s">
        <v>9</v>
      </c>
      <c r="I6" s="62">
        <v>2</v>
      </c>
      <c r="J6" s="56">
        <v>4988</v>
      </c>
      <c r="K6" s="59">
        <v>24</v>
      </c>
      <c r="L6" s="11">
        <f t="shared" ref="L6:L13" si="0">24-K6-M6</f>
        <v>0</v>
      </c>
      <c r="M6" s="12"/>
      <c r="N6" s="13">
        <f>K6/24</f>
        <v>1</v>
      </c>
      <c r="O6" s="14">
        <f>K6/(24-M6)</f>
        <v>1</v>
      </c>
      <c r="P6" s="15"/>
    </row>
    <row r="7" spans="1:20" ht="15" x14ac:dyDescent="0.2">
      <c r="A7" s="64"/>
      <c r="B7" s="58"/>
      <c r="C7" s="61"/>
      <c r="D7" s="11"/>
      <c r="E7" s="12">
        <f>11+0.3</f>
        <v>11.3</v>
      </c>
      <c r="F7" s="67"/>
      <c r="G7" s="70"/>
      <c r="H7" s="17" t="s">
        <v>10</v>
      </c>
      <c r="I7" s="64"/>
      <c r="J7" s="58"/>
      <c r="K7" s="61"/>
      <c r="L7" s="11"/>
      <c r="M7" s="12"/>
      <c r="N7" s="13"/>
      <c r="O7" s="14"/>
      <c r="P7" s="15"/>
    </row>
    <row r="8" spans="1:20" ht="15" x14ac:dyDescent="0.2">
      <c r="A8" s="8">
        <v>3</v>
      </c>
      <c r="B8" s="9">
        <v>8413</v>
      </c>
      <c r="C8" s="10">
        <v>22</v>
      </c>
      <c r="D8" s="11">
        <f>24-E8-C8</f>
        <v>2</v>
      </c>
      <c r="E8" s="12">
        <v>0</v>
      </c>
      <c r="F8" s="13">
        <f>C8/24</f>
        <v>0.91666666666666663</v>
      </c>
      <c r="G8" s="14">
        <f>C8/(24-E8)</f>
        <v>0.91666666666666663</v>
      </c>
      <c r="H8" s="16" t="s">
        <v>11</v>
      </c>
      <c r="I8" s="8">
        <v>3</v>
      </c>
      <c r="J8" s="9">
        <v>5598</v>
      </c>
      <c r="K8" s="10">
        <v>24</v>
      </c>
      <c r="L8" s="11">
        <f t="shared" si="0"/>
        <v>0</v>
      </c>
      <c r="M8" s="12"/>
      <c r="N8" s="13">
        <f t="shared" ref="N8:N13" si="1">K8/24</f>
        <v>1</v>
      </c>
      <c r="O8" s="14">
        <f>K8/(24-M8)</f>
        <v>1</v>
      </c>
      <c r="P8" s="15"/>
    </row>
    <row r="9" spans="1:20" ht="15" x14ac:dyDescent="0.2">
      <c r="A9" s="8">
        <v>4</v>
      </c>
      <c r="B9" s="9">
        <v>9594</v>
      </c>
      <c r="C9" s="10">
        <v>24</v>
      </c>
      <c r="D9" s="11"/>
      <c r="E9" s="12"/>
      <c r="F9" s="13"/>
      <c r="G9" s="14"/>
      <c r="H9" s="15"/>
      <c r="I9" s="8">
        <v>4</v>
      </c>
      <c r="J9" s="9">
        <v>5787</v>
      </c>
      <c r="K9" s="10">
        <v>24</v>
      </c>
      <c r="L9" s="11">
        <f t="shared" si="0"/>
        <v>0</v>
      </c>
      <c r="M9" s="12"/>
      <c r="N9" s="13">
        <f t="shared" si="1"/>
        <v>1</v>
      </c>
      <c r="O9" s="14">
        <f>K9/(24-M9)</f>
        <v>1</v>
      </c>
      <c r="P9" s="15"/>
    </row>
    <row r="10" spans="1:20" ht="15" x14ac:dyDescent="0.2">
      <c r="A10" s="8">
        <v>5</v>
      </c>
      <c r="B10" s="9">
        <v>1009</v>
      </c>
      <c r="C10" s="10">
        <v>2.5</v>
      </c>
      <c r="D10" s="11">
        <f>24-E10-C10</f>
        <v>0</v>
      </c>
      <c r="E10" s="12">
        <f>21.5</f>
        <v>21.5</v>
      </c>
      <c r="F10" s="13">
        <f>C10/24</f>
        <v>0.10416666666666667</v>
      </c>
      <c r="G10" s="14">
        <f>C10/(24-E10)</f>
        <v>1</v>
      </c>
      <c r="H10" s="15" t="s">
        <v>12</v>
      </c>
      <c r="I10" s="8">
        <v>5</v>
      </c>
      <c r="J10" s="9">
        <v>672</v>
      </c>
      <c r="K10" s="10">
        <v>3</v>
      </c>
      <c r="L10" s="11">
        <f t="shared" si="0"/>
        <v>0</v>
      </c>
      <c r="M10" s="12">
        <v>21</v>
      </c>
      <c r="N10" s="13">
        <f t="shared" si="1"/>
        <v>0.125</v>
      </c>
      <c r="O10" s="14">
        <f>K10/(24-M10)</f>
        <v>1</v>
      </c>
      <c r="P10" s="15" t="s">
        <v>13</v>
      </c>
    </row>
    <row r="11" spans="1:20" ht="15" x14ac:dyDescent="0.2">
      <c r="A11" s="8">
        <v>6</v>
      </c>
      <c r="B11" s="9">
        <v>0</v>
      </c>
      <c r="C11" s="10">
        <v>0</v>
      </c>
      <c r="D11" s="11">
        <f>24-E11-C11</f>
        <v>0</v>
      </c>
      <c r="E11" s="12">
        <v>24</v>
      </c>
      <c r="F11" s="13">
        <f>C11/24</f>
        <v>0</v>
      </c>
      <c r="G11" s="14">
        <v>1</v>
      </c>
      <c r="H11" s="15" t="s">
        <v>14</v>
      </c>
      <c r="I11" s="8">
        <v>6</v>
      </c>
      <c r="J11" s="9">
        <v>0</v>
      </c>
      <c r="K11" s="10">
        <v>0</v>
      </c>
      <c r="L11" s="11">
        <f t="shared" si="0"/>
        <v>0</v>
      </c>
      <c r="M11" s="12">
        <v>24</v>
      </c>
      <c r="N11" s="13">
        <f t="shared" si="1"/>
        <v>0</v>
      </c>
      <c r="O11" s="14">
        <v>1</v>
      </c>
      <c r="P11" s="15" t="s">
        <v>15</v>
      </c>
    </row>
    <row r="12" spans="1:20" ht="15" x14ac:dyDescent="0.2">
      <c r="A12" s="8">
        <v>7</v>
      </c>
      <c r="B12" s="9">
        <v>3688</v>
      </c>
      <c r="C12" s="10">
        <v>10.4</v>
      </c>
      <c r="D12" s="11">
        <f>24-E12-C12</f>
        <v>0</v>
      </c>
      <c r="E12" s="12">
        <v>13.6</v>
      </c>
      <c r="F12" s="13">
        <f>C12/24</f>
        <v>0.43333333333333335</v>
      </c>
      <c r="G12" s="14">
        <f>C12/(24-E12)</f>
        <v>1</v>
      </c>
      <c r="H12" s="15" t="s">
        <v>16</v>
      </c>
      <c r="I12" s="8">
        <v>7</v>
      </c>
      <c r="J12" s="9">
        <v>3106</v>
      </c>
      <c r="K12" s="10">
        <v>16.5</v>
      </c>
      <c r="L12" s="11">
        <f t="shared" si="0"/>
        <v>0</v>
      </c>
      <c r="M12" s="12">
        <v>7.5</v>
      </c>
      <c r="N12" s="13">
        <f t="shared" si="1"/>
        <v>0.6875</v>
      </c>
      <c r="O12" s="14">
        <f>K12/(24-M12)</f>
        <v>1</v>
      </c>
      <c r="P12" s="15" t="s">
        <v>17</v>
      </c>
    </row>
    <row r="13" spans="1:20" ht="15" x14ac:dyDescent="0.2">
      <c r="A13" s="8">
        <v>8</v>
      </c>
      <c r="B13" s="9">
        <v>8341</v>
      </c>
      <c r="C13" s="10">
        <v>21.5</v>
      </c>
      <c r="D13" s="11">
        <f>24-E13-C13</f>
        <v>0</v>
      </c>
      <c r="E13" s="12">
        <v>2.5</v>
      </c>
      <c r="F13" s="13">
        <f>C13/24</f>
        <v>0.89583333333333337</v>
      </c>
      <c r="G13" s="14">
        <f>C13/(24-E13)</f>
        <v>1</v>
      </c>
      <c r="H13" s="15" t="s">
        <v>18</v>
      </c>
      <c r="I13" s="8">
        <v>8</v>
      </c>
      <c r="J13" s="9">
        <v>4988</v>
      </c>
      <c r="K13" s="10">
        <v>22.07</v>
      </c>
      <c r="L13" s="11">
        <f t="shared" si="0"/>
        <v>1.9299999999999997</v>
      </c>
      <c r="M13" s="12">
        <v>0</v>
      </c>
      <c r="N13" s="13">
        <f t="shared" si="1"/>
        <v>0.91958333333333331</v>
      </c>
      <c r="O13" s="14">
        <f>K13/(24-M13)</f>
        <v>0.91958333333333331</v>
      </c>
      <c r="P13" s="16" t="s">
        <v>19</v>
      </c>
    </row>
    <row r="14" spans="1:20" ht="15" x14ac:dyDescent="0.2">
      <c r="A14" s="8">
        <v>9</v>
      </c>
      <c r="B14" s="9">
        <v>9315</v>
      </c>
      <c r="C14" s="10">
        <v>24</v>
      </c>
      <c r="D14" s="11"/>
      <c r="E14" s="12"/>
      <c r="F14" s="13"/>
      <c r="G14" s="14"/>
      <c r="H14" s="15"/>
      <c r="I14" s="8">
        <v>9</v>
      </c>
      <c r="J14" s="9">
        <v>5743</v>
      </c>
      <c r="K14" s="10">
        <v>24</v>
      </c>
      <c r="L14" s="11"/>
      <c r="M14" s="12"/>
      <c r="N14" s="13"/>
      <c r="O14" s="14"/>
      <c r="P14" s="15"/>
    </row>
    <row r="15" spans="1:20" ht="15" x14ac:dyDescent="0.2">
      <c r="A15" s="8">
        <v>10</v>
      </c>
      <c r="B15" s="9">
        <v>9222</v>
      </c>
      <c r="C15" s="10">
        <v>24</v>
      </c>
      <c r="D15" s="11"/>
      <c r="E15" s="12"/>
      <c r="F15" s="13"/>
      <c r="G15" s="14"/>
      <c r="H15" s="15"/>
      <c r="I15" s="8">
        <v>10</v>
      </c>
      <c r="J15" s="9">
        <v>5654</v>
      </c>
      <c r="K15" s="10">
        <v>24</v>
      </c>
      <c r="L15" s="11"/>
      <c r="M15" s="12"/>
      <c r="N15" s="13"/>
      <c r="O15" s="14"/>
      <c r="P15" s="15"/>
      <c r="T15" s="1"/>
    </row>
    <row r="16" spans="1:20" ht="15" x14ac:dyDescent="0.2">
      <c r="A16" s="8">
        <v>11</v>
      </c>
      <c r="B16" s="9">
        <v>9016</v>
      </c>
      <c r="C16" s="10">
        <v>23.35</v>
      </c>
      <c r="D16" s="11">
        <f>24-E16-C16</f>
        <v>0</v>
      </c>
      <c r="E16" s="12">
        <f>39/60</f>
        <v>0.65</v>
      </c>
      <c r="F16" s="13">
        <f>C16/24</f>
        <v>0.97291666666666676</v>
      </c>
      <c r="G16" s="14">
        <f>C16/(24-E16)</f>
        <v>1</v>
      </c>
      <c r="H16" s="15" t="s">
        <v>20</v>
      </c>
      <c r="I16" s="8">
        <v>11</v>
      </c>
      <c r="J16" s="9">
        <v>5691</v>
      </c>
      <c r="K16" s="10">
        <v>24</v>
      </c>
      <c r="L16" s="11"/>
      <c r="M16" s="12"/>
      <c r="N16" s="13"/>
      <c r="O16" s="14"/>
      <c r="P16" s="15"/>
    </row>
    <row r="17" spans="1:16" ht="15" x14ac:dyDescent="0.2">
      <c r="A17" s="62">
        <v>12</v>
      </c>
      <c r="B17" s="56">
        <v>3475</v>
      </c>
      <c r="C17" s="59">
        <v>8.9</v>
      </c>
      <c r="D17" s="11">
        <v>0</v>
      </c>
      <c r="E17" s="12">
        <v>3.9</v>
      </c>
      <c r="F17" s="65">
        <f>C17/24</f>
        <v>0.37083333333333335</v>
      </c>
      <c r="G17" s="68">
        <f>C17/(24-E17-E18)</f>
        <v>0.99999999999999978</v>
      </c>
      <c r="H17" s="15" t="s">
        <v>21</v>
      </c>
      <c r="I17" s="62">
        <v>12</v>
      </c>
      <c r="J17" s="56">
        <v>2825</v>
      </c>
      <c r="K17" s="59">
        <v>14.5</v>
      </c>
      <c r="L17" s="11">
        <f>24-K17-M17</f>
        <v>0</v>
      </c>
      <c r="M17" s="12">
        <v>9.5</v>
      </c>
      <c r="N17" s="13">
        <f>K17/24</f>
        <v>0.60416666666666663</v>
      </c>
      <c r="O17" s="14">
        <f>K17/(24-M17)</f>
        <v>1</v>
      </c>
      <c r="P17" s="15" t="s">
        <v>22</v>
      </c>
    </row>
    <row r="18" spans="1:16" ht="15" x14ac:dyDescent="0.2">
      <c r="A18" s="64"/>
      <c r="B18" s="58"/>
      <c r="C18" s="61"/>
      <c r="D18" s="11">
        <v>0</v>
      </c>
      <c r="E18" s="12">
        <v>11.2</v>
      </c>
      <c r="F18" s="67"/>
      <c r="G18" s="70"/>
      <c r="H18" s="15" t="s">
        <v>23</v>
      </c>
      <c r="I18" s="64"/>
      <c r="J18" s="58"/>
      <c r="K18" s="61"/>
      <c r="L18" s="11"/>
      <c r="M18" s="12"/>
      <c r="N18" s="13"/>
      <c r="O18" s="14"/>
      <c r="P18" s="15"/>
    </row>
    <row r="19" spans="1:16" ht="15" x14ac:dyDescent="0.2">
      <c r="A19" s="8">
        <v>13</v>
      </c>
      <c r="B19" s="9">
        <v>0</v>
      </c>
      <c r="C19" s="10">
        <v>0</v>
      </c>
      <c r="D19" s="11">
        <f>24-E19-C19</f>
        <v>0</v>
      </c>
      <c r="E19" s="12">
        <v>24</v>
      </c>
      <c r="F19" s="13">
        <f>C19/24</f>
        <v>0</v>
      </c>
      <c r="G19" s="14">
        <v>1</v>
      </c>
      <c r="H19" s="18" t="s">
        <v>24</v>
      </c>
      <c r="I19" s="8">
        <v>13</v>
      </c>
      <c r="J19" s="9">
        <v>0</v>
      </c>
      <c r="K19" s="10">
        <v>0</v>
      </c>
      <c r="L19" s="11">
        <f>24-K19-M19</f>
        <v>0</v>
      </c>
      <c r="M19" s="12">
        <v>24</v>
      </c>
      <c r="N19" s="13">
        <f>K19/24</f>
        <v>0</v>
      </c>
      <c r="O19" s="14">
        <v>1</v>
      </c>
      <c r="P19" s="15" t="s">
        <v>25</v>
      </c>
    </row>
    <row r="20" spans="1:16" ht="15" x14ac:dyDescent="0.2">
      <c r="A20" s="62">
        <v>14</v>
      </c>
      <c r="B20" s="56">
        <v>7163</v>
      </c>
      <c r="C20" s="59">
        <v>18.8</v>
      </c>
      <c r="D20" s="11"/>
      <c r="E20" s="12">
        <v>1.8</v>
      </c>
      <c r="F20" s="65">
        <f>C20/24</f>
        <v>0.78333333333333333</v>
      </c>
      <c r="G20" s="68">
        <v>1</v>
      </c>
      <c r="H20" s="15" t="s">
        <v>26</v>
      </c>
      <c r="I20" s="62">
        <v>14</v>
      </c>
      <c r="J20" s="56">
        <v>4486</v>
      </c>
      <c r="K20" s="59">
        <v>22.6</v>
      </c>
      <c r="L20" s="11">
        <f>24-K20-M20</f>
        <v>0</v>
      </c>
      <c r="M20" s="12">
        <v>1.4</v>
      </c>
      <c r="N20" s="13">
        <f>K20/24</f>
        <v>0.94166666666666676</v>
      </c>
      <c r="O20" s="14">
        <f>K20/(24-M20)</f>
        <v>1</v>
      </c>
      <c r="P20" s="15" t="s">
        <v>27</v>
      </c>
    </row>
    <row r="21" spans="1:16" ht="15" x14ac:dyDescent="0.2">
      <c r="A21" s="63"/>
      <c r="B21" s="57"/>
      <c r="C21" s="60"/>
      <c r="D21" s="11"/>
      <c r="E21" s="12">
        <v>2</v>
      </c>
      <c r="F21" s="66"/>
      <c r="G21" s="69"/>
      <c r="H21" s="15" t="s">
        <v>28</v>
      </c>
      <c r="I21" s="63"/>
      <c r="J21" s="57"/>
      <c r="K21" s="60"/>
      <c r="L21" s="11"/>
      <c r="M21" s="12"/>
      <c r="N21" s="13"/>
      <c r="O21" s="14"/>
      <c r="P21" s="15"/>
    </row>
    <row r="22" spans="1:16" ht="15" x14ac:dyDescent="0.2">
      <c r="A22" s="64"/>
      <c r="B22" s="58"/>
      <c r="C22" s="61"/>
      <c r="D22" s="11"/>
      <c r="E22" s="12">
        <v>1.4</v>
      </c>
      <c r="F22" s="67"/>
      <c r="G22" s="70"/>
      <c r="H22" s="15" t="s">
        <v>29</v>
      </c>
      <c r="I22" s="64"/>
      <c r="J22" s="58"/>
      <c r="K22" s="61"/>
      <c r="L22" s="11"/>
      <c r="M22" s="12"/>
      <c r="N22" s="13"/>
      <c r="O22" s="14"/>
      <c r="P22" s="15"/>
    </row>
    <row r="23" spans="1:16" ht="15" x14ac:dyDescent="0.2">
      <c r="A23" s="8">
        <v>15</v>
      </c>
      <c r="B23" s="9">
        <v>0</v>
      </c>
      <c r="C23" s="10">
        <v>0</v>
      </c>
      <c r="D23" s="11">
        <f t="shared" ref="D23:D39" si="2">24-E23-C23</f>
        <v>0</v>
      </c>
      <c r="E23" s="12">
        <v>24</v>
      </c>
      <c r="F23" s="13">
        <f t="shared" ref="F23:F39" si="3">C23/24</f>
        <v>0</v>
      </c>
      <c r="G23" s="14">
        <v>1</v>
      </c>
      <c r="H23" s="18" t="s">
        <v>30</v>
      </c>
      <c r="I23" s="8">
        <v>15</v>
      </c>
      <c r="J23" s="9">
        <v>0</v>
      </c>
      <c r="K23" s="10">
        <v>0</v>
      </c>
      <c r="L23" s="11">
        <f t="shared" ref="L23:L39" si="4">24-K23-M23</f>
        <v>0</v>
      </c>
      <c r="M23" s="12">
        <v>24</v>
      </c>
      <c r="N23" s="13">
        <f>K23/24</f>
        <v>0</v>
      </c>
      <c r="O23" s="14">
        <v>1</v>
      </c>
      <c r="P23" s="15" t="s">
        <v>31</v>
      </c>
    </row>
    <row r="24" spans="1:16" ht="15" x14ac:dyDescent="0.2">
      <c r="A24" s="8">
        <v>16</v>
      </c>
      <c r="B24" s="9">
        <v>0</v>
      </c>
      <c r="C24" s="10">
        <v>0</v>
      </c>
      <c r="D24" s="11">
        <f t="shared" si="2"/>
        <v>0</v>
      </c>
      <c r="E24" s="12">
        <v>24</v>
      </c>
      <c r="F24" s="13">
        <f t="shared" si="3"/>
        <v>0</v>
      </c>
      <c r="G24" s="14">
        <v>1</v>
      </c>
      <c r="H24" s="18" t="s">
        <v>30</v>
      </c>
      <c r="I24" s="8">
        <v>16</v>
      </c>
      <c r="J24" s="9">
        <v>0</v>
      </c>
      <c r="K24" s="10">
        <v>0</v>
      </c>
      <c r="L24" s="11">
        <f t="shared" si="4"/>
        <v>0</v>
      </c>
      <c r="M24" s="12">
        <v>24</v>
      </c>
      <c r="N24" s="13">
        <f t="shared" ref="N24:N39" si="5">K24/24</f>
        <v>0</v>
      </c>
      <c r="O24" s="14">
        <v>1</v>
      </c>
      <c r="P24" s="15" t="s">
        <v>32</v>
      </c>
    </row>
    <row r="25" spans="1:16" ht="15" x14ac:dyDescent="0.2">
      <c r="A25" s="8">
        <v>17</v>
      </c>
      <c r="B25" s="9">
        <v>0</v>
      </c>
      <c r="C25" s="10">
        <v>0</v>
      </c>
      <c r="D25" s="11">
        <f t="shared" si="2"/>
        <v>0</v>
      </c>
      <c r="E25" s="12">
        <v>24</v>
      </c>
      <c r="F25" s="13">
        <f t="shared" si="3"/>
        <v>0</v>
      </c>
      <c r="G25" s="14">
        <v>1</v>
      </c>
      <c r="H25" s="18" t="s">
        <v>30</v>
      </c>
      <c r="I25" s="8">
        <v>17</v>
      </c>
      <c r="J25" s="9">
        <v>0</v>
      </c>
      <c r="K25" s="10">
        <v>0</v>
      </c>
      <c r="L25" s="11">
        <f t="shared" si="4"/>
        <v>0</v>
      </c>
      <c r="M25" s="12">
        <v>24</v>
      </c>
      <c r="N25" s="13">
        <f t="shared" si="5"/>
        <v>0</v>
      </c>
      <c r="O25" s="14">
        <v>1</v>
      </c>
      <c r="P25" s="15" t="s">
        <v>33</v>
      </c>
    </row>
    <row r="26" spans="1:16" ht="15" x14ac:dyDescent="0.2">
      <c r="A26" s="8">
        <v>18</v>
      </c>
      <c r="B26" s="9">
        <v>0</v>
      </c>
      <c r="C26" s="10">
        <v>0</v>
      </c>
      <c r="D26" s="11">
        <f t="shared" si="2"/>
        <v>0</v>
      </c>
      <c r="E26" s="12">
        <v>24</v>
      </c>
      <c r="F26" s="13">
        <f t="shared" si="3"/>
        <v>0</v>
      </c>
      <c r="G26" s="14">
        <v>1</v>
      </c>
      <c r="H26" s="18" t="s">
        <v>30</v>
      </c>
      <c r="I26" s="8">
        <v>18</v>
      </c>
      <c r="J26" s="9">
        <v>0</v>
      </c>
      <c r="K26" s="10">
        <v>0</v>
      </c>
      <c r="L26" s="11">
        <f t="shared" si="4"/>
        <v>0</v>
      </c>
      <c r="M26" s="12">
        <v>24</v>
      </c>
      <c r="N26" s="13">
        <f t="shared" si="5"/>
        <v>0</v>
      </c>
      <c r="O26" s="14">
        <v>1</v>
      </c>
      <c r="P26" s="15" t="s">
        <v>34</v>
      </c>
    </row>
    <row r="27" spans="1:16" ht="15" x14ac:dyDescent="0.2">
      <c r="A27" s="8">
        <v>19</v>
      </c>
      <c r="B27" s="9">
        <v>0</v>
      </c>
      <c r="C27" s="10">
        <v>0</v>
      </c>
      <c r="D27" s="11">
        <f t="shared" si="2"/>
        <v>0</v>
      </c>
      <c r="E27" s="12">
        <v>24</v>
      </c>
      <c r="F27" s="13">
        <f t="shared" si="3"/>
        <v>0</v>
      </c>
      <c r="G27" s="14">
        <v>1</v>
      </c>
      <c r="H27" s="18" t="s">
        <v>30</v>
      </c>
      <c r="I27" s="8">
        <v>19</v>
      </c>
      <c r="J27" s="9">
        <v>0</v>
      </c>
      <c r="K27" s="10">
        <v>0</v>
      </c>
      <c r="L27" s="11">
        <f t="shared" si="4"/>
        <v>0</v>
      </c>
      <c r="M27" s="12">
        <v>24</v>
      </c>
      <c r="N27" s="13">
        <f t="shared" si="5"/>
        <v>0</v>
      </c>
      <c r="O27" s="14">
        <v>1</v>
      </c>
      <c r="P27" s="15" t="s">
        <v>35</v>
      </c>
    </row>
    <row r="28" spans="1:16" ht="15" x14ac:dyDescent="0.2">
      <c r="A28" s="8">
        <v>20</v>
      </c>
      <c r="B28" s="9">
        <v>961</v>
      </c>
      <c r="C28" s="10">
        <v>2.7</v>
      </c>
      <c r="D28" s="11">
        <f t="shared" si="2"/>
        <v>0</v>
      </c>
      <c r="E28" s="12">
        <v>21.3</v>
      </c>
      <c r="F28" s="13">
        <f t="shared" si="3"/>
        <v>0.1125</v>
      </c>
      <c r="G28" s="14">
        <f>C28/(24-E28)</f>
        <v>1.0000000000000002</v>
      </c>
      <c r="H28" s="15" t="s">
        <v>36</v>
      </c>
      <c r="I28" s="8">
        <v>20</v>
      </c>
      <c r="J28" s="9">
        <v>643</v>
      </c>
      <c r="K28" s="10">
        <v>3.7</v>
      </c>
      <c r="L28" s="11">
        <f t="shared" si="4"/>
        <v>0</v>
      </c>
      <c r="M28" s="12">
        <v>20.3</v>
      </c>
      <c r="N28" s="13">
        <f t="shared" si="5"/>
        <v>0.15416666666666667</v>
      </c>
      <c r="O28" s="14">
        <f t="shared" ref="O28:O39" si="6">K28/(24-M28)</f>
        <v>1.0000000000000002</v>
      </c>
      <c r="P28" s="15" t="s">
        <v>37</v>
      </c>
    </row>
    <row r="29" spans="1:16" ht="15" x14ac:dyDescent="0.2">
      <c r="A29" s="8">
        <v>21</v>
      </c>
      <c r="B29" s="9">
        <v>9106</v>
      </c>
      <c r="C29" s="10">
        <v>24</v>
      </c>
      <c r="D29" s="11">
        <f t="shared" si="2"/>
        <v>0</v>
      </c>
      <c r="E29" s="12">
        <v>0</v>
      </c>
      <c r="F29" s="13">
        <f t="shared" si="3"/>
        <v>1</v>
      </c>
      <c r="G29" s="14">
        <f>C29/(24-E29)</f>
        <v>1</v>
      </c>
      <c r="H29" s="15"/>
      <c r="I29" s="8">
        <v>21</v>
      </c>
      <c r="J29" s="9">
        <v>4642</v>
      </c>
      <c r="K29" s="10">
        <v>24</v>
      </c>
      <c r="L29" s="11">
        <f t="shared" si="4"/>
        <v>0</v>
      </c>
      <c r="M29" s="12">
        <v>0</v>
      </c>
      <c r="N29" s="13">
        <f t="shared" si="5"/>
        <v>1</v>
      </c>
      <c r="O29" s="14">
        <f t="shared" si="6"/>
        <v>1</v>
      </c>
      <c r="P29" s="15"/>
    </row>
    <row r="30" spans="1:16" ht="15" x14ac:dyDescent="0.2">
      <c r="A30" s="8">
        <v>22</v>
      </c>
      <c r="B30" s="9">
        <v>9113</v>
      </c>
      <c r="C30" s="10">
        <v>23.9</v>
      </c>
      <c r="D30" s="11">
        <f t="shared" si="2"/>
        <v>0</v>
      </c>
      <c r="E30" s="12">
        <v>0.1</v>
      </c>
      <c r="F30" s="13">
        <f t="shared" si="3"/>
        <v>0.99583333333333324</v>
      </c>
      <c r="G30" s="14">
        <f>C30/(24-E30)</f>
        <v>1</v>
      </c>
      <c r="H30" s="15" t="s">
        <v>38</v>
      </c>
      <c r="I30" s="8">
        <v>22</v>
      </c>
      <c r="J30" s="9">
        <v>5077</v>
      </c>
      <c r="K30" s="10">
        <v>24</v>
      </c>
      <c r="L30" s="11">
        <f t="shared" si="4"/>
        <v>0</v>
      </c>
      <c r="M30" s="12">
        <v>0</v>
      </c>
      <c r="N30" s="13">
        <f t="shared" si="5"/>
        <v>1</v>
      </c>
      <c r="O30" s="14">
        <f t="shared" si="6"/>
        <v>1</v>
      </c>
      <c r="P30" s="15"/>
    </row>
    <row r="31" spans="1:16" ht="15" x14ac:dyDescent="0.2">
      <c r="A31" s="8">
        <v>23</v>
      </c>
      <c r="B31" s="9">
        <v>9242</v>
      </c>
      <c r="C31" s="10">
        <v>24</v>
      </c>
      <c r="D31" s="11">
        <f t="shared" si="2"/>
        <v>0</v>
      </c>
      <c r="E31" s="12">
        <v>0</v>
      </c>
      <c r="F31" s="13">
        <f t="shared" si="3"/>
        <v>1</v>
      </c>
      <c r="G31" s="14">
        <f>C31/(24-E31)</f>
        <v>1</v>
      </c>
      <c r="H31" s="15"/>
      <c r="I31" s="8">
        <v>23</v>
      </c>
      <c r="J31" s="9">
        <v>5574</v>
      </c>
      <c r="K31" s="10">
        <v>24</v>
      </c>
      <c r="L31" s="11">
        <f t="shared" si="4"/>
        <v>0</v>
      </c>
      <c r="M31" s="12">
        <v>0</v>
      </c>
      <c r="N31" s="13">
        <f t="shared" si="5"/>
        <v>1</v>
      </c>
      <c r="O31" s="14">
        <f t="shared" si="6"/>
        <v>1</v>
      </c>
      <c r="P31" s="15"/>
    </row>
    <row r="32" spans="1:16" ht="15" x14ac:dyDescent="0.2">
      <c r="A32" s="8">
        <v>24</v>
      </c>
      <c r="B32" s="9">
        <v>9192</v>
      </c>
      <c r="C32" s="10">
        <v>24</v>
      </c>
      <c r="D32" s="11">
        <f t="shared" si="2"/>
        <v>0</v>
      </c>
      <c r="E32" s="12">
        <v>0</v>
      </c>
      <c r="F32" s="13">
        <f t="shared" si="3"/>
        <v>1</v>
      </c>
      <c r="G32" s="14">
        <f>C32/(24-E32)</f>
        <v>1</v>
      </c>
      <c r="H32" s="15"/>
      <c r="I32" s="8">
        <v>24</v>
      </c>
      <c r="J32" s="9">
        <v>5250</v>
      </c>
      <c r="K32" s="10">
        <v>24</v>
      </c>
      <c r="L32" s="11">
        <f t="shared" si="4"/>
        <v>0</v>
      </c>
      <c r="M32" s="12">
        <v>0</v>
      </c>
      <c r="N32" s="13">
        <f t="shared" si="5"/>
        <v>1</v>
      </c>
      <c r="O32" s="14">
        <f t="shared" si="6"/>
        <v>1</v>
      </c>
      <c r="P32" s="15"/>
    </row>
    <row r="33" spans="1:16" ht="15" x14ac:dyDescent="0.2">
      <c r="A33" s="8">
        <v>25</v>
      </c>
      <c r="B33" s="9">
        <v>9301</v>
      </c>
      <c r="C33" s="10">
        <v>24</v>
      </c>
      <c r="D33" s="11">
        <f t="shared" si="2"/>
        <v>0</v>
      </c>
      <c r="E33" s="12">
        <v>0</v>
      </c>
      <c r="F33" s="13">
        <f t="shared" si="3"/>
        <v>1</v>
      </c>
      <c r="G33" s="14">
        <f t="shared" ref="G33:G39" si="7">C33/(24-E33)</f>
        <v>1</v>
      </c>
      <c r="H33" s="15"/>
      <c r="I33" s="8">
        <v>25</v>
      </c>
      <c r="J33" s="9">
        <v>5291</v>
      </c>
      <c r="K33" s="10">
        <v>24</v>
      </c>
      <c r="L33" s="11">
        <f t="shared" si="4"/>
        <v>0</v>
      </c>
      <c r="M33" s="12">
        <v>0</v>
      </c>
      <c r="N33" s="13">
        <f t="shared" si="5"/>
        <v>1</v>
      </c>
      <c r="O33" s="14">
        <f t="shared" si="6"/>
        <v>1</v>
      </c>
      <c r="P33" s="15"/>
    </row>
    <row r="34" spans="1:16" ht="15" x14ac:dyDescent="0.2">
      <c r="A34" s="8">
        <v>26</v>
      </c>
      <c r="B34" s="9">
        <v>9495</v>
      </c>
      <c r="C34" s="10">
        <v>24</v>
      </c>
      <c r="D34" s="11">
        <f t="shared" si="2"/>
        <v>0</v>
      </c>
      <c r="E34" s="12">
        <v>0</v>
      </c>
      <c r="F34" s="13">
        <f t="shared" si="3"/>
        <v>1</v>
      </c>
      <c r="G34" s="14">
        <f t="shared" si="7"/>
        <v>1</v>
      </c>
      <c r="H34" s="15"/>
      <c r="I34" s="8">
        <v>26</v>
      </c>
      <c r="J34" s="9">
        <v>5422</v>
      </c>
      <c r="K34" s="10">
        <v>24</v>
      </c>
      <c r="L34" s="11">
        <f t="shared" si="4"/>
        <v>0</v>
      </c>
      <c r="M34" s="12">
        <v>0</v>
      </c>
      <c r="N34" s="13">
        <f t="shared" si="5"/>
        <v>1</v>
      </c>
      <c r="O34" s="14">
        <f t="shared" si="6"/>
        <v>1</v>
      </c>
      <c r="P34" s="15"/>
    </row>
    <row r="35" spans="1:16" ht="15" x14ac:dyDescent="0.2">
      <c r="A35" s="8">
        <v>27</v>
      </c>
      <c r="B35" s="9">
        <v>9439</v>
      </c>
      <c r="C35" s="10">
        <v>24</v>
      </c>
      <c r="D35" s="11">
        <f t="shared" si="2"/>
        <v>0</v>
      </c>
      <c r="E35" s="12">
        <v>0</v>
      </c>
      <c r="F35" s="13">
        <f t="shared" si="3"/>
        <v>1</v>
      </c>
      <c r="G35" s="14">
        <f t="shared" si="7"/>
        <v>1</v>
      </c>
      <c r="H35" s="15"/>
      <c r="I35" s="8">
        <v>27</v>
      </c>
      <c r="J35" s="9">
        <v>5473</v>
      </c>
      <c r="K35" s="10">
        <v>24</v>
      </c>
      <c r="L35" s="11">
        <f t="shared" si="4"/>
        <v>0</v>
      </c>
      <c r="M35" s="12">
        <v>0</v>
      </c>
      <c r="N35" s="13">
        <f t="shared" si="5"/>
        <v>1</v>
      </c>
      <c r="O35" s="14">
        <f t="shared" si="6"/>
        <v>1</v>
      </c>
      <c r="P35" s="15"/>
    </row>
    <row r="36" spans="1:16" ht="15" x14ac:dyDescent="0.2">
      <c r="A36" s="8">
        <v>28</v>
      </c>
      <c r="B36" s="9">
        <v>9580</v>
      </c>
      <c r="C36" s="10">
        <v>24</v>
      </c>
      <c r="D36" s="11">
        <f t="shared" si="2"/>
        <v>0</v>
      </c>
      <c r="E36" s="12">
        <v>0</v>
      </c>
      <c r="F36" s="13">
        <f t="shared" si="3"/>
        <v>1</v>
      </c>
      <c r="G36" s="14">
        <f t="shared" si="7"/>
        <v>1</v>
      </c>
      <c r="H36" s="15"/>
      <c r="I36" s="8">
        <v>28</v>
      </c>
      <c r="J36" s="9">
        <v>5383</v>
      </c>
      <c r="K36" s="10">
        <v>24</v>
      </c>
      <c r="L36" s="11">
        <f t="shared" si="4"/>
        <v>0</v>
      </c>
      <c r="M36" s="12">
        <v>0</v>
      </c>
      <c r="N36" s="13">
        <f t="shared" si="5"/>
        <v>1</v>
      </c>
      <c r="O36" s="14">
        <f t="shared" si="6"/>
        <v>1</v>
      </c>
      <c r="P36" s="15"/>
    </row>
    <row r="37" spans="1:16" ht="15" x14ac:dyDescent="0.2">
      <c r="A37" s="8">
        <v>29</v>
      </c>
      <c r="B37" s="9">
        <v>6434</v>
      </c>
      <c r="C37" s="10">
        <v>16.8</v>
      </c>
      <c r="D37" s="11">
        <f t="shared" si="2"/>
        <v>0</v>
      </c>
      <c r="E37" s="12">
        <v>7.2</v>
      </c>
      <c r="F37" s="13">
        <f t="shared" si="3"/>
        <v>0.70000000000000007</v>
      </c>
      <c r="G37" s="14">
        <f t="shared" si="7"/>
        <v>1</v>
      </c>
      <c r="H37" s="18" t="s">
        <v>39</v>
      </c>
      <c r="I37" s="8">
        <v>29</v>
      </c>
      <c r="J37" s="9">
        <v>4932</v>
      </c>
      <c r="K37" s="10">
        <v>24</v>
      </c>
      <c r="L37" s="11">
        <f t="shared" si="4"/>
        <v>0</v>
      </c>
      <c r="M37" s="12">
        <v>0</v>
      </c>
      <c r="N37" s="13">
        <f t="shared" si="5"/>
        <v>1</v>
      </c>
      <c r="O37" s="14">
        <f t="shared" si="6"/>
        <v>1</v>
      </c>
      <c r="P37" s="15"/>
    </row>
    <row r="38" spans="1:16" ht="15" x14ac:dyDescent="0.2">
      <c r="A38" s="8">
        <v>30</v>
      </c>
      <c r="B38" s="9">
        <v>3169</v>
      </c>
      <c r="C38" s="10">
        <v>8.6</v>
      </c>
      <c r="D38" s="11">
        <f t="shared" si="2"/>
        <v>0</v>
      </c>
      <c r="E38" s="12">
        <v>15.4</v>
      </c>
      <c r="F38" s="13">
        <f t="shared" si="3"/>
        <v>0.35833333333333334</v>
      </c>
      <c r="G38" s="14">
        <f t="shared" si="7"/>
        <v>1</v>
      </c>
      <c r="H38" s="18" t="s">
        <v>40</v>
      </c>
      <c r="I38" s="8">
        <v>30</v>
      </c>
      <c r="J38" s="9">
        <v>4667</v>
      </c>
      <c r="K38" s="10">
        <v>22.4</v>
      </c>
      <c r="L38" s="11">
        <f t="shared" si="4"/>
        <v>1.6000000000000014</v>
      </c>
      <c r="M38" s="12">
        <v>0</v>
      </c>
      <c r="N38" s="13">
        <f t="shared" si="5"/>
        <v>0.93333333333333324</v>
      </c>
      <c r="O38" s="14">
        <f t="shared" si="6"/>
        <v>0.93333333333333324</v>
      </c>
      <c r="P38" s="15" t="s">
        <v>41</v>
      </c>
    </row>
    <row r="39" spans="1:16" ht="15" x14ac:dyDescent="0.2">
      <c r="A39" s="8">
        <v>31</v>
      </c>
      <c r="B39" s="9">
        <v>8162</v>
      </c>
      <c r="C39" s="10">
        <v>22</v>
      </c>
      <c r="D39" s="11">
        <f t="shared" si="2"/>
        <v>0</v>
      </c>
      <c r="E39" s="12">
        <v>2</v>
      </c>
      <c r="F39" s="13">
        <f t="shared" si="3"/>
        <v>0.91666666666666663</v>
      </c>
      <c r="G39" s="14">
        <f t="shared" si="7"/>
        <v>1</v>
      </c>
      <c r="H39" s="18" t="s">
        <v>39</v>
      </c>
      <c r="I39" s="8">
        <v>31</v>
      </c>
      <c r="J39" s="9">
        <v>4667</v>
      </c>
      <c r="K39" s="10">
        <v>24</v>
      </c>
      <c r="L39" s="11">
        <f t="shared" si="4"/>
        <v>0</v>
      </c>
      <c r="M39" s="12">
        <v>0</v>
      </c>
      <c r="N39" s="13">
        <f t="shared" si="5"/>
        <v>1</v>
      </c>
      <c r="O39" s="14">
        <f t="shared" si="6"/>
        <v>1</v>
      </c>
      <c r="P39" s="15"/>
    </row>
    <row r="40" spans="1:16" ht="15" x14ac:dyDescent="0.2">
      <c r="A40" s="4" t="s">
        <v>42</v>
      </c>
      <c r="B40" s="8">
        <f>SUM(B5:B39)</f>
        <v>176544</v>
      </c>
      <c r="C40" s="11">
        <f>SUM(C5:C39)</f>
        <v>457.65000000000003</v>
      </c>
      <c r="D40" s="11">
        <f>SUM(D5:D39)</f>
        <v>2.5</v>
      </c>
      <c r="E40" s="11">
        <f>SUM(E5:E39)</f>
        <v>283.85000000000002</v>
      </c>
      <c r="F40" s="13">
        <f>C40/(24*31)</f>
        <v>0.61512096774193548</v>
      </c>
      <c r="G40" s="14">
        <f>C40/(24*31-E40)</f>
        <v>0.99456698902531793</v>
      </c>
      <c r="H40" s="15"/>
      <c r="I40" s="4" t="s">
        <v>42</v>
      </c>
      <c r="J40" s="8">
        <f>SUM(J5:J39)</f>
        <v>112181</v>
      </c>
      <c r="K40" s="11">
        <f>SUM(K5:K39)</f>
        <v>512.77</v>
      </c>
      <c r="L40" s="11">
        <f>SUM(L5:L39)</f>
        <v>3.5300000000000011</v>
      </c>
      <c r="M40" s="11">
        <f>SUM(M5:M39)</f>
        <v>227.70000000000002</v>
      </c>
      <c r="N40" s="13">
        <f>K40/(24*31)</f>
        <v>0.68920698924731183</v>
      </c>
      <c r="O40" s="14">
        <f>K40/(24*31-M40)</f>
        <v>0.99316288979275624</v>
      </c>
      <c r="P40" s="15"/>
    </row>
    <row r="43" spans="1:16" x14ac:dyDescent="0.2">
      <c r="E43" s="1"/>
    </row>
    <row r="45" spans="1:16" x14ac:dyDescent="0.2">
      <c r="J45" s="1"/>
    </row>
    <row r="46" spans="1:16" x14ac:dyDescent="0.2">
      <c r="L46" s="1"/>
    </row>
    <row r="56" spans="11:11" x14ac:dyDescent="0.2">
      <c r="K56" s="1"/>
    </row>
  </sheetData>
  <mergeCells count="30">
    <mergeCell ref="A1:A2"/>
    <mergeCell ref="B1:P1"/>
    <mergeCell ref="B2:H2"/>
    <mergeCell ref="J2:P2"/>
    <mergeCell ref="H3:H4"/>
    <mergeCell ref="P3:P4"/>
    <mergeCell ref="J6:J7"/>
    <mergeCell ref="K6:K7"/>
    <mergeCell ref="A17:A18"/>
    <mergeCell ref="B17:B18"/>
    <mergeCell ref="C17:C18"/>
    <mergeCell ref="F17:F18"/>
    <mergeCell ref="G17:G18"/>
    <mergeCell ref="I17:I18"/>
    <mergeCell ref="J17:J18"/>
    <mergeCell ref="K17:K18"/>
    <mergeCell ref="A6:A7"/>
    <mergeCell ref="B6:B7"/>
    <mergeCell ref="C6:C7"/>
    <mergeCell ref="F6:F7"/>
    <mergeCell ref="G6:G7"/>
    <mergeCell ref="I6:I7"/>
    <mergeCell ref="J20:J22"/>
    <mergeCell ref="K20:K22"/>
    <mergeCell ref="A20:A22"/>
    <mergeCell ref="B20:B22"/>
    <mergeCell ref="C20:C22"/>
    <mergeCell ref="F20:F22"/>
    <mergeCell ref="G20:G22"/>
    <mergeCell ref="I20:I22"/>
  </mergeCells>
  <phoneticPr fontId="3" type="noConversion"/>
  <pageMargins left="0.70866141732283472" right="0.70866141732283472" top="0" bottom="0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2023年09月报表统计 (2)</vt:lpstr>
      <vt:lpstr>2023年08月报表统计</vt:lpstr>
      <vt:lpstr>2023年07月报表统计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MAYER ZHANG</dc:creator>
  <cp:lastModifiedBy>MAYER ZHANG</cp:lastModifiedBy>
  <dcterms:created xsi:type="dcterms:W3CDTF">2024-03-06T03:38:46Z</dcterms:created>
  <dcterms:modified xsi:type="dcterms:W3CDTF">2024-03-06T03:45:22Z</dcterms:modified>
</cp:coreProperties>
</file>