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720" yWindow="270" windowWidth="27660" windowHeight="11280" tabRatio="432" activeTab="1"/>
  </bookViews>
  <sheets>
    <sheet name="說明" sheetId="2" r:id="rId1"/>
    <sheet name="裸身" sheetId="5" r:id="rId2"/>
    <sheet name="道具" sheetId="1" r:id="rId3"/>
    <sheet name="Sheet6" sheetId="6" r:id="rId4"/>
  </sheets>
  <calcPr calcId="125725"/>
</workbook>
</file>

<file path=xl/calcChain.xml><?xml version="1.0" encoding="utf-8"?>
<calcChain xmlns="http://schemas.openxmlformats.org/spreadsheetml/2006/main">
  <c r="G115" i="5"/>
  <c r="W185" i="2" l="1"/>
  <c r="W184"/>
  <c r="W183"/>
  <c r="W182"/>
  <c r="W181"/>
  <c r="W180"/>
  <c r="W179"/>
  <c r="W178"/>
  <c r="W177"/>
  <c r="W176"/>
  <c r="W175"/>
  <c r="W174"/>
  <c r="W173"/>
  <c r="W172"/>
  <c r="W171"/>
  <c r="W170"/>
  <c r="W169"/>
  <c r="W168"/>
  <c r="W167"/>
  <c r="W166"/>
  <c r="W165"/>
  <c r="W164"/>
  <c r="W163"/>
  <c r="W162"/>
  <c r="W161"/>
  <c r="W160"/>
  <c r="W159"/>
  <c r="W158"/>
  <c r="W157"/>
  <c r="W156"/>
  <c r="W155"/>
  <c r="W154"/>
  <c r="W153"/>
  <c r="W152"/>
  <c r="W151"/>
  <c r="W150"/>
  <c r="W149"/>
  <c r="W148"/>
  <c r="W147"/>
  <c r="W146"/>
  <c r="W145"/>
  <c r="W144"/>
  <c r="W143"/>
  <c r="W142"/>
  <c r="W141"/>
  <c r="W140"/>
  <c r="W139"/>
  <c r="W138"/>
  <c r="W137"/>
  <c r="W136"/>
  <c r="W135"/>
  <c r="W134"/>
  <c r="W133"/>
  <c r="W132"/>
  <c r="W131"/>
  <c r="W130"/>
  <c r="W129"/>
  <c r="W128"/>
  <c r="W127"/>
  <c r="W126"/>
  <c r="W125"/>
  <c r="W124"/>
  <c r="W123"/>
  <c r="W122"/>
  <c r="W121"/>
  <c r="W120"/>
  <c r="W119"/>
  <c r="W118"/>
  <c r="W117"/>
  <c r="W116"/>
  <c r="W115"/>
  <c r="W114"/>
  <c r="W113"/>
  <c r="W112"/>
  <c r="W111"/>
  <c r="W110"/>
  <c r="W109"/>
  <c r="W108"/>
  <c r="W107"/>
  <c r="W106"/>
  <c r="W105"/>
  <c r="W104"/>
  <c r="W103"/>
  <c r="W102"/>
  <c r="W101"/>
  <c r="W100"/>
  <c r="W99"/>
  <c r="W98"/>
  <c r="W97"/>
  <c r="W96"/>
  <c r="W95"/>
  <c r="W94"/>
  <c r="W93"/>
  <c r="W92"/>
  <c r="W91"/>
  <c r="W90"/>
  <c r="W89"/>
  <c r="W88"/>
  <c r="W87"/>
  <c r="W86"/>
  <c r="W85"/>
  <c r="W84"/>
  <c r="W83"/>
  <c r="W82"/>
  <c r="W81"/>
  <c r="W80"/>
  <c r="W79"/>
  <c r="W78"/>
  <c r="W77"/>
  <c r="W76"/>
  <c r="W75"/>
  <c r="W74"/>
  <c r="W73"/>
  <c r="W72"/>
  <c r="W71"/>
  <c r="W70"/>
  <c r="W69"/>
  <c r="W68"/>
  <c r="W67"/>
  <c r="W66"/>
  <c r="W65"/>
  <c r="W64"/>
  <c r="W63"/>
  <c r="W62"/>
  <c r="W61"/>
  <c r="W60"/>
  <c r="W59"/>
  <c r="W58"/>
  <c r="W57"/>
  <c r="W56"/>
  <c r="W55"/>
  <c r="W54"/>
  <c r="W53"/>
  <c r="W52"/>
  <c r="W51"/>
  <c r="W50"/>
  <c r="W49"/>
  <c r="W48"/>
  <c r="W47"/>
  <c r="W46"/>
  <c r="W45"/>
  <c r="W44"/>
  <c r="W43"/>
  <c r="W42"/>
  <c r="W41"/>
  <c r="W40"/>
  <c r="W39"/>
  <c r="W38"/>
  <c r="W37"/>
  <c r="W36"/>
  <c r="W35"/>
  <c r="W34"/>
  <c r="W33"/>
  <c r="W32"/>
  <c r="W31"/>
  <c r="W30"/>
  <c r="W29"/>
  <c r="W28"/>
  <c r="W27"/>
  <c r="W26"/>
  <c r="W25"/>
  <c r="W24"/>
  <c r="W23"/>
  <c r="W22"/>
  <c r="W21"/>
  <c r="W20"/>
  <c r="W19"/>
  <c r="W18"/>
  <c r="W17"/>
  <c r="W16"/>
  <c r="W15"/>
  <c r="W14"/>
  <c r="W13"/>
  <c r="W12"/>
  <c r="G114" i="5"/>
  <c r="G117" s="1"/>
  <c r="H115"/>
  <c r="H117" s="1"/>
  <c r="H114"/>
  <c r="J121"/>
  <c r="J120"/>
  <c r="J119"/>
  <c r="J118"/>
  <c r="J117"/>
  <c r="K121"/>
  <c r="K120"/>
  <c r="K119"/>
  <c r="K118"/>
  <c r="K117"/>
  <c r="F115"/>
  <c r="F114" l="1"/>
  <c r="B102"/>
  <c r="D102" s="1"/>
  <c r="B101"/>
  <c r="D103" i="1" s="1"/>
  <c r="B100" i="5"/>
  <c r="B99"/>
  <c r="B98"/>
  <c r="D98" s="1"/>
  <c r="B97"/>
  <c r="D99" i="1" s="1"/>
  <c r="B96" i="5"/>
  <c r="D98" i="1" s="1"/>
  <c r="B95" i="5"/>
  <c r="D95" s="1"/>
  <c r="B94"/>
  <c r="D94" s="1"/>
  <c r="B93"/>
  <c r="D95" i="1" s="1"/>
  <c r="B92" i="5"/>
  <c r="D94" i="1" s="1"/>
  <c r="B91" i="5"/>
  <c r="B90"/>
  <c r="D90" s="1"/>
  <c r="B89"/>
  <c r="D91" i="1" s="1"/>
  <c r="B88" i="5"/>
  <c r="D90" i="1" s="1"/>
  <c r="B87" i="5"/>
  <c r="D89" i="1" s="1"/>
  <c r="B86" i="5"/>
  <c r="D86" s="1"/>
  <c r="B85"/>
  <c r="D87" i="1" s="1"/>
  <c r="B84" i="5"/>
  <c r="D86" i="1" s="1"/>
  <c r="B83" i="5"/>
  <c r="B82"/>
  <c r="D82" s="1"/>
  <c r="B81"/>
  <c r="D83" i="1" s="1"/>
  <c r="B80" i="5"/>
  <c r="D82" i="1" s="1"/>
  <c r="B79" i="5"/>
  <c r="D81" i="1" s="1"/>
  <c r="B78" i="5"/>
  <c r="D78" s="1"/>
  <c r="B77"/>
  <c r="D79" i="1" s="1"/>
  <c r="B76" i="5"/>
  <c r="D78" i="1" s="1"/>
  <c r="B75" i="5"/>
  <c r="B74"/>
  <c r="D74" s="1"/>
  <c r="B73"/>
  <c r="D75" i="1" s="1"/>
  <c r="B72" i="5"/>
  <c r="D74" i="1" s="1"/>
  <c r="B71" i="5"/>
  <c r="D71" s="1"/>
  <c r="B70"/>
  <c r="D70" s="1"/>
  <c r="B69"/>
  <c r="D71" i="1" s="1"/>
  <c r="B68" i="5"/>
  <c r="D70" i="1" s="1"/>
  <c r="B67" i="5"/>
  <c r="B66"/>
  <c r="D66" s="1"/>
  <c r="B65"/>
  <c r="D67" i="1" s="1"/>
  <c r="B64" i="5"/>
  <c r="D66" i="1" s="1"/>
  <c r="B63" i="5"/>
  <c r="D65" i="1" s="1"/>
  <c r="B62" i="5"/>
  <c r="D62" s="1"/>
  <c r="B61"/>
  <c r="D63" i="1" s="1"/>
  <c r="B60" i="5"/>
  <c r="D62" i="1" s="1"/>
  <c r="B59" i="5"/>
  <c r="B58"/>
  <c r="D58" s="1"/>
  <c r="B57"/>
  <c r="D59" i="1" s="1"/>
  <c r="B56" i="5"/>
  <c r="D58" i="1" s="1"/>
  <c r="B55" i="5"/>
  <c r="D55" s="1"/>
  <c r="B54"/>
  <c r="D54" s="1"/>
  <c r="B53"/>
  <c r="D55" i="1" s="1"/>
  <c r="B52" i="5"/>
  <c r="D54" i="1" s="1"/>
  <c r="B51" i="5"/>
  <c r="B50"/>
  <c r="D50" s="1"/>
  <c r="B49"/>
  <c r="D51" i="1" s="1"/>
  <c r="B48" i="5"/>
  <c r="D50" i="1" s="1"/>
  <c r="B47" i="5"/>
  <c r="D47" s="1"/>
  <c r="B46"/>
  <c r="D46" s="1"/>
  <c r="B45"/>
  <c r="D47" i="1" s="1"/>
  <c r="B44" i="5"/>
  <c r="D46" i="1" s="1"/>
  <c r="B43" i="5"/>
  <c r="B42"/>
  <c r="D42" s="1"/>
  <c r="B41"/>
  <c r="D43" i="1" s="1"/>
  <c r="B40" i="5"/>
  <c r="D42" i="1" s="1"/>
  <c r="B39" i="5"/>
  <c r="D39" s="1"/>
  <c r="B38"/>
  <c r="D38" s="1"/>
  <c r="B37"/>
  <c r="D39" i="1" s="1"/>
  <c r="B36" i="5"/>
  <c r="D38" i="1" s="1"/>
  <c r="B35" i="5"/>
  <c r="B34"/>
  <c r="D34" s="1"/>
  <c r="B33"/>
  <c r="D35" i="1" s="1"/>
  <c r="B32" i="5"/>
  <c r="D34" i="1" s="1"/>
  <c r="B31" i="5"/>
  <c r="D33" i="1" s="1"/>
  <c r="B30" i="5"/>
  <c r="D30" s="1"/>
  <c r="B29"/>
  <c r="D31" i="1" s="1"/>
  <c r="B28" i="5"/>
  <c r="D30" i="1" s="1"/>
  <c r="B27" i="5"/>
  <c r="B26"/>
  <c r="D26" s="1"/>
  <c r="B25"/>
  <c r="D27" i="1" s="1"/>
  <c r="B24" i="5"/>
  <c r="D26" i="1" s="1"/>
  <c r="B23" i="5"/>
  <c r="D25" i="1" s="1"/>
  <c r="B22" i="5"/>
  <c r="D22" s="1"/>
  <c r="B21"/>
  <c r="D23" i="1" s="1"/>
  <c r="B20" i="5"/>
  <c r="D22" i="1" s="1"/>
  <c r="B19" i="5"/>
  <c r="B18"/>
  <c r="D18" s="1"/>
  <c r="B17"/>
  <c r="D19" i="1" s="1"/>
  <c r="B16" i="5"/>
  <c r="D18" i="1" s="1"/>
  <c r="B15" i="5"/>
  <c r="D15" s="1"/>
  <c r="B14"/>
  <c r="D14" s="1"/>
  <c r="B13"/>
  <c r="D15" i="1" s="1"/>
  <c r="B12" i="5"/>
  <c r="D14" i="1" s="1"/>
  <c r="B11" i="5"/>
  <c r="B10"/>
  <c r="D10" s="1"/>
  <c r="B9"/>
  <c r="D11" i="1" s="1"/>
  <c r="B8" i="5"/>
  <c r="D10" i="1" s="1"/>
  <c r="B7" i="5"/>
  <c r="D7" s="1"/>
  <c r="B6"/>
  <c r="D6" s="1"/>
  <c r="B5"/>
  <c r="D7" i="1" s="1"/>
  <c r="B4" i="5"/>
  <c r="D6" i="1" s="1"/>
  <c r="D101" i="5"/>
  <c r="D100"/>
  <c r="D99"/>
  <c r="D93"/>
  <c r="D92"/>
  <c r="D91"/>
  <c r="D83"/>
  <c r="D77"/>
  <c r="D76"/>
  <c r="D75"/>
  <c r="D67"/>
  <c r="D61"/>
  <c r="D60"/>
  <c r="D59"/>
  <c r="D51"/>
  <c r="D45"/>
  <c r="D44"/>
  <c r="D43"/>
  <c r="D35"/>
  <c r="D29"/>
  <c r="D28"/>
  <c r="D27"/>
  <c r="D19"/>
  <c r="D13"/>
  <c r="D12"/>
  <c r="D11"/>
  <c r="F102"/>
  <c r="F101"/>
  <c r="F100"/>
  <c r="E100" s="1"/>
  <c r="F102" i="1" s="1"/>
  <c r="F99" i="5"/>
  <c r="E99" s="1"/>
  <c r="F101" i="1" s="1"/>
  <c r="F98" i="5"/>
  <c r="F97"/>
  <c r="F96"/>
  <c r="F95"/>
  <c r="F94"/>
  <c r="F93"/>
  <c r="F92"/>
  <c r="E92" s="1"/>
  <c r="F94" i="1" s="1"/>
  <c r="F91" i="5"/>
  <c r="E91" s="1"/>
  <c r="F93" i="1" s="1"/>
  <c r="F90" i="5"/>
  <c r="F89"/>
  <c r="F88"/>
  <c r="F87"/>
  <c r="F86"/>
  <c r="F85"/>
  <c r="F84"/>
  <c r="E84" s="1"/>
  <c r="F86" i="1" s="1"/>
  <c r="F83" i="5"/>
  <c r="E83" s="1"/>
  <c r="F85" i="1" s="1"/>
  <c r="F82" i="5"/>
  <c r="F81"/>
  <c r="F80"/>
  <c r="F79"/>
  <c r="F78"/>
  <c r="F77"/>
  <c r="F76"/>
  <c r="E76" s="1"/>
  <c r="F78" i="1" s="1"/>
  <c r="F75" i="5"/>
  <c r="E75" s="1"/>
  <c r="F77" i="1" s="1"/>
  <c r="F74" i="5"/>
  <c r="F73"/>
  <c r="F72"/>
  <c r="F71"/>
  <c r="F70"/>
  <c r="F69"/>
  <c r="F68"/>
  <c r="E68" s="1"/>
  <c r="F70" i="1" s="1"/>
  <c r="F67" i="5"/>
  <c r="E67" s="1"/>
  <c r="F69" i="1" s="1"/>
  <c r="F66" i="5"/>
  <c r="F65"/>
  <c r="F64"/>
  <c r="F63"/>
  <c r="F62"/>
  <c r="F61"/>
  <c r="F60"/>
  <c r="E60" s="1"/>
  <c r="F62" i="1" s="1"/>
  <c r="F59" i="5"/>
  <c r="E59" s="1"/>
  <c r="F61" i="1" s="1"/>
  <c r="F58" i="5"/>
  <c r="F57"/>
  <c r="F56"/>
  <c r="F55"/>
  <c r="F54"/>
  <c r="F53"/>
  <c r="F52"/>
  <c r="E52" s="1"/>
  <c r="F54" i="1" s="1"/>
  <c r="F51" i="5"/>
  <c r="E51" s="1"/>
  <c r="F53" i="1" s="1"/>
  <c r="F50" i="5"/>
  <c r="F49"/>
  <c r="F48"/>
  <c r="F47"/>
  <c r="F46"/>
  <c r="F45"/>
  <c r="F44"/>
  <c r="E44" s="1"/>
  <c r="F46" i="1" s="1"/>
  <c r="F43" i="5"/>
  <c r="E43" s="1"/>
  <c r="F45" i="1" s="1"/>
  <c r="F42" i="5"/>
  <c r="F41"/>
  <c r="F40"/>
  <c r="F39"/>
  <c r="F38"/>
  <c r="F37"/>
  <c r="F36"/>
  <c r="E36" s="1"/>
  <c r="F38" i="1" s="1"/>
  <c r="F35" i="5"/>
  <c r="E35" s="1"/>
  <c r="F37" i="1" s="1"/>
  <c r="F34" i="5"/>
  <c r="F33"/>
  <c r="F32"/>
  <c r="F31"/>
  <c r="F30"/>
  <c r="F29"/>
  <c r="F28"/>
  <c r="E28" s="1"/>
  <c r="F30" i="1" s="1"/>
  <c r="F27" i="5"/>
  <c r="E27" s="1"/>
  <c r="F29" i="1" s="1"/>
  <c r="F26" i="5"/>
  <c r="F25"/>
  <c r="F24"/>
  <c r="F23"/>
  <c r="F22"/>
  <c r="F21"/>
  <c r="F20"/>
  <c r="E20" s="1"/>
  <c r="F22" i="1" s="1"/>
  <c r="F19" i="5"/>
  <c r="E19" s="1"/>
  <c r="F21" i="1" s="1"/>
  <c r="F18" i="5"/>
  <c r="F17"/>
  <c r="F16"/>
  <c r="F15"/>
  <c r="F14"/>
  <c r="F13"/>
  <c r="F12"/>
  <c r="E12" s="1"/>
  <c r="F14" i="1" s="1"/>
  <c r="F11" i="5"/>
  <c r="E11" s="1"/>
  <c r="F13" i="1" s="1"/>
  <c r="F10" i="5"/>
  <c r="F9"/>
  <c r="F8"/>
  <c r="F7"/>
  <c r="F6"/>
  <c r="F5"/>
  <c r="F4"/>
  <c r="E4" s="1"/>
  <c r="D101" i="1"/>
  <c r="D93"/>
  <c r="D85"/>
  <c r="D77"/>
  <c r="D73"/>
  <c r="D69"/>
  <c r="D61"/>
  <c r="D53"/>
  <c r="D45"/>
  <c r="D41"/>
  <c r="D37"/>
  <c r="D29"/>
  <c r="D21"/>
  <c r="D13"/>
  <c r="D9"/>
  <c r="W101" i="5"/>
  <c r="W100"/>
  <c r="W99"/>
  <c r="W98"/>
  <c r="G100" i="1" s="1"/>
  <c r="W97" i="5"/>
  <c r="W96"/>
  <c r="W95"/>
  <c r="W94"/>
  <c r="G96" i="1" s="1"/>
  <c r="W93" i="5"/>
  <c r="W92"/>
  <c r="W91"/>
  <c r="W90"/>
  <c r="G92" i="1" s="1"/>
  <c r="W89" i="5"/>
  <c r="W88"/>
  <c r="W87"/>
  <c r="W86"/>
  <c r="G88" i="1" s="1"/>
  <c r="W85" i="5"/>
  <c r="W84"/>
  <c r="W83"/>
  <c r="W82"/>
  <c r="G84" i="1" s="1"/>
  <c r="W81" i="5"/>
  <c r="W80"/>
  <c r="W79"/>
  <c r="W78"/>
  <c r="G80" i="1" s="1"/>
  <c r="W77" i="5"/>
  <c r="W76"/>
  <c r="W75"/>
  <c r="W74"/>
  <c r="G76" i="1" s="1"/>
  <c r="W73" i="5"/>
  <c r="W72"/>
  <c r="W71"/>
  <c r="W70"/>
  <c r="G72" i="1" s="1"/>
  <c r="W69" i="5"/>
  <c r="W68"/>
  <c r="W67"/>
  <c r="W66"/>
  <c r="G68" i="1" s="1"/>
  <c r="W65" i="5"/>
  <c r="W64"/>
  <c r="W63"/>
  <c r="W62"/>
  <c r="G64" i="1" s="1"/>
  <c r="W61" i="5"/>
  <c r="W60"/>
  <c r="W59"/>
  <c r="W58"/>
  <c r="G60" i="1" s="1"/>
  <c r="W57" i="5"/>
  <c r="W56"/>
  <c r="W55"/>
  <c r="W54"/>
  <c r="G56" i="1" s="1"/>
  <c r="W53" i="5"/>
  <c r="W52"/>
  <c r="W51"/>
  <c r="W50"/>
  <c r="G52" i="1" s="1"/>
  <c r="W49" i="5"/>
  <c r="W48"/>
  <c r="W47"/>
  <c r="W46"/>
  <c r="G48" i="1" s="1"/>
  <c r="W45" i="5"/>
  <c r="W44"/>
  <c r="W43"/>
  <c r="W42"/>
  <c r="G44" i="1" s="1"/>
  <c r="W41" i="5"/>
  <c r="W40"/>
  <c r="W39"/>
  <c r="W38"/>
  <c r="G40" i="1" s="1"/>
  <c r="W37" i="5"/>
  <c r="W36"/>
  <c r="W35"/>
  <c r="W34"/>
  <c r="G36" i="1" s="1"/>
  <c r="W33" i="5"/>
  <c r="W32"/>
  <c r="W31"/>
  <c r="W30"/>
  <c r="G32" i="1" s="1"/>
  <c r="W29" i="5"/>
  <c r="W28"/>
  <c r="W27"/>
  <c r="W26"/>
  <c r="G28" i="1" s="1"/>
  <c r="W25" i="5"/>
  <c r="W24"/>
  <c r="W23"/>
  <c r="W22"/>
  <c r="G24" i="1" s="1"/>
  <c r="W21" i="5"/>
  <c r="W20"/>
  <c r="W19"/>
  <c r="W18"/>
  <c r="G20" i="1" s="1"/>
  <c r="W17" i="5"/>
  <c r="W16"/>
  <c r="W15"/>
  <c r="W14"/>
  <c r="G16" i="1" s="1"/>
  <c r="W13" i="5"/>
  <c r="W12"/>
  <c r="W11"/>
  <c r="W10"/>
  <c r="G12" i="1" s="1"/>
  <c r="W9" i="5"/>
  <c r="W8"/>
  <c r="W7"/>
  <c r="W6"/>
  <c r="G8" i="1" s="1"/>
  <c r="W5" i="5"/>
  <c r="W4"/>
  <c r="W3"/>
  <c r="W102"/>
  <c r="G104" i="1" s="1"/>
  <c r="F3" i="5"/>
  <c r="B3"/>
  <c r="D5" i="1" s="1"/>
  <c r="S3" i="5"/>
  <c r="S4"/>
  <c r="B6" i="1" s="1"/>
  <c r="S5" i="5"/>
  <c r="B7" i="1" s="1"/>
  <c r="S6" i="5"/>
  <c r="B8" i="1" s="1"/>
  <c r="S7" i="5"/>
  <c r="B9" i="1" s="1"/>
  <c r="S8" i="5"/>
  <c r="B10" i="1" s="1"/>
  <c r="S9" i="5"/>
  <c r="B11" i="1" s="1"/>
  <c r="S10" i="5"/>
  <c r="B12" i="1" s="1"/>
  <c r="S11" i="5"/>
  <c r="B13" i="1" s="1"/>
  <c r="S12" i="5"/>
  <c r="B14" i="1" s="1"/>
  <c r="S13" i="5"/>
  <c r="B15" i="1" s="1"/>
  <c r="S14" i="5"/>
  <c r="B16" i="1" s="1"/>
  <c r="S15" i="5"/>
  <c r="B17" i="1" s="1"/>
  <c r="S16" i="5"/>
  <c r="B18" i="1" s="1"/>
  <c r="S17" i="5"/>
  <c r="B19" i="1" s="1"/>
  <c r="S18" i="5"/>
  <c r="B20" i="1" s="1"/>
  <c r="S19" i="5"/>
  <c r="B21" i="1" s="1"/>
  <c r="S20" i="5"/>
  <c r="B22" i="1" s="1"/>
  <c r="S21" i="5"/>
  <c r="B23" i="1" s="1"/>
  <c r="S22" i="5"/>
  <c r="B24" i="1" s="1"/>
  <c r="S23" i="5"/>
  <c r="B25" i="1" s="1"/>
  <c r="S24" i="5"/>
  <c r="B26" i="1" s="1"/>
  <c r="S25" i="5"/>
  <c r="B27" i="1" s="1"/>
  <c r="S26" i="5"/>
  <c r="B28" i="1" s="1"/>
  <c r="S27" i="5"/>
  <c r="B29" i="1" s="1"/>
  <c r="S28" i="5"/>
  <c r="B30" i="1" s="1"/>
  <c r="S29" i="5"/>
  <c r="B31" i="1" s="1"/>
  <c r="S30" i="5"/>
  <c r="B32" i="1" s="1"/>
  <c r="S31" i="5"/>
  <c r="B33" i="1" s="1"/>
  <c r="S32" i="5"/>
  <c r="B34" i="1" s="1"/>
  <c r="S33" i="5"/>
  <c r="B35" i="1" s="1"/>
  <c r="S34" i="5"/>
  <c r="B36" i="1" s="1"/>
  <c r="S35" i="5"/>
  <c r="B37" i="1" s="1"/>
  <c r="S36" i="5"/>
  <c r="B38" i="1" s="1"/>
  <c r="S37" i="5"/>
  <c r="B39" i="1" s="1"/>
  <c r="S38" i="5"/>
  <c r="B40" i="1" s="1"/>
  <c r="S39" i="5"/>
  <c r="B41" i="1" s="1"/>
  <c r="S40" i="5"/>
  <c r="B42" i="1" s="1"/>
  <c r="S41" i="5"/>
  <c r="B43" i="1" s="1"/>
  <c r="S42" i="5"/>
  <c r="B44" i="1" s="1"/>
  <c r="S43" i="5"/>
  <c r="B45" i="1" s="1"/>
  <c r="S44" i="5"/>
  <c r="B46" i="1" s="1"/>
  <c r="S45" i="5"/>
  <c r="B47" i="1" s="1"/>
  <c r="S46" i="5"/>
  <c r="B48" i="1" s="1"/>
  <c r="S47" i="5"/>
  <c r="B49" i="1" s="1"/>
  <c r="S48" i="5"/>
  <c r="B50" i="1" s="1"/>
  <c r="S49" i="5"/>
  <c r="B51" i="1" s="1"/>
  <c r="S50" i="5"/>
  <c r="B52" i="1" s="1"/>
  <c r="S51" i="5"/>
  <c r="B53" i="1" s="1"/>
  <c r="S52" i="5"/>
  <c r="B54" i="1" s="1"/>
  <c r="S53" i="5"/>
  <c r="B55" i="1" s="1"/>
  <c r="S54" i="5"/>
  <c r="B56" i="1" s="1"/>
  <c r="S55" i="5"/>
  <c r="B57" i="1" s="1"/>
  <c r="S56" i="5"/>
  <c r="B58" i="1" s="1"/>
  <c r="S57" i="5"/>
  <c r="B59" i="1" s="1"/>
  <c r="S58" i="5"/>
  <c r="B60" i="1" s="1"/>
  <c r="S59" i="5"/>
  <c r="B61" i="1" s="1"/>
  <c r="S60" i="5"/>
  <c r="B62" i="1" s="1"/>
  <c r="S61" i="5"/>
  <c r="B63" i="1" s="1"/>
  <c r="S62" i="5"/>
  <c r="B64" i="1" s="1"/>
  <c r="S63" i="5"/>
  <c r="B65" i="1" s="1"/>
  <c r="S64" i="5"/>
  <c r="B66" i="1" s="1"/>
  <c r="S65" i="5"/>
  <c r="B67" i="1" s="1"/>
  <c r="S66" i="5"/>
  <c r="B68" i="1" s="1"/>
  <c r="S67" i="5"/>
  <c r="B69" i="1" s="1"/>
  <c r="S68" i="5"/>
  <c r="B70" i="1" s="1"/>
  <c r="S69" i="5"/>
  <c r="B71" i="1" s="1"/>
  <c r="S70" i="5"/>
  <c r="B72" i="1" s="1"/>
  <c r="S71" i="5"/>
  <c r="B73" i="1" s="1"/>
  <c r="S72" i="5"/>
  <c r="B74" i="1" s="1"/>
  <c r="S73" i="5"/>
  <c r="B75" i="1" s="1"/>
  <c r="S74" i="5"/>
  <c r="B76" i="1" s="1"/>
  <c r="S75" i="5"/>
  <c r="B77" i="1" s="1"/>
  <c r="S76" i="5"/>
  <c r="B78" i="1" s="1"/>
  <c r="S77" i="5"/>
  <c r="B79" i="1" s="1"/>
  <c r="S78" i="5"/>
  <c r="B80" i="1" s="1"/>
  <c r="S79" i="5"/>
  <c r="B81" i="1" s="1"/>
  <c r="S80" i="5"/>
  <c r="B82" i="1" s="1"/>
  <c r="S81" i="5"/>
  <c r="B83" i="1" s="1"/>
  <c r="S82" i="5"/>
  <c r="B84" i="1" s="1"/>
  <c r="S83" i="5"/>
  <c r="B85" i="1" s="1"/>
  <c r="S84" i="5"/>
  <c r="B86" i="1" s="1"/>
  <c r="S85" i="5"/>
  <c r="B87" i="1" s="1"/>
  <c r="S86" i="5"/>
  <c r="B88" i="1" s="1"/>
  <c r="S87" i="5"/>
  <c r="B89" i="1" s="1"/>
  <c r="S88" i="5"/>
  <c r="B90" i="1" s="1"/>
  <c r="S89" i="5"/>
  <c r="B91" i="1" s="1"/>
  <c r="S90" i="5"/>
  <c r="B92" i="1" s="1"/>
  <c r="S91" i="5"/>
  <c r="B93" i="1" s="1"/>
  <c r="S92" i="5"/>
  <c r="B94" i="1" s="1"/>
  <c r="S93" i="5"/>
  <c r="B95" i="1" s="1"/>
  <c r="S94" i="5"/>
  <c r="B96" i="1" s="1"/>
  <c r="S95" i="5"/>
  <c r="B97" i="1" s="1"/>
  <c r="S96" i="5"/>
  <c r="B98" i="1" s="1"/>
  <c r="S97" i="5"/>
  <c r="B99" i="1" s="1"/>
  <c r="S98" i="5"/>
  <c r="B100" i="1" s="1"/>
  <c r="S99" i="5"/>
  <c r="B101" i="1" s="1"/>
  <c r="S100" i="5"/>
  <c r="B102" i="1" s="1"/>
  <c r="S101" i="5"/>
  <c r="B103" i="1" s="1"/>
  <c r="S102" i="5"/>
  <c r="B104" i="1" s="1"/>
  <c r="U96" l="1"/>
  <c r="M48"/>
  <c r="O36"/>
  <c r="P84"/>
  <c r="D33" i="5"/>
  <c r="D65"/>
  <c r="D97"/>
  <c r="E96"/>
  <c r="F98" i="1" s="1"/>
  <c r="D96" i="5"/>
  <c r="D102" i="1"/>
  <c r="K108" i="5"/>
  <c r="V7"/>
  <c r="C9" i="1" s="1"/>
  <c r="V15" i="5"/>
  <c r="C17" i="1" s="1"/>
  <c r="V23" i="5"/>
  <c r="C25" i="1" s="1"/>
  <c r="V31" i="5"/>
  <c r="C33" i="1" s="1"/>
  <c r="V39" i="5"/>
  <c r="C41" i="1" s="1"/>
  <c r="V47" i="5"/>
  <c r="C49" i="1" s="1"/>
  <c r="V55" i="5"/>
  <c r="C57" i="1" s="1"/>
  <c r="V63" i="5"/>
  <c r="C65" i="1" s="1"/>
  <c r="V71" i="5"/>
  <c r="C73" i="1" s="1"/>
  <c r="V79" i="5"/>
  <c r="C81" i="1" s="1"/>
  <c r="V87" i="5"/>
  <c r="C89" i="1" s="1"/>
  <c r="V95" i="5"/>
  <c r="C97" i="1" s="1"/>
  <c r="D23" i="5"/>
  <c r="D79"/>
  <c r="D17" i="1"/>
  <c r="D49"/>
  <c r="D63" i="5"/>
  <c r="E7"/>
  <c r="F9" i="1" s="1"/>
  <c r="E15" i="5"/>
  <c r="F17" i="1" s="1"/>
  <c r="E23" i="5"/>
  <c r="F25" i="1" s="1"/>
  <c r="E31" i="5"/>
  <c r="F33" i="1" s="1"/>
  <c r="E39" i="5"/>
  <c r="F41" i="1" s="1"/>
  <c r="E47" i="5"/>
  <c r="F49" i="1" s="1"/>
  <c r="E55" i="5"/>
  <c r="F57" i="1" s="1"/>
  <c r="E63" i="5"/>
  <c r="F65" i="1" s="1"/>
  <c r="E71" i="5"/>
  <c r="F73" i="1" s="1"/>
  <c r="E79" i="5"/>
  <c r="F81" i="1" s="1"/>
  <c r="E87" i="5"/>
  <c r="F89" i="1" s="1"/>
  <c r="E95" i="5"/>
  <c r="F97" i="1" s="1"/>
  <c r="D87" i="5"/>
  <c r="D57" i="1"/>
  <c r="D31" i="5"/>
  <c r="F6" i="1"/>
  <c r="E6"/>
  <c r="D97"/>
  <c r="E3" i="5"/>
  <c r="F5" i="1" s="1"/>
  <c r="V9" i="5"/>
  <c r="C11" i="1" s="1"/>
  <c r="V17" i="5"/>
  <c r="C19" i="1" s="1"/>
  <c r="V25" i="5"/>
  <c r="C27" i="1" s="1"/>
  <c r="V33" i="5"/>
  <c r="C35" i="1" s="1"/>
  <c r="V41" i="5"/>
  <c r="C43" i="1" s="1"/>
  <c r="V49" i="5"/>
  <c r="C51" i="1" s="1"/>
  <c r="V57" i="5"/>
  <c r="C59" i="1" s="1"/>
  <c r="V65" i="5"/>
  <c r="C67" i="1" s="1"/>
  <c r="V73" i="5"/>
  <c r="C75" i="1" s="1"/>
  <c r="V81" i="5"/>
  <c r="C83" i="1" s="1"/>
  <c r="V89" i="5"/>
  <c r="C91" i="1" s="1"/>
  <c r="V97" i="5"/>
  <c r="C99" i="1" s="1"/>
  <c r="D24" i="5"/>
  <c r="D56"/>
  <c r="D88"/>
  <c r="D4"/>
  <c r="D25"/>
  <c r="D36"/>
  <c r="D57"/>
  <c r="D68"/>
  <c r="D89"/>
  <c r="D5"/>
  <c r="D16"/>
  <c r="D37"/>
  <c r="D48"/>
  <c r="D69"/>
  <c r="D80"/>
  <c r="V3"/>
  <c r="V19"/>
  <c r="C21" i="1" s="1"/>
  <c r="V35" i="5"/>
  <c r="C37" i="1" s="1"/>
  <c r="V51" i="5"/>
  <c r="C53" i="1" s="1"/>
  <c r="V67" i="5"/>
  <c r="C69" i="1" s="1"/>
  <c r="V83" i="5"/>
  <c r="C85" i="1" s="1"/>
  <c r="V99" i="5"/>
  <c r="C101" i="1" s="1"/>
  <c r="E8" i="5"/>
  <c r="F10" i="1" s="1"/>
  <c r="E24" i="5"/>
  <c r="F26" i="1" s="1"/>
  <c r="E40" i="5"/>
  <c r="F42" i="1" s="1"/>
  <c r="E56" i="5"/>
  <c r="F58" i="1" s="1"/>
  <c r="E72" i="5"/>
  <c r="F74" i="1" s="1"/>
  <c r="E80" i="5"/>
  <c r="F82" i="1" s="1"/>
  <c r="D17" i="5"/>
  <c r="D49"/>
  <c r="D81"/>
  <c r="V11"/>
  <c r="C13" i="1" s="1"/>
  <c r="V27" i="5"/>
  <c r="C29" i="1" s="1"/>
  <c r="V43" i="5"/>
  <c r="C45" i="1" s="1"/>
  <c r="V59" i="5"/>
  <c r="C61" i="1" s="1"/>
  <c r="V75" i="5"/>
  <c r="C77" i="1" s="1"/>
  <c r="V91" i="5"/>
  <c r="C93" i="1" s="1"/>
  <c r="E16" i="5"/>
  <c r="F18" i="1" s="1"/>
  <c r="E32" i="5"/>
  <c r="F34" i="1" s="1"/>
  <c r="E48" i="5"/>
  <c r="F50" i="1" s="1"/>
  <c r="E64" i="5"/>
  <c r="F66" i="1" s="1"/>
  <c r="E88" i="5"/>
  <c r="F90" i="1" s="1"/>
  <c r="V5" i="5"/>
  <c r="C7" i="1" s="1"/>
  <c r="V13" i="5"/>
  <c r="C15" i="1" s="1"/>
  <c r="V21" i="5"/>
  <c r="C23" i="1" s="1"/>
  <c r="V29" i="5"/>
  <c r="C31" i="1" s="1"/>
  <c r="V37" i="5"/>
  <c r="C39" i="1" s="1"/>
  <c r="V45" i="5"/>
  <c r="C47" i="1" s="1"/>
  <c r="V53" i="5"/>
  <c r="C55" i="1" s="1"/>
  <c r="V61" i="5"/>
  <c r="C63" i="1" s="1"/>
  <c r="V69" i="5"/>
  <c r="C71" i="1" s="1"/>
  <c r="V77" i="5"/>
  <c r="C79" i="1" s="1"/>
  <c r="V85" i="5"/>
  <c r="C87" i="1" s="1"/>
  <c r="V93" i="5"/>
  <c r="C95" i="1" s="1"/>
  <c r="V101" i="5"/>
  <c r="C103" i="1" s="1"/>
  <c r="D8" i="5"/>
  <c r="D40"/>
  <c r="D72"/>
  <c r="D9"/>
  <c r="D20"/>
  <c r="D41"/>
  <c r="D52"/>
  <c r="D73"/>
  <c r="D84"/>
  <c r="D21"/>
  <c r="D32"/>
  <c r="D53"/>
  <c r="D64"/>
  <c r="D85"/>
  <c r="B5" i="1"/>
  <c r="U3" i="5"/>
  <c r="V4"/>
  <c r="C6" i="1" s="1"/>
  <c r="V8" i="5"/>
  <c r="C10" i="1" s="1"/>
  <c r="V12" i="5"/>
  <c r="C14" i="1" s="1"/>
  <c r="V16" i="5"/>
  <c r="C18" i="1" s="1"/>
  <c r="V20" i="5"/>
  <c r="C22" i="1" s="1"/>
  <c r="V24" i="5"/>
  <c r="C26" i="1" s="1"/>
  <c r="V28" i="5"/>
  <c r="C30" i="1" s="1"/>
  <c r="V32" i="5"/>
  <c r="C34" i="1" s="1"/>
  <c r="V36" i="5"/>
  <c r="C38" i="1" s="1"/>
  <c r="V40" i="5"/>
  <c r="C42" i="1" s="1"/>
  <c r="V44" i="5"/>
  <c r="C46" i="1" s="1"/>
  <c r="V48" i="5"/>
  <c r="C50" i="1" s="1"/>
  <c r="V52" i="5"/>
  <c r="C54" i="1" s="1"/>
  <c r="V56" i="5"/>
  <c r="C58" i="1" s="1"/>
  <c r="V60" i="5"/>
  <c r="C62" i="1" s="1"/>
  <c r="V64" i="5"/>
  <c r="C66" i="1" s="1"/>
  <c r="V68" i="5"/>
  <c r="C70" i="1" s="1"/>
  <c r="V72" i="5"/>
  <c r="C74" i="1" s="1"/>
  <c r="V76" i="5"/>
  <c r="C78" i="1" s="1"/>
  <c r="V80" i="5"/>
  <c r="C82" i="1" s="1"/>
  <c r="V84" i="5"/>
  <c r="C86" i="1" s="1"/>
  <c r="V88" i="5"/>
  <c r="C90" i="1" s="1"/>
  <c r="V92" i="5"/>
  <c r="C94" i="1" s="1"/>
  <c r="V96" i="5"/>
  <c r="C98" i="1" s="1"/>
  <c r="V100" i="5"/>
  <c r="C102" i="1" s="1"/>
  <c r="D8"/>
  <c r="D12"/>
  <c r="D16"/>
  <c r="D20"/>
  <c r="D24"/>
  <c r="D28"/>
  <c r="D32"/>
  <c r="D36"/>
  <c r="D40"/>
  <c r="D44"/>
  <c r="D48"/>
  <c r="D52"/>
  <c r="D56"/>
  <c r="D60"/>
  <c r="D64"/>
  <c r="D68"/>
  <c r="D72"/>
  <c r="D76"/>
  <c r="D80"/>
  <c r="D84"/>
  <c r="D88"/>
  <c r="D92"/>
  <c r="D96"/>
  <c r="D100"/>
  <c r="D104"/>
  <c r="G7"/>
  <c r="G11"/>
  <c r="G15"/>
  <c r="G19"/>
  <c r="G23"/>
  <c r="G27"/>
  <c r="G31"/>
  <c r="G35"/>
  <c r="G39"/>
  <c r="G43"/>
  <c r="G47"/>
  <c r="G51"/>
  <c r="G55"/>
  <c r="G59"/>
  <c r="G63"/>
  <c r="G67"/>
  <c r="G71"/>
  <c r="G75"/>
  <c r="G79"/>
  <c r="G83"/>
  <c r="G87"/>
  <c r="G91"/>
  <c r="G95"/>
  <c r="G99"/>
  <c r="G103"/>
  <c r="E6" i="5"/>
  <c r="F8" i="1" s="1"/>
  <c r="E10" i="5"/>
  <c r="F12" i="1" s="1"/>
  <c r="E14" i="5"/>
  <c r="F16" i="1" s="1"/>
  <c r="E18" i="5"/>
  <c r="F20" i="1" s="1"/>
  <c r="E22" i="5"/>
  <c r="F24" i="1" s="1"/>
  <c r="E26" i="5"/>
  <c r="F28" i="1" s="1"/>
  <c r="E30" i="5"/>
  <c r="F32" i="1" s="1"/>
  <c r="E34" i="5"/>
  <c r="F36" i="1" s="1"/>
  <c r="E38" i="5"/>
  <c r="F40" i="1" s="1"/>
  <c r="E42" i="5"/>
  <c r="F44" i="1" s="1"/>
  <c r="E46" i="5"/>
  <c r="F48" i="1" s="1"/>
  <c r="E50" i="5"/>
  <c r="F52" i="1" s="1"/>
  <c r="E54" i="5"/>
  <c r="F56" i="1" s="1"/>
  <c r="E58" i="5"/>
  <c r="F60" i="1" s="1"/>
  <c r="E62" i="5"/>
  <c r="F64" i="1" s="1"/>
  <c r="E66" i="5"/>
  <c r="F68" i="1" s="1"/>
  <c r="E70" i="5"/>
  <c r="F72" i="1" s="1"/>
  <c r="E74" i="5"/>
  <c r="F76" i="1" s="1"/>
  <c r="E78" i="5"/>
  <c r="F80" i="1" s="1"/>
  <c r="E82" i="5"/>
  <c r="F84" i="1" s="1"/>
  <c r="E86" i="5"/>
  <c r="F88" i="1" s="1"/>
  <c r="E90" i="5"/>
  <c r="F92" i="1" s="1"/>
  <c r="E94" i="5"/>
  <c r="F96" i="1" s="1"/>
  <c r="E98" i="5"/>
  <c r="F100" i="1" s="1"/>
  <c r="E102" i="5"/>
  <c r="F104" i="1" s="1"/>
  <c r="G6"/>
  <c r="G10"/>
  <c r="G14"/>
  <c r="G18"/>
  <c r="G22"/>
  <c r="G26"/>
  <c r="G30"/>
  <c r="G34"/>
  <c r="G38"/>
  <c r="G42"/>
  <c r="G46"/>
  <c r="G50"/>
  <c r="G54"/>
  <c r="G58"/>
  <c r="G62"/>
  <c r="G66"/>
  <c r="G70"/>
  <c r="G74"/>
  <c r="G78"/>
  <c r="G82"/>
  <c r="G86"/>
  <c r="G90"/>
  <c r="G94"/>
  <c r="G98"/>
  <c r="G102"/>
  <c r="V102" i="5"/>
  <c r="C104" i="1" s="1"/>
  <c r="I104" s="1"/>
  <c r="Y104" s="1"/>
  <c r="V6" i="5"/>
  <c r="C8" i="1" s="1"/>
  <c r="L8" s="1"/>
  <c r="V10" i="5"/>
  <c r="C12" i="1" s="1"/>
  <c r="L12" s="1"/>
  <c r="V14" i="5"/>
  <c r="C16" i="1" s="1"/>
  <c r="I16" s="1"/>
  <c r="Y16" s="1"/>
  <c r="V18" i="5"/>
  <c r="C20" i="1" s="1"/>
  <c r="I20" s="1"/>
  <c r="Y20" s="1"/>
  <c r="V22" i="5"/>
  <c r="C24" i="1" s="1"/>
  <c r="I24" s="1"/>
  <c r="Y24" s="1"/>
  <c r="V26" i="5"/>
  <c r="C28" i="1" s="1"/>
  <c r="J28" s="1"/>
  <c r="Z28" s="1"/>
  <c r="V30" i="5"/>
  <c r="C32" i="1" s="1"/>
  <c r="L32" s="1"/>
  <c r="V34" i="5"/>
  <c r="C36" i="1" s="1"/>
  <c r="J36" s="1"/>
  <c r="Z36" s="1"/>
  <c r="V38" i="5"/>
  <c r="C40" i="1" s="1"/>
  <c r="L40" s="1"/>
  <c r="V42" i="5"/>
  <c r="C44" i="1" s="1"/>
  <c r="J44" s="1"/>
  <c r="Z44" s="1"/>
  <c r="V46" i="5"/>
  <c r="C48" i="1" s="1"/>
  <c r="L48" s="1"/>
  <c r="V50" i="5"/>
  <c r="C52" i="1" s="1"/>
  <c r="I52" s="1"/>
  <c r="Y52" s="1"/>
  <c r="V54" i="5"/>
  <c r="C56" i="1" s="1"/>
  <c r="I56" s="1"/>
  <c r="V58" i="5"/>
  <c r="C60" i="1" s="1"/>
  <c r="L60" s="1"/>
  <c r="V62" i="5"/>
  <c r="C64" i="1" s="1"/>
  <c r="I64" s="1"/>
  <c r="V66" i="5"/>
  <c r="C68" i="1" s="1"/>
  <c r="J68" s="1"/>
  <c r="Z68" s="1"/>
  <c r="V70" i="5"/>
  <c r="C72" i="1" s="1"/>
  <c r="L72" s="1"/>
  <c r="V74" i="5"/>
  <c r="C76" i="1" s="1"/>
  <c r="I76" s="1"/>
  <c r="Y76" s="1"/>
  <c r="V78" i="5"/>
  <c r="C80" i="1" s="1"/>
  <c r="I80" s="1"/>
  <c r="Y80" s="1"/>
  <c r="V82" i="5"/>
  <c r="C84" i="1" s="1"/>
  <c r="I84" s="1"/>
  <c r="Y84" s="1"/>
  <c r="V86" i="5"/>
  <c r="C88" i="1" s="1"/>
  <c r="I88" s="1"/>
  <c r="Y88" s="1"/>
  <c r="V90" i="5"/>
  <c r="C92" i="1" s="1"/>
  <c r="J92" s="1"/>
  <c r="Z92" s="1"/>
  <c r="V94" i="5"/>
  <c r="C96" i="1" s="1"/>
  <c r="L96" s="1"/>
  <c r="V98" i="5"/>
  <c r="C100" i="1" s="1"/>
  <c r="L100" s="1"/>
  <c r="E5" i="5"/>
  <c r="F7" i="1" s="1"/>
  <c r="E9" i="5"/>
  <c r="F11" i="1" s="1"/>
  <c r="E13" i="5"/>
  <c r="F15" i="1" s="1"/>
  <c r="E17" i="5"/>
  <c r="F19" i="1" s="1"/>
  <c r="E21" i="5"/>
  <c r="F23" i="1" s="1"/>
  <c r="E25" i="5"/>
  <c r="F27" i="1" s="1"/>
  <c r="E29" i="5"/>
  <c r="F31" i="1" s="1"/>
  <c r="E33" i="5"/>
  <c r="F35" i="1" s="1"/>
  <c r="E37" i="5"/>
  <c r="F39" i="1" s="1"/>
  <c r="E41" i="5"/>
  <c r="F43" i="1" s="1"/>
  <c r="E45" i="5"/>
  <c r="F47" i="1" s="1"/>
  <c r="E49" i="5"/>
  <c r="F51" i="1" s="1"/>
  <c r="E53" i="5"/>
  <c r="F55" i="1" s="1"/>
  <c r="E57" i="5"/>
  <c r="F59" i="1" s="1"/>
  <c r="E61" i="5"/>
  <c r="F63" i="1" s="1"/>
  <c r="E65" i="5"/>
  <c r="F67" i="1" s="1"/>
  <c r="E69" i="5"/>
  <c r="F71" i="1" s="1"/>
  <c r="E73" i="5"/>
  <c r="F75" i="1" s="1"/>
  <c r="E77" i="5"/>
  <c r="F79" i="1" s="1"/>
  <c r="E81" i="5"/>
  <c r="F83" i="1" s="1"/>
  <c r="E85" i="5"/>
  <c r="F87" i="1" s="1"/>
  <c r="E89" i="5"/>
  <c r="F91" i="1" s="1"/>
  <c r="E93" i="5"/>
  <c r="F95" i="1" s="1"/>
  <c r="E97" i="5"/>
  <c r="F99" i="1" s="1"/>
  <c r="E101" i="5"/>
  <c r="F103" i="1" s="1"/>
  <c r="G5"/>
  <c r="G9"/>
  <c r="G13"/>
  <c r="G17"/>
  <c r="G21"/>
  <c r="G25"/>
  <c r="G29"/>
  <c r="G33"/>
  <c r="G37"/>
  <c r="G41"/>
  <c r="G45"/>
  <c r="G49"/>
  <c r="G53"/>
  <c r="G57"/>
  <c r="G61"/>
  <c r="G65"/>
  <c r="G69"/>
  <c r="G73"/>
  <c r="G77"/>
  <c r="G81"/>
  <c r="G85"/>
  <c r="G89"/>
  <c r="G93"/>
  <c r="G97"/>
  <c r="G101"/>
  <c r="J16"/>
  <c r="Z16" s="1"/>
  <c r="J20"/>
  <c r="Z20" s="1"/>
  <c r="J17"/>
  <c r="Z17" s="1"/>
  <c r="T115" i="5"/>
  <c r="T114"/>
  <c r="M102"/>
  <c r="M101"/>
  <c r="M100"/>
  <c r="M99"/>
  <c r="M98"/>
  <c r="M97"/>
  <c r="M96"/>
  <c r="M95"/>
  <c r="M94"/>
  <c r="M93"/>
  <c r="M92"/>
  <c r="M91"/>
  <c r="M90"/>
  <c r="M89"/>
  <c r="M88"/>
  <c r="M87"/>
  <c r="M86"/>
  <c r="M85"/>
  <c r="M84"/>
  <c r="M83"/>
  <c r="M82"/>
  <c r="M81"/>
  <c r="M80"/>
  <c r="M79"/>
  <c r="M78"/>
  <c r="M77"/>
  <c r="M76"/>
  <c r="M75"/>
  <c r="M74"/>
  <c r="M73"/>
  <c r="M72"/>
  <c r="M71"/>
  <c r="M70"/>
  <c r="M69"/>
  <c r="M68"/>
  <c r="M67"/>
  <c r="M66"/>
  <c r="M65"/>
  <c r="M64"/>
  <c r="M63"/>
  <c r="M62"/>
  <c r="M61"/>
  <c r="M60"/>
  <c r="M59"/>
  <c r="M58"/>
  <c r="M57"/>
  <c r="M56"/>
  <c r="M55"/>
  <c r="M54"/>
  <c r="M53"/>
  <c r="M52"/>
  <c r="M51"/>
  <c r="M50"/>
  <c r="M49"/>
  <c r="M48"/>
  <c r="M47"/>
  <c r="M46"/>
  <c r="M45"/>
  <c r="M44"/>
  <c r="M43"/>
  <c r="M42"/>
  <c r="M41"/>
  <c r="M40"/>
  <c r="M39"/>
  <c r="M38"/>
  <c r="M37"/>
  <c r="M36"/>
  <c r="M35"/>
  <c r="M34"/>
  <c r="M33"/>
  <c r="M32"/>
  <c r="M31"/>
  <c r="M30"/>
  <c r="M29"/>
  <c r="M28"/>
  <c r="M27"/>
  <c r="M26"/>
  <c r="M25"/>
  <c r="M24"/>
  <c r="M23"/>
  <c r="M22"/>
  <c r="M21"/>
  <c r="M20"/>
  <c r="M19"/>
  <c r="M18"/>
  <c r="M17"/>
  <c r="M16"/>
  <c r="M15"/>
  <c r="M14"/>
  <c r="M13"/>
  <c r="M12"/>
  <c r="M11"/>
  <c r="M10"/>
  <c r="M9"/>
  <c r="M8"/>
  <c r="M7"/>
  <c r="M6"/>
  <c r="M5"/>
  <c r="O5" s="1"/>
  <c r="M4"/>
  <c r="O4" s="1"/>
  <c r="M3"/>
  <c r="O3" s="1"/>
  <c r="H102"/>
  <c r="H101"/>
  <c r="H100"/>
  <c r="H99"/>
  <c r="H98"/>
  <c r="H97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H3"/>
  <c r="U64" i="1" l="1"/>
  <c r="R100"/>
  <c r="S52"/>
  <c r="S48"/>
  <c r="R16"/>
  <c r="M8"/>
  <c r="S8"/>
  <c r="S84"/>
  <c r="R36"/>
  <c r="P48"/>
  <c r="P96"/>
  <c r="P8"/>
  <c r="V84"/>
  <c r="U20"/>
  <c r="S72"/>
  <c r="M80"/>
  <c r="V40"/>
  <c r="P68"/>
  <c r="S20"/>
  <c r="V72"/>
  <c r="O80"/>
  <c r="U40"/>
  <c r="O68"/>
  <c r="V20"/>
  <c r="O72"/>
  <c r="R80"/>
  <c r="R24"/>
  <c r="R40"/>
  <c r="U52"/>
  <c r="M104"/>
  <c r="V16"/>
  <c r="V32"/>
  <c r="S64"/>
  <c r="O100"/>
  <c r="P52"/>
  <c r="U104"/>
  <c r="U16"/>
  <c r="R32"/>
  <c r="S94"/>
  <c r="R94"/>
  <c r="O94"/>
  <c r="P94"/>
  <c r="U94"/>
  <c r="V94"/>
  <c r="M94"/>
  <c r="S62"/>
  <c r="R62"/>
  <c r="O62"/>
  <c r="P62"/>
  <c r="U62"/>
  <c r="V62"/>
  <c r="M62"/>
  <c r="S71"/>
  <c r="R71"/>
  <c r="O71"/>
  <c r="P71"/>
  <c r="U71"/>
  <c r="V71"/>
  <c r="M71"/>
  <c r="S7"/>
  <c r="R7"/>
  <c r="O7"/>
  <c r="P7"/>
  <c r="U7"/>
  <c r="V7"/>
  <c r="M7"/>
  <c r="V88"/>
  <c r="O56"/>
  <c r="L77"/>
  <c r="M77"/>
  <c r="S77"/>
  <c r="R77"/>
  <c r="O77"/>
  <c r="P77"/>
  <c r="U77"/>
  <c r="V77"/>
  <c r="M45"/>
  <c r="S45"/>
  <c r="R45"/>
  <c r="O45"/>
  <c r="P45"/>
  <c r="V45"/>
  <c r="U45"/>
  <c r="S13"/>
  <c r="R13"/>
  <c r="O13"/>
  <c r="P13"/>
  <c r="M13"/>
  <c r="U13"/>
  <c r="V13"/>
  <c r="L90"/>
  <c r="P90"/>
  <c r="U90"/>
  <c r="V90"/>
  <c r="M90"/>
  <c r="S90"/>
  <c r="O90"/>
  <c r="R90"/>
  <c r="P58"/>
  <c r="U58"/>
  <c r="V58"/>
  <c r="M58"/>
  <c r="S58"/>
  <c r="O58"/>
  <c r="R58"/>
  <c r="P26"/>
  <c r="U26"/>
  <c r="V26"/>
  <c r="M26"/>
  <c r="S26"/>
  <c r="O26"/>
  <c r="R26"/>
  <c r="U99"/>
  <c r="V99"/>
  <c r="M99"/>
  <c r="S99"/>
  <c r="R99"/>
  <c r="O99"/>
  <c r="P99"/>
  <c r="L67"/>
  <c r="U67"/>
  <c r="V67"/>
  <c r="M67"/>
  <c r="S67"/>
  <c r="R67"/>
  <c r="O67"/>
  <c r="P67"/>
  <c r="U35"/>
  <c r="V35"/>
  <c r="M35"/>
  <c r="S35"/>
  <c r="R35"/>
  <c r="O35"/>
  <c r="P35"/>
  <c r="M24"/>
  <c r="M64"/>
  <c r="V8"/>
  <c r="U88"/>
  <c r="P40"/>
  <c r="S100"/>
  <c r="V92"/>
  <c r="M76"/>
  <c r="U68"/>
  <c r="U60"/>
  <c r="O52"/>
  <c r="R44"/>
  <c r="S36"/>
  <c r="V28"/>
  <c r="U12"/>
  <c r="S104"/>
  <c r="V48"/>
  <c r="U72"/>
  <c r="P16"/>
  <c r="O96"/>
  <c r="R56"/>
  <c r="S32"/>
  <c r="U17"/>
  <c r="V17"/>
  <c r="P17"/>
  <c r="R17"/>
  <c r="O17"/>
  <c r="S17"/>
  <c r="M17"/>
  <c r="S30"/>
  <c r="R30"/>
  <c r="O30"/>
  <c r="P30"/>
  <c r="U30"/>
  <c r="V30"/>
  <c r="M30"/>
  <c r="S103"/>
  <c r="R103"/>
  <c r="O103"/>
  <c r="P103"/>
  <c r="U103"/>
  <c r="V103"/>
  <c r="M103"/>
  <c r="S39"/>
  <c r="R39"/>
  <c r="O39"/>
  <c r="P39"/>
  <c r="U39"/>
  <c r="V39"/>
  <c r="M39"/>
  <c r="S92"/>
  <c r="M60"/>
  <c r="O44"/>
  <c r="S28"/>
  <c r="U73"/>
  <c r="V73"/>
  <c r="M73"/>
  <c r="P73"/>
  <c r="R73"/>
  <c r="O73"/>
  <c r="S73"/>
  <c r="L41"/>
  <c r="U41"/>
  <c r="V41"/>
  <c r="M41"/>
  <c r="R41"/>
  <c r="P41"/>
  <c r="S41"/>
  <c r="O41"/>
  <c r="U9"/>
  <c r="V9"/>
  <c r="O9"/>
  <c r="P9"/>
  <c r="M9"/>
  <c r="R9"/>
  <c r="S9"/>
  <c r="S86"/>
  <c r="R86"/>
  <c r="O86"/>
  <c r="P86"/>
  <c r="U86"/>
  <c r="V86"/>
  <c r="M86"/>
  <c r="L54"/>
  <c r="S54"/>
  <c r="R54"/>
  <c r="O54"/>
  <c r="P54"/>
  <c r="U54"/>
  <c r="V54"/>
  <c r="M54"/>
  <c r="L22"/>
  <c r="S22"/>
  <c r="R22"/>
  <c r="O22"/>
  <c r="P22"/>
  <c r="U22"/>
  <c r="M22"/>
  <c r="V22"/>
  <c r="S95"/>
  <c r="R95"/>
  <c r="O95"/>
  <c r="P95"/>
  <c r="U95"/>
  <c r="V95"/>
  <c r="M95"/>
  <c r="S63"/>
  <c r="R63"/>
  <c r="O63"/>
  <c r="P63"/>
  <c r="U63"/>
  <c r="V63"/>
  <c r="M63"/>
  <c r="S31"/>
  <c r="R31"/>
  <c r="O31"/>
  <c r="P31"/>
  <c r="U31"/>
  <c r="V31"/>
  <c r="M31"/>
  <c r="S24"/>
  <c r="V64"/>
  <c r="U8"/>
  <c r="P88"/>
  <c r="O40"/>
  <c r="V100"/>
  <c r="M84"/>
  <c r="U76"/>
  <c r="M68"/>
  <c r="O60"/>
  <c r="R52"/>
  <c r="S44"/>
  <c r="V36"/>
  <c r="P20"/>
  <c r="P12"/>
  <c r="V104"/>
  <c r="U48"/>
  <c r="P72"/>
  <c r="O16"/>
  <c r="R96"/>
  <c r="S80"/>
  <c r="M32"/>
  <c r="M85"/>
  <c r="S85"/>
  <c r="R85"/>
  <c r="O85"/>
  <c r="P85"/>
  <c r="U85"/>
  <c r="V85"/>
  <c r="P66"/>
  <c r="U66"/>
  <c r="V66"/>
  <c r="M66"/>
  <c r="S66"/>
  <c r="O66"/>
  <c r="R66"/>
  <c r="U75"/>
  <c r="V75"/>
  <c r="M75"/>
  <c r="S75"/>
  <c r="R75"/>
  <c r="O75"/>
  <c r="P75"/>
  <c r="M92"/>
  <c r="M12"/>
  <c r="P34"/>
  <c r="U34"/>
  <c r="V34"/>
  <c r="M34"/>
  <c r="S34"/>
  <c r="R34"/>
  <c r="O34"/>
  <c r="U81"/>
  <c r="V81"/>
  <c r="M81"/>
  <c r="P81"/>
  <c r="R81"/>
  <c r="O81"/>
  <c r="S81"/>
  <c r="M37"/>
  <c r="S37"/>
  <c r="R37"/>
  <c r="O37"/>
  <c r="P37"/>
  <c r="V37"/>
  <c r="U37"/>
  <c r="L82"/>
  <c r="P82"/>
  <c r="U82"/>
  <c r="V82"/>
  <c r="M82"/>
  <c r="S82"/>
  <c r="R82"/>
  <c r="O82"/>
  <c r="L59"/>
  <c r="U59"/>
  <c r="V59"/>
  <c r="M59"/>
  <c r="S59"/>
  <c r="R59"/>
  <c r="O59"/>
  <c r="P59"/>
  <c r="V24"/>
  <c r="O88"/>
  <c r="V44"/>
  <c r="S56"/>
  <c r="P97"/>
  <c r="U97"/>
  <c r="V97"/>
  <c r="M97"/>
  <c r="O97"/>
  <c r="S97"/>
  <c r="R97"/>
  <c r="U65"/>
  <c r="V65"/>
  <c r="M65"/>
  <c r="O65"/>
  <c r="S65"/>
  <c r="P65"/>
  <c r="R65"/>
  <c r="U33"/>
  <c r="V33"/>
  <c r="M33"/>
  <c r="O33"/>
  <c r="S33"/>
  <c r="P33"/>
  <c r="R33"/>
  <c r="S78"/>
  <c r="R78"/>
  <c r="O78"/>
  <c r="P78"/>
  <c r="U78"/>
  <c r="M78"/>
  <c r="V78"/>
  <c r="S46"/>
  <c r="R46"/>
  <c r="O46"/>
  <c r="P46"/>
  <c r="U46"/>
  <c r="M46"/>
  <c r="V46"/>
  <c r="S14"/>
  <c r="R14"/>
  <c r="O14"/>
  <c r="P14"/>
  <c r="U14"/>
  <c r="V14"/>
  <c r="M14"/>
  <c r="S87"/>
  <c r="R87"/>
  <c r="O87"/>
  <c r="P87"/>
  <c r="U87"/>
  <c r="V87"/>
  <c r="M87"/>
  <c r="S55"/>
  <c r="R55"/>
  <c r="O55"/>
  <c r="P55"/>
  <c r="U55"/>
  <c r="V55"/>
  <c r="M55"/>
  <c r="S23"/>
  <c r="R23"/>
  <c r="O23"/>
  <c r="P23"/>
  <c r="U23"/>
  <c r="V23"/>
  <c r="M23"/>
  <c r="U24"/>
  <c r="P64"/>
  <c r="O8"/>
  <c r="R88"/>
  <c r="U100"/>
  <c r="P92"/>
  <c r="U84"/>
  <c r="O76"/>
  <c r="R68"/>
  <c r="S60"/>
  <c r="V52"/>
  <c r="M36"/>
  <c r="P28"/>
  <c r="M20"/>
  <c r="O12"/>
  <c r="P104"/>
  <c r="O48"/>
  <c r="R72"/>
  <c r="S96"/>
  <c r="M56"/>
  <c r="V80"/>
  <c r="U32"/>
  <c r="S21"/>
  <c r="R21"/>
  <c r="O21"/>
  <c r="P21"/>
  <c r="U21"/>
  <c r="M21"/>
  <c r="V21"/>
  <c r="P98"/>
  <c r="U98"/>
  <c r="V98"/>
  <c r="M98"/>
  <c r="S98"/>
  <c r="O98"/>
  <c r="R98"/>
  <c r="U43"/>
  <c r="V43"/>
  <c r="M43"/>
  <c r="S43"/>
  <c r="R43"/>
  <c r="O43"/>
  <c r="P43"/>
  <c r="M101"/>
  <c r="S101"/>
  <c r="R101"/>
  <c r="O101"/>
  <c r="P101"/>
  <c r="V101"/>
  <c r="U101"/>
  <c r="L18"/>
  <c r="P18"/>
  <c r="U18"/>
  <c r="V18"/>
  <c r="S18"/>
  <c r="R18"/>
  <c r="M18"/>
  <c r="O18"/>
  <c r="U27"/>
  <c r="V27"/>
  <c r="M27"/>
  <c r="S27"/>
  <c r="R27"/>
  <c r="O27"/>
  <c r="P27"/>
  <c r="R60"/>
  <c r="L93"/>
  <c r="M93"/>
  <c r="S93"/>
  <c r="R93"/>
  <c r="O93"/>
  <c r="P93"/>
  <c r="V93"/>
  <c r="U93"/>
  <c r="M61"/>
  <c r="S61"/>
  <c r="R61"/>
  <c r="O61"/>
  <c r="P61"/>
  <c r="V61"/>
  <c r="U61"/>
  <c r="M29"/>
  <c r="S29"/>
  <c r="R29"/>
  <c r="O29"/>
  <c r="P29"/>
  <c r="V29"/>
  <c r="U29"/>
  <c r="P74"/>
  <c r="U74"/>
  <c r="V74"/>
  <c r="M74"/>
  <c r="S74"/>
  <c r="O74"/>
  <c r="R74"/>
  <c r="P42"/>
  <c r="U42"/>
  <c r="V42"/>
  <c r="M42"/>
  <c r="S42"/>
  <c r="R42"/>
  <c r="O42"/>
  <c r="P10"/>
  <c r="U10"/>
  <c r="V10"/>
  <c r="S10"/>
  <c r="M10"/>
  <c r="O10"/>
  <c r="R10"/>
  <c r="U83"/>
  <c r="V83"/>
  <c r="M83"/>
  <c r="S83"/>
  <c r="R83"/>
  <c r="O83"/>
  <c r="P83"/>
  <c r="U51"/>
  <c r="V51"/>
  <c r="M51"/>
  <c r="S51"/>
  <c r="R51"/>
  <c r="O51"/>
  <c r="P51"/>
  <c r="U19"/>
  <c r="V19"/>
  <c r="S19"/>
  <c r="R19"/>
  <c r="O19"/>
  <c r="M19"/>
  <c r="P19"/>
  <c r="P24"/>
  <c r="O64"/>
  <c r="R8"/>
  <c r="M40"/>
  <c r="M100"/>
  <c r="U92"/>
  <c r="O84"/>
  <c r="R76"/>
  <c r="S68"/>
  <c r="V60"/>
  <c r="P44"/>
  <c r="P36"/>
  <c r="U28"/>
  <c r="O20"/>
  <c r="R12"/>
  <c r="O104"/>
  <c r="R48"/>
  <c r="S16"/>
  <c r="M96"/>
  <c r="V56"/>
  <c r="U80"/>
  <c r="P32"/>
  <c r="M53"/>
  <c r="S53"/>
  <c r="R53"/>
  <c r="O53"/>
  <c r="P53"/>
  <c r="U53"/>
  <c r="V53"/>
  <c r="U49"/>
  <c r="V49"/>
  <c r="M49"/>
  <c r="R49"/>
  <c r="P49"/>
  <c r="O49"/>
  <c r="S49"/>
  <c r="M69"/>
  <c r="S69"/>
  <c r="R69"/>
  <c r="O69"/>
  <c r="P69"/>
  <c r="V69"/>
  <c r="U69"/>
  <c r="L50"/>
  <c r="P50"/>
  <c r="U50"/>
  <c r="V50"/>
  <c r="M50"/>
  <c r="S50"/>
  <c r="R50"/>
  <c r="O50"/>
  <c r="U91"/>
  <c r="V91"/>
  <c r="M91"/>
  <c r="S91"/>
  <c r="R91"/>
  <c r="O91"/>
  <c r="P91"/>
  <c r="P76"/>
  <c r="M28"/>
  <c r="L89"/>
  <c r="P89"/>
  <c r="U89"/>
  <c r="V89"/>
  <c r="M89"/>
  <c r="R89"/>
  <c r="O89"/>
  <c r="S89"/>
  <c r="U57"/>
  <c r="V57"/>
  <c r="M57"/>
  <c r="R57"/>
  <c r="P57"/>
  <c r="O57"/>
  <c r="S57"/>
  <c r="L25"/>
  <c r="U25"/>
  <c r="V25"/>
  <c r="M25"/>
  <c r="R25"/>
  <c r="O25"/>
  <c r="P25"/>
  <c r="S25"/>
  <c r="S102"/>
  <c r="R102"/>
  <c r="O102"/>
  <c r="P102"/>
  <c r="U102"/>
  <c r="M102"/>
  <c r="V102"/>
  <c r="S70"/>
  <c r="R70"/>
  <c r="O70"/>
  <c r="P70"/>
  <c r="U70"/>
  <c r="M70"/>
  <c r="V70"/>
  <c r="S38"/>
  <c r="R38"/>
  <c r="O38"/>
  <c r="P38"/>
  <c r="U38"/>
  <c r="V38"/>
  <c r="M38"/>
  <c r="S6"/>
  <c r="R6"/>
  <c r="O6"/>
  <c r="P6"/>
  <c r="U6"/>
  <c r="M6"/>
  <c r="V6"/>
  <c r="L79"/>
  <c r="S79"/>
  <c r="R79"/>
  <c r="O79"/>
  <c r="P79"/>
  <c r="U79"/>
  <c r="V79"/>
  <c r="M79"/>
  <c r="S47"/>
  <c r="R47"/>
  <c r="O47"/>
  <c r="P47"/>
  <c r="U47"/>
  <c r="V47"/>
  <c r="M47"/>
  <c r="L15"/>
  <c r="S15"/>
  <c r="R15"/>
  <c r="O15"/>
  <c r="P15"/>
  <c r="U15"/>
  <c r="V15"/>
  <c r="M15"/>
  <c r="O24"/>
  <c r="R64"/>
  <c r="M88"/>
  <c r="S40"/>
  <c r="P100"/>
  <c r="O92"/>
  <c r="R84"/>
  <c r="S76"/>
  <c r="V68"/>
  <c r="M52"/>
  <c r="M44"/>
  <c r="U36"/>
  <c r="O28"/>
  <c r="R20"/>
  <c r="S12"/>
  <c r="R104"/>
  <c r="M72"/>
  <c r="M16"/>
  <c r="V96"/>
  <c r="U56"/>
  <c r="P80"/>
  <c r="O32"/>
  <c r="U11"/>
  <c r="V11"/>
  <c r="S11"/>
  <c r="R11"/>
  <c r="O11"/>
  <c r="M11"/>
  <c r="P11"/>
  <c r="S88"/>
  <c r="R92"/>
  <c r="V76"/>
  <c r="P60"/>
  <c r="U44"/>
  <c r="R28"/>
  <c r="V12"/>
  <c r="P56"/>
  <c r="L73"/>
  <c r="L9"/>
  <c r="L46"/>
  <c r="J74"/>
  <c r="Z74" s="1"/>
  <c r="L78"/>
  <c r="L14"/>
  <c r="L87"/>
  <c r="L55"/>
  <c r="L23"/>
  <c r="L57"/>
  <c r="L98"/>
  <c r="L66"/>
  <c r="L34"/>
  <c r="L13"/>
  <c r="L99"/>
  <c r="L35"/>
  <c r="L52"/>
  <c r="L88"/>
  <c r="J89"/>
  <c r="Z89" s="1"/>
  <c r="L65"/>
  <c r="L24"/>
  <c r="L36"/>
  <c r="L102"/>
  <c r="L70"/>
  <c r="L38"/>
  <c r="L6"/>
  <c r="L47"/>
  <c r="L84"/>
  <c r="J22"/>
  <c r="Z22" s="1"/>
  <c r="L44"/>
  <c r="J60"/>
  <c r="Z60" s="1"/>
  <c r="L103"/>
  <c r="L71"/>
  <c r="L39"/>
  <c r="L7"/>
  <c r="K6"/>
  <c r="W6" s="1"/>
  <c r="I97"/>
  <c r="Y97" s="1"/>
  <c r="L97"/>
  <c r="J86"/>
  <c r="Z86" s="1"/>
  <c r="L86"/>
  <c r="I63"/>
  <c r="L63"/>
  <c r="J25"/>
  <c r="Z25" s="1"/>
  <c r="L101"/>
  <c r="I69"/>
  <c r="Y69" s="1"/>
  <c r="L69"/>
  <c r="I37"/>
  <c r="Y37" s="1"/>
  <c r="L37"/>
  <c r="I91"/>
  <c r="Y91" s="1"/>
  <c r="L91"/>
  <c r="I27"/>
  <c r="Y27" s="1"/>
  <c r="L27"/>
  <c r="L16"/>
  <c r="I10"/>
  <c r="Y10" s="1"/>
  <c r="L10"/>
  <c r="L83"/>
  <c r="L19"/>
  <c r="L104"/>
  <c r="L80"/>
  <c r="I61"/>
  <c r="Y61" s="1"/>
  <c r="L61"/>
  <c r="I42"/>
  <c r="Y42" s="1"/>
  <c r="L42"/>
  <c r="I51"/>
  <c r="Y51" s="1"/>
  <c r="L51"/>
  <c r="J51"/>
  <c r="Z51" s="1"/>
  <c r="I85"/>
  <c r="L85"/>
  <c r="I53"/>
  <c r="Y53" s="1"/>
  <c r="L53"/>
  <c r="I21"/>
  <c r="Y21" s="1"/>
  <c r="L21"/>
  <c r="L75"/>
  <c r="I43"/>
  <c r="Y43" s="1"/>
  <c r="L43"/>
  <c r="L11"/>
  <c r="L20"/>
  <c r="I29"/>
  <c r="L29"/>
  <c r="I74"/>
  <c r="Y74" s="1"/>
  <c r="L74"/>
  <c r="I81"/>
  <c r="L81"/>
  <c r="I49"/>
  <c r="Y49" s="1"/>
  <c r="L49"/>
  <c r="I17"/>
  <c r="L17"/>
  <c r="L94"/>
  <c r="L62"/>
  <c r="L30"/>
  <c r="L64"/>
  <c r="I45"/>
  <c r="Y45" s="1"/>
  <c r="L45"/>
  <c r="J58"/>
  <c r="Z58" s="1"/>
  <c r="L58"/>
  <c r="L26"/>
  <c r="L56"/>
  <c r="L92"/>
  <c r="I33"/>
  <c r="Y33" s="1"/>
  <c r="L33"/>
  <c r="L95"/>
  <c r="L31"/>
  <c r="L68"/>
  <c r="L76"/>
  <c r="L28"/>
  <c r="J29"/>
  <c r="Z29" s="1"/>
  <c r="J84"/>
  <c r="Z84" s="1"/>
  <c r="I89"/>
  <c r="Y89" s="1"/>
  <c r="I25"/>
  <c r="Y25" s="1"/>
  <c r="J52"/>
  <c r="Z52" s="1"/>
  <c r="I73"/>
  <c r="Y73" s="1"/>
  <c r="I41"/>
  <c r="Y41" s="1"/>
  <c r="I9"/>
  <c r="I59"/>
  <c r="Y59" s="1"/>
  <c r="J103"/>
  <c r="Z103" s="1"/>
  <c r="J39"/>
  <c r="Z39" s="1"/>
  <c r="J10"/>
  <c r="Z10" s="1"/>
  <c r="I87"/>
  <c r="I55"/>
  <c r="Y55" s="1"/>
  <c r="I23"/>
  <c r="Y23" s="1"/>
  <c r="J70"/>
  <c r="Z70" s="1"/>
  <c r="J6"/>
  <c r="Z6" s="1"/>
  <c r="J47"/>
  <c r="Z47" s="1"/>
  <c r="J99"/>
  <c r="Z99" s="1"/>
  <c r="J35"/>
  <c r="Z35" s="1"/>
  <c r="J83"/>
  <c r="Z83" s="1"/>
  <c r="Y17"/>
  <c r="I65"/>
  <c r="Y65" s="1"/>
  <c r="J95"/>
  <c r="Z95" s="1"/>
  <c r="J31"/>
  <c r="Z31" s="1"/>
  <c r="Y81"/>
  <c r="J13"/>
  <c r="Z13" s="1"/>
  <c r="J80"/>
  <c r="Z80" s="1"/>
  <c r="J90"/>
  <c r="Z90" s="1"/>
  <c r="J26"/>
  <c r="Z26" s="1"/>
  <c r="I68"/>
  <c r="Y68" s="1"/>
  <c r="Y85"/>
  <c r="I70"/>
  <c r="Y70" s="1"/>
  <c r="I6"/>
  <c r="Y6" s="1"/>
  <c r="I47"/>
  <c r="Y47" s="1"/>
  <c r="J54"/>
  <c r="Z54" s="1"/>
  <c r="I44"/>
  <c r="Y44" s="1"/>
  <c r="J63"/>
  <c r="Z63" s="1"/>
  <c r="I48"/>
  <c r="Y48" s="1"/>
  <c r="J45"/>
  <c r="Z45" s="1"/>
  <c r="Y56"/>
  <c r="Y63"/>
  <c r="J41"/>
  <c r="Z41" s="1"/>
  <c r="I13"/>
  <c r="Y13" s="1"/>
  <c r="I99"/>
  <c r="Y99" s="1"/>
  <c r="I35"/>
  <c r="Y35" s="1"/>
  <c r="Y9"/>
  <c r="J78"/>
  <c r="Z78" s="1"/>
  <c r="I78"/>
  <c r="Y78" s="1"/>
  <c r="J15"/>
  <c r="Z15" s="1"/>
  <c r="I15"/>
  <c r="Y15" s="1"/>
  <c r="I40"/>
  <c r="Y40" s="1"/>
  <c r="J77"/>
  <c r="Z77" s="1"/>
  <c r="I66"/>
  <c r="Y66" s="1"/>
  <c r="I28"/>
  <c r="Y28" s="1"/>
  <c r="I32"/>
  <c r="Y32" s="1"/>
  <c r="J73"/>
  <c r="Z73" s="1"/>
  <c r="J9"/>
  <c r="Z9" s="1"/>
  <c r="J42"/>
  <c r="Z42" s="1"/>
  <c r="J104"/>
  <c r="Z104" s="1"/>
  <c r="J32"/>
  <c r="Z32" s="1"/>
  <c r="I94"/>
  <c r="Y94" s="1"/>
  <c r="I62"/>
  <c r="Y62" s="1"/>
  <c r="I30"/>
  <c r="Y30" s="1"/>
  <c r="I103"/>
  <c r="Y103" s="1"/>
  <c r="I71"/>
  <c r="Y71" s="1"/>
  <c r="I39"/>
  <c r="Y39" s="1"/>
  <c r="I7"/>
  <c r="Y7" s="1"/>
  <c r="J14"/>
  <c r="Z14" s="1"/>
  <c r="I14"/>
  <c r="Y14" s="1"/>
  <c r="I98"/>
  <c r="Y98" s="1"/>
  <c r="I34"/>
  <c r="Y34" s="1"/>
  <c r="I75"/>
  <c r="Y75" s="1"/>
  <c r="I11"/>
  <c r="Y11" s="1"/>
  <c r="I96"/>
  <c r="Y96" s="1"/>
  <c r="J61"/>
  <c r="Z61" s="1"/>
  <c r="J98"/>
  <c r="Z98" s="1"/>
  <c r="J34"/>
  <c r="Z34" s="1"/>
  <c r="J67"/>
  <c r="Z67" s="1"/>
  <c r="J96"/>
  <c r="Z96" s="1"/>
  <c r="I77"/>
  <c r="Y77" s="1"/>
  <c r="I90"/>
  <c r="Y90" s="1"/>
  <c r="I58"/>
  <c r="Y58" s="1"/>
  <c r="I26"/>
  <c r="Y26" s="1"/>
  <c r="I67"/>
  <c r="Y67" s="1"/>
  <c r="Y87"/>
  <c r="I100"/>
  <c r="Y100" s="1"/>
  <c r="I36"/>
  <c r="Y36" s="1"/>
  <c r="J57"/>
  <c r="Z57" s="1"/>
  <c r="I57"/>
  <c r="Y57" s="1"/>
  <c r="J102"/>
  <c r="Z102" s="1"/>
  <c r="I102"/>
  <c r="Y102" s="1"/>
  <c r="J38"/>
  <c r="Z38" s="1"/>
  <c r="I38"/>
  <c r="Y38" s="1"/>
  <c r="J79"/>
  <c r="Z79" s="1"/>
  <c r="I79"/>
  <c r="Y79" s="1"/>
  <c r="I86"/>
  <c r="Y86" s="1"/>
  <c r="I54"/>
  <c r="Y54" s="1"/>
  <c r="I22"/>
  <c r="Y22" s="1"/>
  <c r="I95"/>
  <c r="Y95" s="1"/>
  <c r="I31"/>
  <c r="Y31" s="1"/>
  <c r="Y64"/>
  <c r="I92"/>
  <c r="Y92" s="1"/>
  <c r="I12"/>
  <c r="Y12" s="1"/>
  <c r="I72"/>
  <c r="Y72" s="1"/>
  <c r="I8"/>
  <c r="Y8" s="1"/>
  <c r="I101"/>
  <c r="Y101" s="1"/>
  <c r="J82"/>
  <c r="Z82" s="1"/>
  <c r="I82"/>
  <c r="Y82" s="1"/>
  <c r="J50"/>
  <c r="Z50" s="1"/>
  <c r="I50"/>
  <c r="Y50" s="1"/>
  <c r="J18"/>
  <c r="Z18" s="1"/>
  <c r="I18"/>
  <c r="Y18" s="1"/>
  <c r="J46"/>
  <c r="Z46" s="1"/>
  <c r="I46"/>
  <c r="Y46" s="1"/>
  <c r="J93"/>
  <c r="Z93" s="1"/>
  <c r="I93"/>
  <c r="Y93" s="1"/>
  <c r="I83"/>
  <c r="Y83" s="1"/>
  <c r="J19"/>
  <c r="Z19" s="1"/>
  <c r="I19"/>
  <c r="Y19" s="1"/>
  <c r="I60"/>
  <c r="Y60" s="1"/>
  <c r="Y29"/>
  <c r="J100"/>
  <c r="Z100" s="1"/>
  <c r="J66"/>
  <c r="Z66" s="1"/>
  <c r="J94"/>
  <c r="Z94" s="1"/>
  <c r="J62"/>
  <c r="Z62" s="1"/>
  <c r="J30"/>
  <c r="Z30" s="1"/>
  <c r="J81"/>
  <c r="Z81" s="1"/>
  <c r="J48"/>
  <c r="Z48" s="1"/>
  <c r="J97"/>
  <c r="Z97" s="1"/>
  <c r="J33"/>
  <c r="Z33" s="1"/>
  <c r="J55"/>
  <c r="Z55" s="1"/>
  <c r="J49"/>
  <c r="Z49" s="1"/>
  <c r="J71"/>
  <c r="Z71" s="1"/>
  <c r="J7"/>
  <c r="Z7" s="1"/>
  <c r="J76"/>
  <c r="Z76" s="1"/>
  <c r="J12"/>
  <c r="Z12" s="1"/>
  <c r="J65"/>
  <c r="Z65" s="1"/>
  <c r="J87"/>
  <c r="Z87" s="1"/>
  <c r="J23"/>
  <c r="Z23" s="1"/>
  <c r="J64"/>
  <c r="Z64" s="1"/>
  <c r="J101"/>
  <c r="Z101" s="1"/>
  <c r="J85"/>
  <c r="Z85" s="1"/>
  <c r="J69"/>
  <c r="Z69" s="1"/>
  <c r="J53"/>
  <c r="Z53" s="1"/>
  <c r="J37"/>
  <c r="Z37" s="1"/>
  <c r="J21"/>
  <c r="Z21" s="1"/>
  <c r="J91"/>
  <c r="Z91" s="1"/>
  <c r="J75"/>
  <c r="Z75" s="1"/>
  <c r="J59"/>
  <c r="Z59" s="1"/>
  <c r="J43"/>
  <c r="Z43" s="1"/>
  <c r="J27"/>
  <c r="Z27" s="1"/>
  <c r="J11"/>
  <c r="Z11" s="1"/>
  <c r="J88"/>
  <c r="Z88" s="1"/>
  <c r="J72"/>
  <c r="Z72" s="1"/>
  <c r="J56"/>
  <c r="Z56" s="1"/>
  <c r="J40"/>
  <c r="Z40" s="1"/>
  <c r="J24"/>
  <c r="Z24" s="1"/>
  <c r="J8"/>
  <c r="Z8" s="1"/>
  <c r="P3" i="5"/>
  <c r="O6"/>
  <c r="J3" i="6"/>
  <c r="I3"/>
  <c r="B2"/>
  <c r="O7" i="5" l="1"/>
  <c r="C5" i="1"/>
  <c r="D2" i="6"/>
  <c r="D3" i="5"/>
  <c r="B3" i="6"/>
  <c r="F2"/>
  <c r="E2" s="1"/>
  <c r="F3" s="1"/>
  <c r="J3" i="5"/>
  <c r="E5" i="1"/>
  <c r="K5" s="1"/>
  <c r="W5" s="1"/>
  <c r="S5" l="1"/>
  <c r="P5"/>
  <c r="M5"/>
  <c r="O5"/>
  <c r="R5"/>
  <c r="U5"/>
  <c r="V5"/>
  <c r="I5"/>
  <c r="Y5" s="1"/>
  <c r="L5"/>
  <c r="J5"/>
  <c r="Z5" s="1"/>
  <c r="Q5"/>
  <c r="H5"/>
  <c r="T5"/>
  <c r="N5"/>
  <c r="O8" i="5"/>
  <c r="K3"/>
  <c r="J4"/>
  <c r="D3" i="6"/>
  <c r="E3" s="1"/>
  <c r="U4" i="5"/>
  <c r="P4" l="1"/>
  <c r="O9"/>
  <c r="K4"/>
  <c r="U5"/>
  <c r="J5"/>
  <c r="T6" i="1" l="1"/>
  <c r="Q6"/>
  <c r="N6"/>
  <c r="H6"/>
  <c r="E7"/>
  <c r="K7" s="1"/>
  <c r="W7" s="1"/>
  <c r="P5" i="5"/>
  <c r="O10"/>
  <c r="K5"/>
  <c r="U6"/>
  <c r="J6"/>
  <c r="N7" i="1" l="1"/>
  <c r="H7"/>
  <c r="T7"/>
  <c r="Q7"/>
  <c r="O11" i="5"/>
  <c r="U7"/>
  <c r="J7"/>
  <c r="O12" l="1"/>
  <c r="U8"/>
  <c r="J8"/>
  <c r="O13" l="1"/>
  <c r="U9"/>
  <c r="J9"/>
  <c r="O14" l="1"/>
  <c r="U10"/>
  <c r="J10"/>
  <c r="O15" l="1"/>
  <c r="U11"/>
  <c r="J11"/>
  <c r="O16" l="1"/>
  <c r="U12"/>
  <c r="J12"/>
  <c r="O17" l="1"/>
  <c r="U13"/>
  <c r="J13"/>
  <c r="O18" l="1"/>
  <c r="U14"/>
  <c r="J14"/>
  <c r="O19" l="1"/>
  <c r="U15"/>
  <c r="J15"/>
  <c r="O20" l="1"/>
  <c r="U16"/>
  <c r="J16"/>
  <c r="O21" l="1"/>
  <c r="U17"/>
  <c r="J17"/>
  <c r="O22" l="1"/>
  <c r="U18"/>
  <c r="J18"/>
  <c r="O23" l="1"/>
  <c r="U19"/>
  <c r="J19"/>
  <c r="O24" l="1"/>
  <c r="U20"/>
  <c r="J20"/>
  <c r="O25" l="1"/>
  <c r="U21"/>
  <c r="J21"/>
  <c r="O26" l="1"/>
  <c r="U22"/>
  <c r="J22"/>
  <c r="O27" l="1"/>
  <c r="U23"/>
  <c r="J23"/>
  <c r="O28" l="1"/>
  <c r="U24"/>
  <c r="J24"/>
  <c r="O29" l="1"/>
  <c r="U25"/>
  <c r="J25"/>
  <c r="O30" l="1"/>
  <c r="U26"/>
  <c r="J26"/>
  <c r="O31" l="1"/>
  <c r="U27"/>
  <c r="J27"/>
  <c r="O32" l="1"/>
  <c r="U28"/>
  <c r="J28"/>
  <c r="O33" l="1"/>
  <c r="U29"/>
  <c r="J29"/>
  <c r="O34" l="1"/>
  <c r="U30"/>
  <c r="J30"/>
  <c r="O35" l="1"/>
  <c r="U31"/>
  <c r="J31"/>
  <c r="O36" l="1"/>
  <c r="U32"/>
  <c r="J32"/>
  <c r="O37" l="1"/>
  <c r="U33"/>
  <c r="J33"/>
  <c r="O38" l="1"/>
  <c r="U34"/>
  <c r="J34"/>
  <c r="O39" l="1"/>
  <c r="U35"/>
  <c r="J35"/>
  <c r="O40" l="1"/>
  <c r="U36"/>
  <c r="J36"/>
  <c r="O41" l="1"/>
  <c r="U37"/>
  <c r="J37"/>
  <c r="O42" l="1"/>
  <c r="U38"/>
  <c r="J38"/>
  <c r="O43" l="1"/>
  <c r="U39"/>
  <c r="J39"/>
  <c r="O44" l="1"/>
  <c r="U40"/>
  <c r="J40"/>
  <c r="O45" l="1"/>
  <c r="U41"/>
  <c r="J41"/>
  <c r="O46" l="1"/>
  <c r="U42"/>
  <c r="J42"/>
  <c r="O47" l="1"/>
  <c r="U43"/>
  <c r="J43"/>
  <c r="O48" l="1"/>
  <c r="U44"/>
  <c r="J44"/>
  <c r="O49" l="1"/>
  <c r="U45"/>
  <c r="J45"/>
  <c r="O50" l="1"/>
  <c r="U46"/>
  <c r="J46"/>
  <c r="O51" l="1"/>
  <c r="U47"/>
  <c r="J47"/>
  <c r="O52" l="1"/>
  <c r="U48"/>
  <c r="J48"/>
  <c r="O53" l="1"/>
  <c r="U49"/>
  <c r="J49"/>
  <c r="O54" l="1"/>
  <c r="U50"/>
  <c r="J50"/>
  <c r="O55" l="1"/>
  <c r="U51"/>
  <c r="J51"/>
  <c r="O56" l="1"/>
  <c r="U52"/>
  <c r="J52"/>
  <c r="O57" l="1"/>
  <c r="U53"/>
  <c r="J53"/>
  <c r="O58" l="1"/>
  <c r="U54"/>
  <c r="J54"/>
  <c r="O59" l="1"/>
  <c r="U55"/>
  <c r="J55"/>
  <c r="O60" l="1"/>
  <c r="U56"/>
  <c r="J56"/>
  <c r="O61" l="1"/>
  <c r="U57"/>
  <c r="J57"/>
  <c r="O62" l="1"/>
  <c r="U58"/>
  <c r="J58"/>
  <c r="O63" l="1"/>
  <c r="U59"/>
  <c r="J59"/>
  <c r="O64" l="1"/>
  <c r="U60"/>
  <c r="J60"/>
  <c r="O65" l="1"/>
  <c r="U61"/>
  <c r="J61"/>
  <c r="O66" l="1"/>
  <c r="U62"/>
  <c r="J62"/>
  <c r="O67" l="1"/>
  <c r="U63"/>
  <c r="J63"/>
  <c r="O68" l="1"/>
  <c r="U64"/>
  <c r="J64"/>
  <c r="O69" l="1"/>
  <c r="U65"/>
  <c r="J65"/>
  <c r="O70" l="1"/>
  <c r="U66"/>
  <c r="J66"/>
  <c r="O71" l="1"/>
  <c r="U67"/>
  <c r="J67"/>
  <c r="O72" l="1"/>
  <c r="U68"/>
  <c r="J68"/>
  <c r="O73" l="1"/>
  <c r="U69"/>
  <c r="J69"/>
  <c r="O74" l="1"/>
  <c r="U70"/>
  <c r="J70"/>
  <c r="O75" l="1"/>
  <c r="U71"/>
  <c r="J71"/>
  <c r="O76" l="1"/>
  <c r="U72"/>
  <c r="J72"/>
  <c r="O77" l="1"/>
  <c r="U73"/>
  <c r="J73"/>
  <c r="O78" l="1"/>
  <c r="U74"/>
  <c r="J74"/>
  <c r="O79" l="1"/>
  <c r="U75"/>
  <c r="J75"/>
  <c r="O80" l="1"/>
  <c r="U76"/>
  <c r="J76"/>
  <c r="O81" l="1"/>
  <c r="U77"/>
  <c r="J77"/>
  <c r="O82" l="1"/>
  <c r="U78"/>
  <c r="J78"/>
  <c r="O83" l="1"/>
  <c r="U79"/>
  <c r="J79"/>
  <c r="O84" l="1"/>
  <c r="U80"/>
  <c r="J80"/>
  <c r="O85" l="1"/>
  <c r="U81"/>
  <c r="J81"/>
  <c r="O86" l="1"/>
  <c r="U82"/>
  <c r="J82"/>
  <c r="O87" l="1"/>
  <c r="U83"/>
  <c r="J83"/>
  <c r="O88" l="1"/>
  <c r="U84"/>
  <c r="J84"/>
  <c r="O89" l="1"/>
  <c r="U85"/>
  <c r="J85"/>
  <c r="O90" l="1"/>
  <c r="U86"/>
  <c r="J86"/>
  <c r="O91" l="1"/>
  <c r="U87"/>
  <c r="J87"/>
  <c r="O92" l="1"/>
  <c r="U88"/>
  <c r="J88"/>
  <c r="O93" l="1"/>
  <c r="U89"/>
  <c r="J89"/>
  <c r="O94" l="1"/>
  <c r="U90"/>
  <c r="J90"/>
  <c r="O95" l="1"/>
  <c r="U91"/>
  <c r="J91"/>
  <c r="O96" l="1"/>
  <c r="U92"/>
  <c r="J92"/>
  <c r="O97" l="1"/>
  <c r="U93"/>
  <c r="J93"/>
  <c r="O98" l="1"/>
  <c r="U94"/>
  <c r="J94"/>
  <c r="O99" l="1"/>
  <c r="U95"/>
  <c r="J95"/>
  <c r="O100" l="1"/>
  <c r="U96"/>
  <c r="J96"/>
  <c r="O102" l="1"/>
  <c r="O101"/>
  <c r="U97"/>
  <c r="J97"/>
  <c r="U98" l="1"/>
  <c r="J98"/>
  <c r="U99" l="1"/>
  <c r="J99"/>
  <c r="U100" l="1"/>
  <c r="J100"/>
  <c r="U101" l="1"/>
  <c r="J101"/>
  <c r="J102" l="1"/>
  <c r="U102"/>
  <c r="E8" i="1" l="1"/>
  <c r="K8" s="1"/>
  <c r="W8" s="1"/>
  <c r="P6" i="5"/>
  <c r="K6"/>
  <c r="Q8" i="1" l="1"/>
  <c r="N8"/>
  <c r="H8"/>
  <c r="T8"/>
  <c r="E9"/>
  <c r="K9" s="1"/>
  <c r="W9" s="1"/>
  <c r="P7" i="5"/>
  <c r="K7"/>
  <c r="H9" i="1" l="1"/>
  <c r="T9"/>
  <c r="Q9"/>
  <c r="N9"/>
  <c r="E10"/>
  <c r="K10" s="1"/>
  <c r="W10" s="1"/>
  <c r="P8" i="5"/>
  <c r="K8"/>
  <c r="T10" i="1" l="1"/>
  <c r="Q10"/>
  <c r="N10"/>
  <c r="H10"/>
  <c r="E11"/>
  <c r="K11" s="1"/>
  <c r="W11" s="1"/>
  <c r="P9" i="5"/>
  <c r="K9"/>
  <c r="H11" i="1" l="1"/>
  <c r="T11"/>
  <c r="Q11"/>
  <c r="N11"/>
  <c r="E12"/>
  <c r="K12" s="1"/>
  <c r="W12" s="1"/>
  <c r="P10" i="5"/>
  <c r="K10"/>
  <c r="N12" i="1" l="1"/>
  <c r="H12"/>
  <c r="T12"/>
  <c r="Q12"/>
  <c r="E13"/>
  <c r="K13" s="1"/>
  <c r="W13" s="1"/>
  <c r="P11" i="5"/>
  <c r="K11"/>
  <c r="T13" i="1" l="1"/>
  <c r="Q13"/>
  <c r="N13"/>
  <c r="H13"/>
  <c r="E14"/>
  <c r="K14" s="1"/>
  <c r="W14" s="1"/>
  <c r="P12" i="5"/>
  <c r="K12"/>
  <c r="N14" i="1" l="1"/>
  <c r="H14"/>
  <c r="T14"/>
  <c r="Q14"/>
  <c r="E15"/>
  <c r="K15" s="1"/>
  <c r="W15" s="1"/>
  <c r="P13" i="5"/>
  <c r="K13"/>
  <c r="Q15" i="1" l="1"/>
  <c r="N15"/>
  <c r="H15"/>
  <c r="T15"/>
  <c r="E16"/>
  <c r="K16" s="1"/>
  <c r="W16" s="1"/>
  <c r="P14" i="5"/>
  <c r="K14"/>
  <c r="N16" i="1" l="1"/>
  <c r="H16"/>
  <c r="T16"/>
  <c r="Q16"/>
  <c r="E17"/>
  <c r="K17" s="1"/>
  <c r="W17" s="1"/>
  <c r="P15" i="5"/>
  <c r="K15"/>
  <c r="Q17" i="1" l="1"/>
  <c r="N17"/>
  <c r="H17"/>
  <c r="T17"/>
  <c r="E18"/>
  <c r="K18" s="1"/>
  <c r="W18" s="1"/>
  <c r="P16" i="5"/>
  <c r="K16"/>
  <c r="H18" i="1" l="1"/>
  <c r="T18"/>
  <c r="Q18"/>
  <c r="N18"/>
  <c r="E19"/>
  <c r="K19" s="1"/>
  <c r="W19" s="1"/>
  <c r="P17" i="5"/>
  <c r="K17"/>
  <c r="N19" i="1" l="1"/>
  <c r="H19"/>
  <c r="T19"/>
  <c r="Q19"/>
  <c r="E20"/>
  <c r="K20" s="1"/>
  <c r="W20" s="1"/>
  <c r="P18" i="5"/>
  <c r="K18"/>
  <c r="N20" i="1" l="1"/>
  <c r="H20"/>
  <c r="T20"/>
  <c r="Q20"/>
  <c r="E21"/>
  <c r="K21" s="1"/>
  <c r="W21" s="1"/>
  <c r="P19" i="5"/>
  <c r="K19"/>
  <c r="N21" i="1" l="1"/>
  <c r="H21"/>
  <c r="T21"/>
  <c r="Q21"/>
  <c r="E22"/>
  <c r="K22" s="1"/>
  <c r="W22" s="1"/>
  <c r="P20" i="5"/>
  <c r="K20"/>
  <c r="T22" i="1" l="1"/>
  <c r="Q22"/>
  <c r="N22"/>
  <c r="H22"/>
  <c r="E23"/>
  <c r="K23" s="1"/>
  <c r="W23" s="1"/>
  <c r="P21" i="5"/>
  <c r="K21"/>
  <c r="N23" i="1" l="1"/>
  <c r="H23"/>
  <c r="T23"/>
  <c r="Q23"/>
  <c r="E24"/>
  <c r="K24" s="1"/>
  <c r="W24" s="1"/>
  <c r="P22" i="5"/>
  <c r="K22"/>
  <c r="Q24" i="1" l="1"/>
  <c r="N24"/>
  <c r="H24"/>
  <c r="T24"/>
  <c r="E25"/>
  <c r="K25" s="1"/>
  <c r="W25" s="1"/>
  <c r="P23" i="5"/>
  <c r="K23"/>
  <c r="H25" i="1" l="1"/>
  <c r="T25"/>
  <c r="Q25"/>
  <c r="N25"/>
  <c r="E26"/>
  <c r="K26" s="1"/>
  <c r="W26" s="1"/>
  <c r="P24" i="5"/>
  <c r="K24"/>
  <c r="T26" i="1" l="1"/>
  <c r="Q26"/>
  <c r="N26"/>
  <c r="H26"/>
  <c r="E27"/>
  <c r="K27" s="1"/>
  <c r="W27" s="1"/>
  <c r="P25" i="5"/>
  <c r="K25"/>
  <c r="H27" i="1" l="1"/>
  <c r="T27"/>
  <c r="Q27"/>
  <c r="N27"/>
  <c r="E28"/>
  <c r="K28" s="1"/>
  <c r="W28" s="1"/>
  <c r="P26" i="5"/>
  <c r="K26"/>
  <c r="N28" i="1" l="1"/>
  <c r="H28"/>
  <c r="T28"/>
  <c r="Q28"/>
  <c r="E29"/>
  <c r="K29" s="1"/>
  <c r="W29" s="1"/>
  <c r="P27" i="5"/>
  <c r="K27"/>
  <c r="T29" i="1" l="1"/>
  <c r="Q29"/>
  <c r="N29"/>
  <c r="H29"/>
  <c r="E30"/>
  <c r="K30" s="1"/>
  <c r="W30" s="1"/>
  <c r="P28" i="5"/>
  <c r="K28"/>
  <c r="N30" i="1" l="1"/>
  <c r="H30"/>
  <c r="T30"/>
  <c r="Q30"/>
  <c r="E31"/>
  <c r="K31" s="1"/>
  <c r="W31" s="1"/>
  <c r="P29" i="5"/>
  <c r="K29"/>
  <c r="Q31" i="1" l="1"/>
  <c r="N31"/>
  <c r="H31"/>
  <c r="T31"/>
  <c r="E32"/>
  <c r="K32" s="1"/>
  <c r="W32" s="1"/>
  <c r="P30" i="5"/>
  <c r="K30"/>
  <c r="N32" i="1" l="1"/>
  <c r="H32"/>
  <c r="T32"/>
  <c r="Q32"/>
  <c r="E33"/>
  <c r="K33" s="1"/>
  <c r="W33" s="1"/>
  <c r="P31" i="5"/>
  <c r="K31"/>
  <c r="Q33" i="1" l="1"/>
  <c r="N33"/>
  <c r="H33"/>
  <c r="T33"/>
  <c r="E34"/>
  <c r="K34" s="1"/>
  <c r="W34" s="1"/>
  <c r="P32" i="5"/>
  <c r="K32"/>
  <c r="H34" i="1" l="1"/>
  <c r="T34"/>
  <c r="Q34"/>
  <c r="N34"/>
  <c r="E35"/>
  <c r="K35" s="1"/>
  <c r="W35" s="1"/>
  <c r="P33" i="5"/>
  <c r="K33"/>
  <c r="N35" i="1" l="1"/>
  <c r="H35"/>
  <c r="T35"/>
  <c r="Q35"/>
  <c r="E36"/>
  <c r="K36" s="1"/>
  <c r="W36" s="1"/>
  <c r="P34" i="5"/>
  <c r="K34"/>
  <c r="N36" i="1" l="1"/>
  <c r="H36"/>
  <c r="T36"/>
  <c r="Q36"/>
  <c r="E37"/>
  <c r="K37" s="1"/>
  <c r="W37" s="1"/>
  <c r="P35" i="5"/>
  <c r="K35"/>
  <c r="N37" i="1" l="1"/>
  <c r="H37"/>
  <c r="T37"/>
  <c r="Q37"/>
  <c r="E38"/>
  <c r="K38" s="1"/>
  <c r="W38" s="1"/>
  <c r="P36" i="5"/>
  <c r="K36"/>
  <c r="T38" i="1" l="1"/>
  <c r="Q38"/>
  <c r="N38"/>
  <c r="H38"/>
  <c r="E39"/>
  <c r="K39" s="1"/>
  <c r="W39" s="1"/>
  <c r="P37" i="5"/>
  <c r="K37"/>
  <c r="N39" i="1" l="1"/>
  <c r="H39"/>
  <c r="T39"/>
  <c r="Q39"/>
  <c r="E40"/>
  <c r="K40" s="1"/>
  <c r="W40" s="1"/>
  <c r="P38" i="5"/>
  <c r="K38"/>
  <c r="Q40" i="1" l="1"/>
  <c r="N40"/>
  <c r="H40"/>
  <c r="T40"/>
  <c r="E41"/>
  <c r="K41" s="1"/>
  <c r="W41" s="1"/>
  <c r="P39" i="5"/>
  <c r="K39"/>
  <c r="H41" i="1" l="1"/>
  <c r="T41"/>
  <c r="Q41"/>
  <c r="N41"/>
  <c r="E42"/>
  <c r="K42" s="1"/>
  <c r="W42" s="1"/>
  <c r="P40" i="5"/>
  <c r="K40"/>
  <c r="T42" i="1" l="1"/>
  <c r="Q42"/>
  <c r="N42"/>
  <c r="H42"/>
  <c r="E43"/>
  <c r="K43" s="1"/>
  <c r="W43" s="1"/>
  <c r="P41" i="5"/>
  <c r="K41"/>
  <c r="H43" i="1" l="1"/>
  <c r="T43"/>
  <c r="Q43"/>
  <c r="N43"/>
  <c r="E44"/>
  <c r="K44" s="1"/>
  <c r="W44" s="1"/>
  <c r="P42" i="5"/>
  <c r="K42"/>
  <c r="N44" i="1" l="1"/>
  <c r="H44"/>
  <c r="T44"/>
  <c r="Q44"/>
  <c r="E45"/>
  <c r="K45" s="1"/>
  <c r="W45" s="1"/>
  <c r="P43" i="5"/>
  <c r="K43"/>
  <c r="T45" i="1" l="1"/>
  <c r="Q45"/>
  <c r="N45"/>
  <c r="H45"/>
  <c r="E46"/>
  <c r="K46" s="1"/>
  <c r="W46" s="1"/>
  <c r="P44" i="5"/>
  <c r="K44"/>
  <c r="N46" i="1" l="1"/>
  <c r="H46"/>
  <c r="T46"/>
  <c r="Q46"/>
  <c r="E47"/>
  <c r="K47" s="1"/>
  <c r="W47" s="1"/>
  <c r="P45" i="5"/>
  <c r="K45"/>
  <c r="Q47" i="1" l="1"/>
  <c r="N47"/>
  <c r="H47"/>
  <c r="T47"/>
  <c r="E48"/>
  <c r="K48" s="1"/>
  <c r="W48" s="1"/>
  <c r="P46" i="5"/>
  <c r="K46"/>
  <c r="N48" i="1" l="1"/>
  <c r="H48"/>
  <c r="T48"/>
  <c r="Q48"/>
  <c r="E49"/>
  <c r="K49" s="1"/>
  <c r="W49" s="1"/>
  <c r="P47" i="5"/>
  <c r="K47"/>
  <c r="Q49" i="1" l="1"/>
  <c r="N49"/>
  <c r="H49"/>
  <c r="T49"/>
  <c r="E50"/>
  <c r="K50" s="1"/>
  <c r="W50" s="1"/>
  <c r="P48" i="5"/>
  <c r="K48"/>
  <c r="H50" i="1" l="1"/>
  <c r="T50"/>
  <c r="Q50"/>
  <c r="N50"/>
  <c r="E51"/>
  <c r="K51" s="1"/>
  <c r="W51" s="1"/>
  <c r="P49" i="5"/>
  <c r="K49"/>
  <c r="N51" i="1" l="1"/>
  <c r="H51"/>
  <c r="T51"/>
  <c r="Q51"/>
  <c r="E52"/>
  <c r="K52" s="1"/>
  <c r="W52" s="1"/>
  <c r="P50" i="5"/>
  <c r="K50"/>
  <c r="N52" i="1" l="1"/>
  <c r="H52"/>
  <c r="T52"/>
  <c r="Q52"/>
  <c r="E53"/>
  <c r="K53" s="1"/>
  <c r="W53" s="1"/>
  <c r="P51" i="5"/>
  <c r="K51"/>
  <c r="N53" i="1" l="1"/>
  <c r="H53"/>
  <c r="T53"/>
  <c r="Q53"/>
  <c r="E54"/>
  <c r="K54" s="1"/>
  <c r="W54" s="1"/>
  <c r="P52" i="5"/>
  <c r="K52"/>
  <c r="T54" i="1" l="1"/>
  <c r="Q54"/>
  <c r="N54"/>
  <c r="H54"/>
  <c r="E55"/>
  <c r="K55" s="1"/>
  <c r="W55" s="1"/>
  <c r="P53" i="5"/>
  <c r="K53"/>
  <c r="N55" i="1" l="1"/>
  <c r="H55"/>
  <c r="T55"/>
  <c r="Q55"/>
  <c r="E56"/>
  <c r="K56" s="1"/>
  <c r="W56" s="1"/>
  <c r="P54" i="5"/>
  <c r="K54"/>
  <c r="Q56" i="1" l="1"/>
  <c r="N56"/>
  <c r="H56"/>
  <c r="T56"/>
  <c r="E57"/>
  <c r="K57" s="1"/>
  <c r="W57" s="1"/>
  <c r="P55" i="5"/>
  <c r="K55"/>
  <c r="H57" i="1" l="1"/>
  <c r="T57"/>
  <c r="Q57"/>
  <c r="N57"/>
  <c r="E58"/>
  <c r="K58" s="1"/>
  <c r="W58" s="1"/>
  <c r="P56" i="5"/>
  <c r="K56"/>
  <c r="T58" i="1" l="1"/>
  <c r="Q58"/>
  <c r="N58"/>
  <c r="H58"/>
  <c r="E59"/>
  <c r="K59" s="1"/>
  <c r="W59" s="1"/>
  <c r="P57" i="5"/>
  <c r="K57"/>
  <c r="H59" i="1" l="1"/>
  <c r="T59"/>
  <c r="Q59"/>
  <c r="N59"/>
  <c r="E60"/>
  <c r="K60" s="1"/>
  <c r="W60" s="1"/>
  <c r="P58" i="5"/>
  <c r="K58"/>
  <c r="N60" i="1" l="1"/>
  <c r="H60"/>
  <c r="T60"/>
  <c r="Q60"/>
  <c r="E61"/>
  <c r="K61" s="1"/>
  <c r="W61" s="1"/>
  <c r="P59" i="5"/>
  <c r="K59"/>
  <c r="T61" i="1" l="1"/>
  <c r="Q61"/>
  <c r="N61"/>
  <c r="H61"/>
  <c r="E62"/>
  <c r="K62" s="1"/>
  <c r="W62" s="1"/>
  <c r="P60" i="5"/>
  <c r="K60"/>
  <c r="N62" i="1" l="1"/>
  <c r="H62"/>
  <c r="T62"/>
  <c r="Q62"/>
  <c r="E63"/>
  <c r="K63" s="1"/>
  <c r="W63" s="1"/>
  <c r="P61" i="5"/>
  <c r="K61"/>
  <c r="Q63" i="1" l="1"/>
  <c r="N63"/>
  <c r="H63"/>
  <c r="T63"/>
  <c r="E64"/>
  <c r="K64" s="1"/>
  <c r="W64" s="1"/>
  <c r="P62" i="5"/>
  <c r="K62"/>
  <c r="N64" i="1" l="1"/>
  <c r="H64"/>
  <c r="T64"/>
  <c r="Q64"/>
  <c r="E65"/>
  <c r="K65" s="1"/>
  <c r="W65" s="1"/>
  <c r="P63" i="5"/>
  <c r="K63"/>
  <c r="Q65" i="1" l="1"/>
  <c r="N65"/>
  <c r="H65"/>
  <c r="T65"/>
  <c r="E66"/>
  <c r="K66" s="1"/>
  <c r="W66" s="1"/>
  <c r="P64" i="5"/>
  <c r="K64"/>
  <c r="H66" i="1" l="1"/>
  <c r="T66"/>
  <c r="Q66"/>
  <c r="N66"/>
  <c r="E67"/>
  <c r="K67" s="1"/>
  <c r="W67" s="1"/>
  <c r="P65" i="5"/>
  <c r="K65"/>
  <c r="N67" i="1" l="1"/>
  <c r="H67"/>
  <c r="T67"/>
  <c r="Q67"/>
  <c r="E68"/>
  <c r="K68" s="1"/>
  <c r="W68" s="1"/>
  <c r="P66" i="5"/>
  <c r="K66"/>
  <c r="N68" i="1" l="1"/>
  <c r="H68"/>
  <c r="T68"/>
  <c r="Q68"/>
  <c r="E69"/>
  <c r="K69" s="1"/>
  <c r="W69" s="1"/>
  <c r="P67" i="5"/>
  <c r="K67"/>
  <c r="N69" i="1" l="1"/>
  <c r="H69"/>
  <c r="T69"/>
  <c r="Q69"/>
  <c r="E70"/>
  <c r="K70" s="1"/>
  <c r="W70" s="1"/>
  <c r="P68" i="5"/>
  <c r="K68"/>
  <c r="T70" i="1" l="1"/>
  <c r="Q70"/>
  <c r="N70"/>
  <c r="H70"/>
  <c r="E71"/>
  <c r="K71" s="1"/>
  <c r="W71" s="1"/>
  <c r="P69" i="5"/>
  <c r="K69"/>
  <c r="N71" i="1" l="1"/>
  <c r="H71"/>
  <c r="T71"/>
  <c r="Q71"/>
  <c r="E72"/>
  <c r="K72" s="1"/>
  <c r="W72" s="1"/>
  <c r="P70" i="5"/>
  <c r="K70"/>
  <c r="Q72" i="1" l="1"/>
  <c r="N72"/>
  <c r="H72"/>
  <c r="T72"/>
  <c r="E73"/>
  <c r="K73" s="1"/>
  <c r="W73" s="1"/>
  <c r="P71" i="5"/>
  <c r="K71"/>
  <c r="H73" i="1" l="1"/>
  <c r="T73"/>
  <c r="Q73"/>
  <c r="N73"/>
  <c r="E74"/>
  <c r="K74" s="1"/>
  <c r="W74" s="1"/>
  <c r="P72" i="5"/>
  <c r="K72"/>
  <c r="T74" i="1" l="1"/>
  <c r="Q74"/>
  <c r="N74"/>
  <c r="H74"/>
  <c r="E75"/>
  <c r="K75" s="1"/>
  <c r="W75" s="1"/>
  <c r="P73" i="5"/>
  <c r="K73"/>
  <c r="H75" i="1" l="1"/>
  <c r="T75"/>
  <c r="Q75"/>
  <c r="N75"/>
  <c r="E76"/>
  <c r="K76" s="1"/>
  <c r="W76" s="1"/>
  <c r="P74" i="5"/>
  <c r="K74"/>
  <c r="N76" i="1" l="1"/>
  <c r="H76"/>
  <c r="T76"/>
  <c r="Q76"/>
  <c r="E77"/>
  <c r="K77" s="1"/>
  <c r="W77" s="1"/>
  <c r="P75" i="5"/>
  <c r="K75"/>
  <c r="T77" i="1" l="1"/>
  <c r="Q77"/>
  <c r="N77"/>
  <c r="H77"/>
  <c r="E78"/>
  <c r="K78" s="1"/>
  <c r="W78" s="1"/>
  <c r="P76" i="5"/>
  <c r="K76"/>
  <c r="N78" i="1" l="1"/>
  <c r="H78"/>
  <c r="T78"/>
  <c r="Q78"/>
  <c r="E79"/>
  <c r="K79" s="1"/>
  <c r="W79" s="1"/>
  <c r="P77" i="5"/>
  <c r="K77"/>
  <c r="Q79" i="1" l="1"/>
  <c r="N79"/>
  <c r="H79"/>
  <c r="T79"/>
  <c r="E80"/>
  <c r="K80" s="1"/>
  <c r="W80" s="1"/>
  <c r="P78" i="5"/>
  <c r="K78"/>
  <c r="N80" i="1" l="1"/>
  <c r="H80"/>
  <c r="T80"/>
  <c r="Q80"/>
  <c r="E81"/>
  <c r="K81" s="1"/>
  <c r="W81" s="1"/>
  <c r="P79" i="5"/>
  <c r="K79"/>
  <c r="Q81" i="1" l="1"/>
  <c r="N81"/>
  <c r="H81"/>
  <c r="T81"/>
  <c r="E82"/>
  <c r="K82" s="1"/>
  <c r="W82" s="1"/>
  <c r="P80" i="5"/>
  <c r="K80"/>
  <c r="H82" i="1" l="1"/>
  <c r="T82"/>
  <c r="Q82"/>
  <c r="N82"/>
  <c r="E83"/>
  <c r="K83" s="1"/>
  <c r="W83" s="1"/>
  <c r="P81" i="5"/>
  <c r="K81"/>
  <c r="N83" i="1" l="1"/>
  <c r="H83"/>
  <c r="T83"/>
  <c r="Q83"/>
  <c r="E84"/>
  <c r="K84" s="1"/>
  <c r="W84" s="1"/>
  <c r="P82" i="5"/>
  <c r="K82"/>
  <c r="N84" i="1" l="1"/>
  <c r="H84"/>
  <c r="T84"/>
  <c r="Q84"/>
  <c r="E85"/>
  <c r="K85" s="1"/>
  <c r="W85" s="1"/>
  <c r="P83" i="5"/>
  <c r="K83"/>
  <c r="N85" i="1" l="1"/>
  <c r="H85"/>
  <c r="T85"/>
  <c r="Q85"/>
  <c r="E86"/>
  <c r="K86" s="1"/>
  <c r="W86" s="1"/>
  <c r="P84" i="5"/>
  <c r="K84"/>
  <c r="T86" i="1" l="1"/>
  <c r="Q86"/>
  <c r="N86"/>
  <c r="H86"/>
  <c r="E87"/>
  <c r="K87" s="1"/>
  <c r="W87" s="1"/>
  <c r="P85" i="5"/>
  <c r="K85"/>
  <c r="N87" i="1" l="1"/>
  <c r="H87"/>
  <c r="T87"/>
  <c r="Q87"/>
  <c r="E88"/>
  <c r="K88" s="1"/>
  <c r="W88" s="1"/>
  <c r="P86" i="5"/>
  <c r="K86"/>
  <c r="Q88" i="1" l="1"/>
  <c r="N88"/>
  <c r="H88"/>
  <c r="T88"/>
  <c r="E89"/>
  <c r="K89" s="1"/>
  <c r="W89" s="1"/>
  <c r="P87" i="5"/>
  <c r="K87"/>
  <c r="H89" i="1" l="1"/>
  <c r="T89"/>
  <c r="Q89"/>
  <c r="N89"/>
  <c r="E90"/>
  <c r="K90" s="1"/>
  <c r="W90" s="1"/>
  <c r="P88" i="5"/>
  <c r="K88"/>
  <c r="T90" i="1" l="1"/>
  <c r="Q90"/>
  <c r="N90"/>
  <c r="H90"/>
  <c r="E91"/>
  <c r="K91" s="1"/>
  <c r="W91" s="1"/>
  <c r="P89" i="5"/>
  <c r="K89"/>
  <c r="H91" i="1" l="1"/>
  <c r="T91"/>
  <c r="Q91"/>
  <c r="N91"/>
  <c r="E92"/>
  <c r="K92" s="1"/>
  <c r="W92" s="1"/>
  <c r="P90" i="5"/>
  <c r="K90"/>
  <c r="N92" i="1" l="1"/>
  <c r="H92"/>
  <c r="T92"/>
  <c r="Q92"/>
  <c r="E93"/>
  <c r="K93" s="1"/>
  <c r="W93" s="1"/>
  <c r="P91" i="5"/>
  <c r="K91"/>
  <c r="T93" i="1" l="1"/>
  <c r="Q93"/>
  <c r="N93"/>
  <c r="H93"/>
  <c r="E94"/>
  <c r="K94" s="1"/>
  <c r="W94" s="1"/>
  <c r="P92" i="5"/>
  <c r="K92"/>
  <c r="N94" i="1" l="1"/>
  <c r="H94"/>
  <c r="T94"/>
  <c r="Q94"/>
  <c r="E95"/>
  <c r="K95" s="1"/>
  <c r="W95" s="1"/>
  <c r="P93" i="5"/>
  <c r="K93"/>
  <c r="Q95" i="1" l="1"/>
  <c r="N95"/>
  <c r="H95"/>
  <c r="T95"/>
  <c r="P94" i="5"/>
  <c r="K94"/>
  <c r="N105" l="1"/>
  <c r="E96" i="1"/>
  <c r="K96" s="1"/>
  <c r="W96" s="1"/>
  <c r="P95" i="5"/>
  <c r="K95"/>
  <c r="N96" i="1" l="1"/>
  <c r="H96"/>
  <c r="T96"/>
  <c r="Q96"/>
  <c r="M105" i="5"/>
  <c r="E97" i="1"/>
  <c r="K97" s="1"/>
  <c r="W97" s="1"/>
  <c r="P96" i="5"/>
  <c r="K96"/>
  <c r="Q97" i="1" l="1"/>
  <c r="N97"/>
  <c r="H97"/>
  <c r="T97"/>
  <c r="L105" i="5"/>
  <c r="E98" i="1"/>
  <c r="K98" s="1"/>
  <c r="W98" s="1"/>
  <c r="P97" i="5"/>
  <c r="K97"/>
  <c r="H98" i="1" l="1"/>
  <c r="T98"/>
  <c r="Q98"/>
  <c r="N98"/>
  <c r="K105" i="5"/>
  <c r="E99" i="1"/>
  <c r="K99" s="1"/>
  <c r="W99" s="1"/>
  <c r="P98" i="5"/>
  <c r="K98"/>
  <c r="N99" i="1" l="1"/>
  <c r="H99"/>
  <c r="T99"/>
  <c r="Q99"/>
  <c r="J105" i="5"/>
  <c r="E100" i="1"/>
  <c r="K100" s="1"/>
  <c r="W100" s="1"/>
  <c r="P99" i="5"/>
  <c r="K99"/>
  <c r="N100" i="1" l="1"/>
  <c r="H100"/>
  <c r="T100"/>
  <c r="Q100"/>
  <c r="I105" i="5"/>
  <c r="E101" i="1"/>
  <c r="K101" s="1"/>
  <c r="W101" s="1"/>
  <c r="E102"/>
  <c r="K102" s="1"/>
  <c r="W102" s="1"/>
  <c r="P100" i="5"/>
  <c r="K100"/>
  <c r="T102" i="1" l="1"/>
  <c r="Q102"/>
  <c r="N102"/>
  <c r="H102"/>
  <c r="N101"/>
  <c r="H101"/>
  <c r="T101"/>
  <c r="Q101"/>
  <c r="H105" i="5"/>
  <c r="P101"/>
  <c r="K101" l="1"/>
  <c r="E104" i="1"/>
  <c r="K104" s="1"/>
  <c r="W104" s="1"/>
  <c r="P102" i="5"/>
  <c r="K102"/>
  <c r="Q104" i="1" l="1"/>
  <c r="N104"/>
  <c r="H104"/>
  <c r="T104"/>
  <c r="G105" i="5"/>
  <c r="E103" i="1"/>
  <c r="K103" s="1"/>
  <c r="W103" s="1"/>
  <c r="F105" i="5"/>
  <c r="N103" i="1" l="1"/>
  <c r="H103"/>
  <c r="T103"/>
  <c r="Q103"/>
</calcChain>
</file>

<file path=xl/comments1.xml><?xml version="1.0" encoding="utf-8"?>
<comments xmlns="http://schemas.openxmlformats.org/spreadsheetml/2006/main">
  <authors>
    <author>sakmor</author>
  </authors>
  <commentList>
    <comment ref="E1" authorId="0">
      <text>
        <r>
          <rPr>
            <b/>
            <sz val="9"/>
            <color indexed="81"/>
            <rFont val="Tahoma"/>
            <family val="2"/>
          </rPr>
          <t>sakmor: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關鍵曲</t>
        </r>
      </text>
    </comment>
  </commentList>
</comments>
</file>

<file path=xl/sharedStrings.xml><?xml version="1.0" encoding="utf-8"?>
<sst xmlns="http://schemas.openxmlformats.org/spreadsheetml/2006/main" count="170" uniqueCount="111">
  <si>
    <t>cLv</t>
    <phoneticPr fontId="1" type="noConversion"/>
  </si>
  <si>
    <t>cHP</t>
    <phoneticPr fontId="1" type="noConversion"/>
  </si>
  <si>
    <t>cDef</t>
    <phoneticPr fontId="1" type="noConversion"/>
  </si>
  <si>
    <t>mLv</t>
    <phoneticPr fontId="1" type="noConversion"/>
  </si>
  <si>
    <t>mHP</t>
    <phoneticPr fontId="1" type="noConversion"/>
  </si>
  <si>
    <t>mDef</t>
    <phoneticPr fontId="1" type="noConversion"/>
  </si>
  <si>
    <t>玩家裸身攻擊力</t>
    <phoneticPr fontId="1" type="noConversion"/>
  </si>
  <si>
    <t>小怪攻擊力</t>
    <phoneticPr fontId="1" type="noConversion"/>
  </si>
  <si>
    <t>time</t>
    <phoneticPr fontId="1" type="noConversion"/>
  </si>
  <si>
    <t>fDamage</t>
    <phoneticPr fontId="1" type="noConversion"/>
  </si>
  <si>
    <t>cDamage</t>
    <phoneticPr fontId="1" type="noConversion"/>
  </si>
  <si>
    <t>mDamage</t>
    <phoneticPr fontId="1" type="noConversion"/>
  </si>
  <si>
    <t>小怪數值</t>
    <phoneticPr fontId="1" type="noConversion"/>
  </si>
  <si>
    <t>玩家裸身</t>
    <phoneticPr fontId="1" type="noConversion"/>
  </si>
  <si>
    <t>菁英怪數值</t>
    <phoneticPr fontId="1" type="noConversion"/>
  </si>
  <si>
    <t>小怪</t>
    <phoneticPr fontId="1" type="noConversion"/>
  </si>
  <si>
    <t>菁英</t>
    <phoneticPr fontId="1" type="noConversion"/>
  </si>
  <si>
    <t>王怪</t>
    <phoneticPr fontId="1" type="noConversion"/>
  </si>
  <si>
    <t>王怪怪數值</t>
    <phoneticPr fontId="1" type="noConversion"/>
  </si>
  <si>
    <t>fDamage=最終傷害值=傷害-防禦</t>
    <phoneticPr fontId="1" type="noConversion"/>
  </si>
  <si>
    <t>time=該怪物需要普攻幾次會死亡（企劃自訂)</t>
    <phoneticPr fontId="1" type="noConversion"/>
  </si>
  <si>
    <t>怪物等級</t>
    <phoneticPr fontId="1" type="noConversion"/>
  </si>
  <si>
    <t>角色等級</t>
    <phoneticPr fontId="1" type="noConversion"/>
  </si>
  <si>
    <t>攻擊力</t>
    <phoneticPr fontId="1" type="noConversion"/>
  </si>
  <si>
    <t>防禦力</t>
    <phoneticPr fontId="1" type="noConversion"/>
  </si>
  <si>
    <t>血量</t>
    <phoneticPr fontId="1" type="noConversion"/>
  </si>
  <si>
    <t>可承受次數</t>
    <phoneticPr fontId="1" type="noConversion"/>
  </si>
  <si>
    <t>類型</t>
    <phoneticPr fontId="1" type="noConversion"/>
  </si>
  <si>
    <t>等級</t>
    <phoneticPr fontId="1" type="noConversion"/>
  </si>
  <si>
    <t>次數</t>
    <phoneticPr fontId="1" type="noConversion"/>
  </si>
  <si>
    <t>HP=50+(等級x5)^1.5 ，(企劃自訂：如果是小怪*1 ，如果是玩家*2，如果是精英*1.5，如果是王怪*3）</t>
    <phoneticPr fontId="1" type="noConversion"/>
  </si>
  <si>
    <t>Damage=(玩家=同等級小怪血量的一半)，(小怪=同等級玩家血量的一半）</t>
    <phoneticPr fontId="1" type="noConversion"/>
  </si>
  <si>
    <t>Def=依據目標的HP與預期的time次數，計算出該生物的防禦值 =對方攻擊-我的血量/預期次數</t>
    <phoneticPr fontId="1" type="noConversion"/>
  </si>
  <si>
    <t>攻擊值</t>
    <phoneticPr fontId="1" type="noConversion"/>
  </si>
  <si>
    <t>防禦值</t>
    <phoneticPr fontId="1" type="noConversion"/>
  </si>
  <si>
    <t>mHP</t>
    <phoneticPr fontId="1" type="noConversion"/>
  </si>
  <si>
    <t>cDamge</t>
    <phoneticPr fontId="1" type="noConversion"/>
  </si>
  <si>
    <t>HP值</t>
    <phoneticPr fontId="1" type="noConversion"/>
  </si>
  <si>
    <t>mDamge</t>
    <phoneticPr fontId="1" type="noConversion"/>
  </si>
  <si>
    <t>cDef</t>
    <phoneticPr fontId="1" type="noConversion"/>
  </si>
  <si>
    <t>怪承受</t>
    <phoneticPr fontId="1" type="noConversion"/>
  </si>
  <si>
    <t>我承受HP</t>
    <phoneticPr fontId="1" type="noConversion"/>
  </si>
  <si>
    <t>我承受防禦</t>
    <phoneticPr fontId="1" type="noConversion"/>
  </si>
  <si>
    <t>攻擊</t>
    <phoneticPr fontId="1" type="noConversion"/>
  </si>
  <si>
    <t>防禦</t>
    <phoneticPr fontId="1" type="noConversion"/>
  </si>
  <si>
    <t>生命</t>
    <phoneticPr fontId="1" type="noConversion"/>
  </si>
  <si>
    <t>頭</t>
    <phoneticPr fontId="1" type="noConversion"/>
  </si>
  <si>
    <t>身</t>
    <phoneticPr fontId="1" type="noConversion"/>
  </si>
  <si>
    <t>手</t>
    <phoneticPr fontId="1" type="noConversion"/>
  </si>
  <si>
    <t>腳</t>
    <phoneticPr fontId="1" type="noConversion"/>
  </si>
  <si>
    <t>武器</t>
    <phoneticPr fontId="1" type="noConversion"/>
  </si>
  <si>
    <t>sakmor</t>
  </si>
  <si>
    <t>5種裝備:</t>
  </si>
  <si>
    <t>武器、頭、身、手、腳</t>
  </si>
  <si>
    <t>只有武器有攻擊值</t>
  </si>
  <si>
    <t>5種裝備皆有兩種版本</t>
  </si>
  <si>
    <t>防禦型、生命型</t>
  </si>
  <si>
    <t>武器</t>
    <phoneticPr fontId="1" type="noConversion"/>
  </si>
  <si>
    <t>頭</t>
    <phoneticPr fontId="1" type="noConversion"/>
  </si>
  <si>
    <t>身</t>
    <phoneticPr fontId="1" type="noConversion"/>
  </si>
  <si>
    <t>手</t>
    <phoneticPr fontId="1" type="noConversion"/>
  </si>
  <si>
    <t>腳</t>
    <phoneticPr fontId="1" type="noConversion"/>
  </si>
  <si>
    <t>防禦</t>
    <phoneticPr fontId="1" type="noConversion"/>
  </si>
  <si>
    <t>攻擊+生命</t>
    <phoneticPr fontId="1" type="noConversion"/>
  </si>
  <si>
    <t>攻擊+防禦</t>
    <phoneticPr fontId="1" type="noConversion"/>
  </si>
  <si>
    <t>生命</t>
    <phoneticPr fontId="1" type="noConversion"/>
  </si>
  <si>
    <t>裝備共有五種，分為兩類型 (生命型與防禦型)</t>
    <phoneticPr fontId="1" type="noConversion"/>
  </si>
  <si>
    <t>裸身</t>
    <phoneticPr fontId="1" type="noConversion"/>
  </si>
  <si>
    <t>裝備</t>
    <phoneticPr fontId="1" type="noConversion"/>
  </si>
  <si>
    <t>裝備</t>
    <phoneticPr fontId="1" type="noConversion"/>
  </si>
  <si>
    <t>參數</t>
    <phoneticPr fontId="1" type="noConversion"/>
  </si>
  <si>
    <t>穿刺攻擊將無視防禦。</t>
    <phoneticPr fontId="1" type="noConversion"/>
  </si>
  <si>
    <t>正常攻擊下A攻擊B造成20點傷害</t>
    <phoneticPr fontId="1" type="noConversion"/>
  </si>
  <si>
    <t>出現穿刺時，A攻擊B造成20+10點傷害</t>
    <phoneticPr fontId="1" type="noConversion"/>
  </si>
  <si>
    <t xml:space="preserve">舉例來說: </t>
    <phoneticPr fontId="1" type="noConversion"/>
  </si>
  <si>
    <t>A攻擊100點  B防禦80點</t>
  </si>
  <si>
    <t>正常攻擊下A攻擊B造成0點傷害</t>
    <phoneticPr fontId="1" type="noConversion"/>
  </si>
  <si>
    <t>出現穿刺時，A攻擊B造成0+10點傷害</t>
    <phoneticPr fontId="1" type="noConversion"/>
  </si>
  <si>
    <t>當穿刺發生後，5次傷害內將不會再發生穿刺傷害。</t>
    <phoneticPr fontId="1" type="noConversion"/>
  </si>
  <si>
    <t>玩家可透過天賦、藥水、特殊裝備提升此次數，但是無法將低穿刺發生機率。</t>
    <phoneticPr fontId="1" type="noConversion"/>
  </si>
  <si>
    <t>遊戲沒有閃避率，也不會有命中率</t>
    <phoneticPr fontId="1" type="noConversion"/>
  </si>
  <si>
    <t>關於穿刺</t>
    <phoneticPr fontId="1" type="noConversion"/>
  </si>
  <si>
    <t>關於爆擊</t>
    <phoneticPr fontId="1" type="noConversion"/>
  </si>
  <si>
    <t>每次攻擊，有10%機率出現額外附加 (攻擊力X10%) 穿刺攻擊 (無論玩家、怪物)</t>
    <phoneticPr fontId="1" type="noConversion"/>
  </si>
  <si>
    <t>每次被攻擊，有10%機率出現額外附加 (攻擊力X10%) 爆擊攻擊 (無論玩家、怪物)</t>
    <phoneticPr fontId="1" type="noConversion"/>
  </si>
  <si>
    <t>當爆擊發生時，造成的傷害*1.5倍(計算防禦前)。</t>
    <phoneticPr fontId="1" type="noConversion"/>
  </si>
  <si>
    <t>出現爆擊時，A攻擊B造成70點傷害</t>
    <phoneticPr fontId="1" type="noConversion"/>
  </si>
  <si>
    <t>A攻擊100點  B防禦200點</t>
    <phoneticPr fontId="1" type="noConversion"/>
  </si>
  <si>
    <t>A攻擊100點  B防禦200點</t>
    <phoneticPr fontId="1" type="noConversion"/>
  </si>
  <si>
    <t>出現爆擊時，A攻擊B造成50點傷害</t>
    <phoneticPr fontId="1" type="noConversion"/>
  </si>
  <si>
    <t>當爆擊發生後，5次傷害內將不會再發生爆擊傷害。</t>
    <phoneticPr fontId="1" type="noConversion"/>
  </si>
  <si>
    <t>玩家可透過天賦、藥水、特殊裝備提升此次數，但是無法將低爆擊發生機率。</t>
    <phoneticPr fontId="1" type="noConversion"/>
  </si>
  <si>
    <t>爆擊率與穿刺率也是固定在10%及五次內冷卻，所以想提高發生機率就是要提高攻擊次數=提高速度值。</t>
    <phoneticPr fontId="1" type="noConversion"/>
  </si>
  <si>
    <t>關於技能</t>
    <phoneticPr fontId="1" type="noConversion"/>
  </si>
  <si>
    <t>沒這種東西，太麻煩了。</t>
    <phoneticPr fontId="1" type="noConversion"/>
  </si>
  <si>
    <t>關於速度值</t>
    <phoneticPr fontId="1" type="noConversion"/>
  </si>
  <si>
    <t>1/(0.1+N*0.1)+0.5</t>
    <phoneticPr fontId="1" type="noConversion"/>
  </si>
  <si>
    <t>會有治療、偷竊、挑釁、鼓舞…不會有直接傷害敵方的技能 (因此也不需要魔防了)</t>
    <phoneticPr fontId="1" type="noConversion"/>
  </si>
  <si>
    <t>將有低防禦、降低攻擊之類的，施展技能會扣減MP</t>
    <phoneticPr fontId="1" type="noConversion"/>
  </si>
  <si>
    <t>關於裝備</t>
    <phoneticPr fontId="1" type="noConversion"/>
  </si>
  <si>
    <t>關於金錢</t>
    <phoneticPr fontId="1" type="noConversion"/>
  </si>
  <si>
    <t>關於掉寶</t>
    <phoneticPr fontId="1" type="noConversion"/>
  </si>
  <si>
    <t>走路可以補充(FF12)</t>
    <phoneticPr fontId="1" type="noConversion"/>
  </si>
  <si>
    <t>喝藥水可以補充</t>
    <phoneticPr fontId="1" type="noConversion"/>
  </si>
  <si>
    <t>關於MP</t>
    <phoneticPr fontId="1" type="noConversion"/>
  </si>
  <si>
    <t>關於HP</t>
    <phoneticPr fontId="1" type="noConversion"/>
  </si>
  <si>
    <t>復活扣錢，依照等級扣復活金幣。</t>
    <phoneticPr fontId="1" type="noConversion"/>
  </si>
  <si>
    <t>可到商店購買裝備</t>
    <phoneticPr fontId="1" type="noConversion"/>
  </si>
  <si>
    <t>只有偷竊成功才有錢</t>
    <phoneticPr fontId="1" type="noConversion"/>
  </si>
  <si>
    <t xml:space="preserve"> </t>
    <phoneticPr fontId="1" type="noConversion"/>
  </si>
  <si>
    <t>裝備防禦值=</t>
    <phoneticPr fontId="1" type="noConversion"/>
  </si>
</sst>
</file>

<file path=xl/styles.xml><?xml version="1.0" encoding="utf-8"?>
<styleSheet xmlns="http://schemas.openxmlformats.org/spreadsheetml/2006/main">
  <numFmts count="5">
    <numFmt numFmtId="176" formatCode="0.00_ "/>
    <numFmt numFmtId="177" formatCode="0_ "/>
    <numFmt numFmtId="178" formatCode="0.0_ "/>
    <numFmt numFmtId="179" formatCode="0.00_);[Red]\(0.00\)"/>
    <numFmt numFmtId="180" formatCode="0_);[Red]\(0\)"/>
  </numFmts>
  <fonts count="17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0"/>
      <color theme="1"/>
      <name val="新細明體"/>
      <family val="1"/>
      <charset val="136"/>
      <scheme val="minor"/>
    </font>
    <font>
      <sz val="10"/>
      <color theme="1"/>
      <name val="新細明體"/>
      <family val="1"/>
      <charset val="136"/>
      <scheme val="minor"/>
    </font>
    <font>
      <b/>
      <sz val="10"/>
      <color rgb="FF0000FF"/>
      <name val="新細明體"/>
      <family val="1"/>
      <charset val="136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細明體"/>
      <family val="3"/>
      <charset val="136"/>
    </font>
    <font>
      <sz val="10"/>
      <color theme="1"/>
      <name val="新細明體"/>
      <family val="1"/>
      <charset val="136"/>
      <scheme val="major"/>
    </font>
    <font>
      <sz val="10"/>
      <color theme="1"/>
      <name val="新細明體"/>
      <family val="1"/>
      <scheme val="major"/>
    </font>
    <font>
      <sz val="12"/>
      <color theme="1"/>
      <name val="新細明體"/>
      <family val="1"/>
      <scheme val="major"/>
    </font>
    <font>
      <sz val="10"/>
      <color rgb="FF0000FF"/>
      <name val="新細明體"/>
      <family val="1"/>
      <scheme val="major"/>
    </font>
    <font>
      <sz val="10"/>
      <color theme="1"/>
      <name val="PMingLiU"/>
      <family val="1"/>
      <charset val="136"/>
    </font>
    <font>
      <sz val="12"/>
      <color theme="1"/>
      <name val="PMingLiU"/>
      <family val="1"/>
      <charset val="136"/>
    </font>
    <font>
      <sz val="10"/>
      <color rgb="FF0000FF"/>
      <name val="PMingLiU"/>
      <family val="1"/>
      <charset val="136"/>
    </font>
    <font>
      <b/>
      <sz val="10"/>
      <color theme="1"/>
      <name val="新細明體"/>
      <family val="1"/>
      <charset val="136"/>
      <scheme val="minor"/>
    </font>
    <font>
      <sz val="10"/>
      <color theme="1"/>
      <name val="新細明體"/>
      <family val="1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6">
    <xf numFmtId="0" fontId="0" fillId="0" borderId="0" xfId="0">
      <alignment vertical="center"/>
    </xf>
    <xf numFmtId="177" fontId="0" fillId="0" borderId="0" xfId="0" applyNumberFormat="1" applyAlignment="1">
      <alignment horizontal="center" vertical="center"/>
    </xf>
    <xf numFmtId="176" fontId="2" fillId="4" borderId="1" xfId="0" applyNumberFormat="1" applyFont="1" applyFill="1" applyBorder="1" applyAlignment="1">
      <alignment horizontal="center" vertical="center"/>
    </xf>
    <xf numFmtId="177" fontId="3" fillId="0" borderId="0" xfId="0" applyNumberFormat="1" applyFont="1" applyAlignment="1">
      <alignment horizontal="center" vertical="center"/>
    </xf>
    <xf numFmtId="177" fontId="3" fillId="2" borderId="0" xfId="0" applyNumberFormat="1" applyFont="1" applyFill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10" fillId="0" borderId="0" xfId="0" applyFont="1">
      <alignment vertical="center"/>
    </xf>
    <xf numFmtId="177" fontId="9" fillId="0" borderId="0" xfId="0" applyNumberFormat="1" applyFont="1" applyAlignment="1">
      <alignment horizontal="center" vertical="center"/>
    </xf>
    <xf numFmtId="177" fontId="9" fillId="2" borderId="0" xfId="0" applyNumberFormat="1" applyFont="1" applyFill="1" applyAlignment="1">
      <alignment horizontal="center" vertical="center"/>
    </xf>
    <xf numFmtId="177" fontId="10" fillId="0" borderId="0" xfId="0" applyNumberFormat="1" applyFont="1" applyAlignment="1">
      <alignment horizontal="center" vertical="center"/>
    </xf>
    <xf numFmtId="0" fontId="9" fillId="0" borderId="0" xfId="0" applyFont="1">
      <alignment vertical="center"/>
    </xf>
    <xf numFmtId="0" fontId="11" fillId="2" borderId="5" xfId="0" applyFont="1" applyFill="1" applyBorder="1" applyAlignment="1">
      <alignment horizontal="center" vertical="center"/>
    </xf>
    <xf numFmtId="0" fontId="11" fillId="2" borderId="6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/>
    </xf>
    <xf numFmtId="0" fontId="11" fillId="2" borderId="7" xfId="0" applyFont="1" applyFill="1" applyBorder="1" applyAlignment="1">
      <alignment horizontal="center" vertical="center"/>
    </xf>
    <xf numFmtId="176" fontId="9" fillId="4" borderId="1" xfId="0" applyNumberFormat="1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right" vertical="center"/>
    </xf>
    <xf numFmtId="0" fontId="11" fillId="2" borderId="0" xfId="0" applyFont="1" applyFill="1" applyBorder="1" applyAlignment="1">
      <alignment horizontal="center" vertical="center"/>
    </xf>
    <xf numFmtId="176" fontId="9" fillId="4" borderId="0" xfId="0" applyNumberFormat="1" applyFont="1" applyFill="1" applyBorder="1" applyAlignment="1">
      <alignment horizontal="center" vertical="center"/>
    </xf>
    <xf numFmtId="177" fontId="9" fillId="0" borderId="0" xfId="0" applyNumberFormat="1" applyFont="1">
      <alignment vertical="center"/>
    </xf>
    <xf numFmtId="178" fontId="9" fillId="0" borderId="0" xfId="0" applyNumberFormat="1" applyFont="1">
      <alignment vertical="center"/>
    </xf>
    <xf numFmtId="0" fontId="9" fillId="3" borderId="10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6" borderId="0" xfId="0" applyFont="1" applyFill="1" applyAlignment="1">
      <alignment horizontal="center" vertical="center"/>
    </xf>
    <xf numFmtId="177" fontId="9" fillId="6" borderId="0" xfId="0" applyNumberFormat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12" fillId="0" borderId="0" xfId="0" applyFont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13" fillId="0" borderId="0" xfId="0" applyFont="1">
      <alignment vertical="center"/>
    </xf>
    <xf numFmtId="0" fontId="14" fillId="2" borderId="12" xfId="0" applyFont="1" applyFill="1" applyBorder="1" applyAlignment="1">
      <alignment horizontal="center" vertical="center"/>
    </xf>
    <xf numFmtId="0" fontId="14" fillId="5" borderId="12" xfId="0" applyFont="1" applyFill="1" applyBorder="1" applyAlignment="1">
      <alignment horizontal="center" vertical="center"/>
    </xf>
    <xf numFmtId="0" fontId="14" fillId="6" borderId="12" xfId="0" applyFont="1" applyFill="1" applyBorder="1" applyAlignment="1">
      <alignment horizontal="center" vertical="center"/>
    </xf>
    <xf numFmtId="0" fontId="14" fillId="2" borderId="11" xfId="0" applyFont="1" applyFill="1" applyBorder="1" applyAlignment="1">
      <alignment horizontal="center" vertical="center"/>
    </xf>
    <xf numFmtId="0" fontId="12" fillId="2" borderId="13" xfId="0" applyFont="1" applyFill="1" applyBorder="1" applyAlignment="1">
      <alignment horizontal="center" vertical="center"/>
    </xf>
    <xf numFmtId="0" fontId="12" fillId="2" borderId="11" xfId="0" applyFont="1" applyFill="1" applyBorder="1" applyAlignment="1">
      <alignment horizontal="center" vertical="center"/>
    </xf>
    <xf numFmtId="0" fontId="12" fillId="0" borderId="0" xfId="0" applyFont="1">
      <alignment vertical="center"/>
    </xf>
    <xf numFmtId="0" fontId="12" fillId="8" borderId="2" xfId="0" applyFont="1" applyFill="1" applyBorder="1" applyAlignment="1">
      <alignment horizontal="center" vertical="center"/>
    </xf>
    <xf numFmtId="177" fontId="12" fillId="0" borderId="0" xfId="0" applyNumberFormat="1" applyFont="1" applyFill="1" applyAlignment="1">
      <alignment horizontal="center" vertical="center"/>
    </xf>
    <xf numFmtId="0" fontId="12" fillId="0" borderId="0" xfId="0" applyFont="1" applyFill="1" applyAlignment="1">
      <alignment horizontal="center" vertical="center"/>
    </xf>
    <xf numFmtId="0" fontId="13" fillId="0" borderId="0" xfId="0" applyFont="1" applyFill="1">
      <alignment vertical="center"/>
    </xf>
    <xf numFmtId="0" fontId="16" fillId="0" borderId="0" xfId="0" applyFont="1" applyAlignment="1">
      <alignment horizontal="left" vertical="center"/>
    </xf>
    <xf numFmtId="0" fontId="16" fillId="0" borderId="0" xfId="0" applyFont="1" applyAlignment="1">
      <alignment horizontal="center" vertical="center"/>
    </xf>
    <xf numFmtId="0" fontId="16" fillId="2" borderId="0" xfId="0" applyFont="1" applyFill="1" applyAlignment="1">
      <alignment horizontal="center" vertical="center"/>
    </xf>
    <xf numFmtId="0" fontId="15" fillId="0" borderId="0" xfId="0" applyFont="1" applyAlignment="1">
      <alignment horizontal="left" vertical="center"/>
    </xf>
    <xf numFmtId="0" fontId="9" fillId="0" borderId="17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0" borderId="18" xfId="0" applyFont="1" applyBorder="1" applyAlignment="1">
      <alignment horizontal="center" vertical="center"/>
    </xf>
    <xf numFmtId="177" fontId="9" fillId="0" borderId="17" xfId="0" applyNumberFormat="1" applyFont="1" applyBorder="1" applyAlignment="1">
      <alignment horizontal="center" vertical="center"/>
    </xf>
    <xf numFmtId="177" fontId="9" fillId="0" borderId="0" xfId="0" applyNumberFormat="1" applyFont="1" applyBorder="1" applyAlignment="1">
      <alignment horizontal="center" vertical="center"/>
    </xf>
    <xf numFmtId="177" fontId="9" fillId="0" borderId="18" xfId="0" applyNumberFormat="1" applyFont="1" applyBorder="1" applyAlignment="1">
      <alignment horizontal="center" vertical="center"/>
    </xf>
    <xf numFmtId="177" fontId="9" fillId="0" borderId="19" xfId="0" applyNumberFormat="1" applyFont="1" applyBorder="1" applyAlignment="1">
      <alignment horizontal="center" vertical="center"/>
    </xf>
    <xf numFmtId="177" fontId="9" fillId="0" borderId="20" xfId="0" applyNumberFormat="1" applyFont="1" applyBorder="1" applyAlignment="1">
      <alignment horizontal="center" vertical="center"/>
    </xf>
    <xf numFmtId="177" fontId="9" fillId="0" borderId="21" xfId="0" applyNumberFormat="1" applyFont="1" applyBorder="1" applyAlignment="1">
      <alignment horizontal="center" vertical="center"/>
    </xf>
    <xf numFmtId="0" fontId="9" fillId="0" borderId="17" xfId="0" applyFont="1" applyBorder="1">
      <alignment vertical="center"/>
    </xf>
    <xf numFmtId="0" fontId="9" fillId="0" borderId="0" xfId="0" applyFont="1" applyBorder="1">
      <alignment vertical="center"/>
    </xf>
    <xf numFmtId="0" fontId="9" fillId="0" borderId="18" xfId="0" applyFont="1" applyBorder="1">
      <alignment vertical="center"/>
    </xf>
    <xf numFmtId="0" fontId="9" fillId="0" borderId="19" xfId="0" applyFont="1" applyBorder="1">
      <alignment vertical="center"/>
    </xf>
    <xf numFmtId="0" fontId="9" fillId="0" borderId="20" xfId="0" applyFont="1" applyBorder="1">
      <alignment vertical="center"/>
    </xf>
    <xf numFmtId="0" fontId="9" fillId="0" borderId="21" xfId="0" applyFont="1" applyBorder="1">
      <alignment vertical="center"/>
    </xf>
    <xf numFmtId="0" fontId="9" fillId="0" borderId="19" xfId="0" applyFont="1" applyBorder="1" applyAlignment="1">
      <alignment horizontal="center" vertical="center"/>
    </xf>
    <xf numFmtId="0" fontId="9" fillId="0" borderId="20" xfId="0" applyFont="1" applyBorder="1" applyAlignment="1">
      <alignment horizontal="center" vertical="center"/>
    </xf>
    <xf numFmtId="0" fontId="9" fillId="0" borderId="21" xfId="0" applyFont="1" applyBorder="1" applyAlignment="1">
      <alignment horizontal="center" vertical="center"/>
    </xf>
    <xf numFmtId="0" fontId="15" fillId="2" borderId="0" xfId="0" applyFont="1" applyFill="1" applyAlignment="1">
      <alignment horizontal="center" vertical="center"/>
    </xf>
    <xf numFmtId="0" fontId="15" fillId="2" borderId="0" xfId="0" applyFont="1" applyFill="1" applyAlignment="1">
      <alignment horizontal="left" vertical="center"/>
    </xf>
    <xf numFmtId="179" fontId="16" fillId="0" borderId="0" xfId="0" applyNumberFormat="1" applyFont="1" applyAlignment="1">
      <alignment horizontal="center" vertical="center"/>
    </xf>
    <xf numFmtId="179" fontId="16" fillId="0" borderId="0" xfId="0" applyNumberFormat="1" applyFont="1" applyAlignment="1">
      <alignment horizontal="left" vertical="center"/>
    </xf>
    <xf numFmtId="0" fontId="16" fillId="0" borderId="0" xfId="0" applyFont="1" applyFill="1" applyAlignment="1">
      <alignment horizontal="center" vertical="center"/>
    </xf>
    <xf numFmtId="179" fontId="12" fillId="8" borderId="3" xfId="0" applyNumberFormat="1" applyFont="1" applyFill="1" applyBorder="1" applyAlignment="1">
      <alignment horizontal="center" vertical="center"/>
    </xf>
    <xf numFmtId="179" fontId="14" fillId="2" borderId="11" xfId="0" applyNumberFormat="1" applyFont="1" applyFill="1" applyBorder="1" applyAlignment="1">
      <alignment horizontal="center" vertical="center"/>
    </xf>
    <xf numFmtId="179" fontId="12" fillId="0" borderId="0" xfId="0" applyNumberFormat="1" applyFont="1" applyFill="1" applyAlignment="1">
      <alignment horizontal="center" vertical="center"/>
    </xf>
    <xf numFmtId="179" fontId="12" fillId="0" borderId="0" xfId="0" applyNumberFormat="1" applyFont="1" applyAlignment="1">
      <alignment horizontal="center" vertical="center"/>
    </xf>
    <xf numFmtId="180" fontId="12" fillId="8" borderId="4" xfId="0" applyNumberFormat="1" applyFont="1" applyFill="1" applyBorder="1" applyAlignment="1">
      <alignment horizontal="center" vertical="center"/>
    </xf>
    <xf numFmtId="180" fontId="12" fillId="7" borderId="3" xfId="0" applyNumberFormat="1" applyFont="1" applyFill="1" applyBorder="1" applyAlignment="1">
      <alignment horizontal="center" vertical="center"/>
    </xf>
    <xf numFmtId="180" fontId="12" fillId="7" borderId="4" xfId="0" applyNumberFormat="1" applyFont="1" applyFill="1" applyBorder="1" applyAlignment="1">
      <alignment horizontal="center" vertical="center"/>
    </xf>
    <xf numFmtId="180" fontId="12" fillId="9" borderId="3" xfId="0" applyNumberFormat="1" applyFont="1" applyFill="1" applyBorder="1" applyAlignment="1">
      <alignment horizontal="center" vertical="center"/>
    </xf>
    <xf numFmtId="180" fontId="12" fillId="9" borderId="4" xfId="0" applyNumberFormat="1" applyFont="1" applyFill="1" applyBorder="1" applyAlignment="1">
      <alignment horizontal="center" vertical="center"/>
    </xf>
    <xf numFmtId="180" fontId="12" fillId="10" borderId="3" xfId="0" applyNumberFormat="1" applyFont="1" applyFill="1" applyBorder="1" applyAlignment="1">
      <alignment horizontal="center" vertical="center"/>
    </xf>
    <xf numFmtId="180" fontId="12" fillId="10" borderId="4" xfId="0" applyNumberFormat="1" applyFont="1" applyFill="1" applyBorder="1" applyAlignment="1">
      <alignment horizontal="center" vertical="center"/>
    </xf>
    <xf numFmtId="180" fontId="14" fillId="2" borderId="11" xfId="0" applyNumberFormat="1" applyFont="1" applyFill="1" applyBorder="1" applyAlignment="1">
      <alignment horizontal="center" vertical="center"/>
    </xf>
    <xf numFmtId="180" fontId="14" fillId="2" borderId="12" xfId="0" applyNumberFormat="1" applyFont="1" applyFill="1" applyBorder="1" applyAlignment="1">
      <alignment horizontal="center" vertical="center"/>
    </xf>
    <xf numFmtId="180" fontId="12" fillId="0" borderId="0" xfId="0" applyNumberFormat="1" applyFont="1" applyFill="1" applyAlignment="1">
      <alignment horizontal="center" vertical="center"/>
    </xf>
    <xf numFmtId="180" fontId="12" fillId="0" borderId="0" xfId="0" applyNumberFormat="1" applyFont="1" applyAlignment="1">
      <alignment horizontal="center" vertical="center"/>
    </xf>
    <xf numFmtId="177" fontId="12" fillId="7" borderId="2" xfId="0" applyNumberFormat="1" applyFont="1" applyFill="1" applyBorder="1" applyAlignment="1">
      <alignment horizontal="center" vertical="center"/>
    </xf>
    <xf numFmtId="177" fontId="12" fillId="9" borderId="2" xfId="0" applyNumberFormat="1" applyFont="1" applyFill="1" applyBorder="1" applyAlignment="1">
      <alignment horizontal="center" vertical="center"/>
    </xf>
    <xf numFmtId="177" fontId="12" fillId="10" borderId="2" xfId="0" applyNumberFormat="1" applyFont="1" applyFill="1" applyBorder="1" applyAlignment="1">
      <alignment horizontal="center" vertical="center"/>
    </xf>
    <xf numFmtId="0" fontId="8" fillId="3" borderId="8" xfId="0" applyFont="1" applyFill="1" applyBorder="1" applyAlignment="1">
      <alignment horizontal="center" vertical="center"/>
    </xf>
    <xf numFmtId="0" fontId="9" fillId="3" borderId="0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8" fillId="3" borderId="0" xfId="0" applyFont="1" applyFill="1" applyBorder="1" applyAlignment="1">
      <alignment horizontal="center" vertical="center"/>
    </xf>
    <xf numFmtId="0" fontId="8" fillId="3" borderId="9" xfId="0" applyFont="1" applyFill="1" applyBorder="1" applyAlignment="1">
      <alignment horizontal="center" vertical="center"/>
    </xf>
    <xf numFmtId="0" fontId="9" fillId="2" borderId="14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9" fillId="2" borderId="16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X185"/>
  <sheetViews>
    <sheetView workbookViewId="0">
      <selection activeCell="O16" sqref="O16"/>
    </sheetView>
  </sheetViews>
  <sheetFormatPr defaultColWidth="9" defaultRowHeight="14.25"/>
  <cols>
    <col min="1" max="16384" width="9" style="47"/>
  </cols>
  <sheetData>
    <row r="2" spans="2:24">
      <c r="B2" s="48" t="s">
        <v>99</v>
      </c>
    </row>
    <row r="3" spans="2:24">
      <c r="B3" s="49" t="s">
        <v>66</v>
      </c>
    </row>
    <row r="4" spans="2:24">
      <c r="B4" s="72" t="s">
        <v>57</v>
      </c>
      <c r="C4" s="72" t="s">
        <v>58</v>
      </c>
      <c r="D4" s="72" t="s">
        <v>59</v>
      </c>
      <c r="E4" s="72" t="s">
        <v>60</v>
      </c>
      <c r="F4" s="72" t="s">
        <v>61</v>
      </c>
      <c r="M4" s="68" t="s">
        <v>95</v>
      </c>
    </row>
    <row r="5" spans="2:24">
      <c r="B5" s="72" t="s">
        <v>63</v>
      </c>
      <c r="C5" s="72" t="s">
        <v>65</v>
      </c>
      <c r="D5" s="72" t="s">
        <v>65</v>
      </c>
      <c r="E5" s="72" t="s">
        <v>65</v>
      </c>
      <c r="F5" s="72" t="s">
        <v>65</v>
      </c>
      <c r="M5" s="71" t="s">
        <v>96</v>
      </c>
    </row>
    <row r="6" spans="2:24">
      <c r="B6" s="72" t="s">
        <v>64</v>
      </c>
      <c r="C6" s="72" t="s">
        <v>62</v>
      </c>
      <c r="D6" s="72" t="s">
        <v>62</v>
      </c>
      <c r="E6" s="72" t="s">
        <v>62</v>
      </c>
      <c r="F6" s="72" t="s">
        <v>62</v>
      </c>
    </row>
    <row r="7" spans="2:24">
      <c r="M7" s="68" t="s">
        <v>93</v>
      </c>
    </row>
    <row r="8" spans="2:24">
      <c r="B8" s="68" t="s">
        <v>81</v>
      </c>
      <c r="M8" s="46" t="s">
        <v>94</v>
      </c>
    </row>
    <row r="9" spans="2:24">
      <c r="B9" s="46" t="s">
        <v>83</v>
      </c>
      <c r="M9" s="46" t="s">
        <v>97</v>
      </c>
    </row>
    <row r="10" spans="2:24">
      <c r="B10" s="46" t="s">
        <v>71</v>
      </c>
      <c r="M10" s="46" t="s">
        <v>98</v>
      </c>
    </row>
    <row r="12" spans="2:24">
      <c r="B12" s="46" t="s">
        <v>74</v>
      </c>
      <c r="M12" s="68" t="s">
        <v>105</v>
      </c>
      <c r="Q12" s="68" t="s">
        <v>104</v>
      </c>
      <c r="W12" s="70">
        <f>1/(0.1+X12*0.01)+0.5</f>
        <v>9.5909090909090917</v>
      </c>
      <c r="X12" s="47">
        <v>1</v>
      </c>
    </row>
    <row r="13" spans="2:24">
      <c r="B13" s="46" t="s">
        <v>75</v>
      </c>
      <c r="G13" s="46" t="s">
        <v>87</v>
      </c>
      <c r="M13" s="46" t="s">
        <v>106</v>
      </c>
      <c r="Q13" s="46" t="s">
        <v>102</v>
      </c>
      <c r="W13" s="70">
        <f t="shared" ref="W13:W76" si="0">1/(0.1+X13*0.01)+0.5</f>
        <v>8.8333333333333321</v>
      </c>
      <c r="X13" s="47">
        <v>2</v>
      </c>
    </row>
    <row r="14" spans="2:24">
      <c r="B14" s="46" t="s">
        <v>72</v>
      </c>
      <c r="G14" s="46" t="s">
        <v>76</v>
      </c>
      <c r="Q14" s="46" t="s">
        <v>103</v>
      </c>
      <c r="W14" s="70">
        <f t="shared" si="0"/>
        <v>8.1923076923076916</v>
      </c>
      <c r="X14" s="47">
        <v>3</v>
      </c>
    </row>
    <row r="15" spans="2:24">
      <c r="B15" s="46" t="s">
        <v>73</v>
      </c>
      <c r="G15" s="46" t="s">
        <v>77</v>
      </c>
      <c r="W15" s="70">
        <f t="shared" si="0"/>
        <v>7.6428571428571423</v>
      </c>
      <c r="X15" s="47">
        <v>4</v>
      </c>
    </row>
    <row r="16" spans="2:24">
      <c r="O16" s="47" t="s">
        <v>109</v>
      </c>
      <c r="W16" s="70">
        <f t="shared" si="0"/>
        <v>7.1666666666666661</v>
      </c>
      <c r="X16" s="47">
        <v>5</v>
      </c>
    </row>
    <row r="17" spans="2:24">
      <c r="B17" s="46" t="s">
        <v>78</v>
      </c>
      <c r="M17" s="68" t="s">
        <v>100</v>
      </c>
      <c r="W17" s="70">
        <f t="shared" si="0"/>
        <v>6.75</v>
      </c>
      <c r="X17" s="47">
        <v>6</v>
      </c>
    </row>
    <row r="18" spans="2:24">
      <c r="B18" s="46" t="s">
        <v>79</v>
      </c>
      <c r="M18" s="46" t="s">
        <v>108</v>
      </c>
      <c r="W18" s="70">
        <f t="shared" si="0"/>
        <v>6.3823529411764701</v>
      </c>
      <c r="X18" s="47">
        <v>7</v>
      </c>
    </row>
    <row r="19" spans="2:24">
      <c r="M19" s="46" t="s">
        <v>107</v>
      </c>
      <c r="W19" s="70">
        <f t="shared" si="0"/>
        <v>6.0555555555555554</v>
      </c>
      <c r="X19" s="47">
        <v>8</v>
      </c>
    </row>
    <row r="20" spans="2:24">
      <c r="B20" s="68" t="s">
        <v>82</v>
      </c>
      <c r="W20" s="70">
        <f t="shared" si="0"/>
        <v>5.7631578947368425</v>
      </c>
      <c r="X20" s="47">
        <v>9</v>
      </c>
    </row>
    <row r="21" spans="2:24">
      <c r="B21" s="46" t="s">
        <v>84</v>
      </c>
      <c r="M21" s="68" t="s">
        <v>101</v>
      </c>
      <c r="W21" s="70">
        <f t="shared" si="0"/>
        <v>5.5</v>
      </c>
      <c r="X21" s="47">
        <v>10</v>
      </c>
    </row>
    <row r="22" spans="2:24">
      <c r="B22" s="46" t="s">
        <v>85</v>
      </c>
      <c r="W22" s="70">
        <f t="shared" si="0"/>
        <v>5.2619047619047619</v>
      </c>
      <c r="X22" s="47">
        <v>11</v>
      </c>
    </row>
    <row r="23" spans="2:24">
      <c r="W23" s="70">
        <f t="shared" si="0"/>
        <v>5.0454545454545459</v>
      </c>
      <c r="X23" s="47">
        <v>12</v>
      </c>
    </row>
    <row r="24" spans="2:24">
      <c r="B24" s="46" t="s">
        <v>74</v>
      </c>
      <c r="W24" s="70">
        <f t="shared" si="0"/>
        <v>4.8478260869565215</v>
      </c>
      <c r="X24" s="47">
        <v>13</v>
      </c>
    </row>
    <row r="25" spans="2:24">
      <c r="B25" s="46" t="s">
        <v>75</v>
      </c>
      <c r="G25" s="46" t="s">
        <v>88</v>
      </c>
      <c r="W25" s="70">
        <f t="shared" si="0"/>
        <v>4.6666666666666661</v>
      </c>
      <c r="X25" s="47">
        <v>14</v>
      </c>
    </row>
    <row r="26" spans="2:24">
      <c r="B26" s="46" t="s">
        <v>72</v>
      </c>
      <c r="G26" s="46" t="s">
        <v>76</v>
      </c>
      <c r="W26" s="70">
        <f t="shared" si="0"/>
        <v>4.5</v>
      </c>
      <c r="X26" s="47">
        <v>15</v>
      </c>
    </row>
    <row r="27" spans="2:24">
      <c r="B27" s="46" t="s">
        <v>86</v>
      </c>
      <c r="G27" s="46" t="s">
        <v>89</v>
      </c>
      <c r="W27" s="70">
        <f t="shared" si="0"/>
        <v>4.3461538461538458</v>
      </c>
      <c r="X27" s="47">
        <v>16</v>
      </c>
    </row>
    <row r="28" spans="2:24">
      <c r="W28" s="70">
        <f t="shared" si="0"/>
        <v>4.2037037037037033</v>
      </c>
      <c r="X28" s="47">
        <v>17</v>
      </c>
    </row>
    <row r="29" spans="2:24">
      <c r="B29" s="46" t="s">
        <v>90</v>
      </c>
      <c r="W29" s="70">
        <f t="shared" si="0"/>
        <v>4.0714285714285712</v>
      </c>
      <c r="X29" s="47">
        <v>18</v>
      </c>
    </row>
    <row r="30" spans="2:24">
      <c r="B30" s="46" t="s">
        <v>91</v>
      </c>
      <c r="W30" s="70">
        <f t="shared" si="0"/>
        <v>3.9482758620689653</v>
      </c>
      <c r="X30" s="47">
        <v>19</v>
      </c>
    </row>
    <row r="31" spans="2:24">
      <c r="W31" s="70">
        <f t="shared" si="0"/>
        <v>3.833333333333333</v>
      </c>
      <c r="X31" s="47">
        <v>20</v>
      </c>
    </row>
    <row r="32" spans="2:24">
      <c r="B32" s="69" t="s">
        <v>80</v>
      </c>
      <c r="C32" s="48"/>
      <c r="D32" s="48"/>
      <c r="E32" s="48"/>
      <c r="F32" s="48"/>
      <c r="G32" s="48"/>
      <c r="H32" s="48"/>
      <c r="I32" s="48"/>
      <c r="J32" s="48"/>
      <c r="K32" s="48"/>
      <c r="W32" s="70">
        <f t="shared" si="0"/>
        <v>3.7258064516129035</v>
      </c>
      <c r="X32" s="47">
        <v>21</v>
      </c>
    </row>
    <row r="33" spans="2:24">
      <c r="B33" s="69" t="s">
        <v>92</v>
      </c>
      <c r="C33" s="48"/>
      <c r="D33" s="48"/>
      <c r="E33" s="48"/>
      <c r="F33" s="48"/>
      <c r="G33" s="48"/>
      <c r="H33" s="48"/>
      <c r="I33" s="48"/>
      <c r="J33" s="48"/>
      <c r="K33" s="48"/>
      <c r="W33" s="70">
        <f t="shared" si="0"/>
        <v>3.625</v>
      </c>
      <c r="X33" s="47">
        <v>22</v>
      </c>
    </row>
    <row r="34" spans="2:24">
      <c r="W34" s="70">
        <f t="shared" si="0"/>
        <v>3.5303030303030303</v>
      </c>
      <c r="X34" s="47">
        <v>23</v>
      </c>
    </row>
    <row r="35" spans="2:24">
      <c r="W35" s="70">
        <f t="shared" si="0"/>
        <v>3.4411764705882355</v>
      </c>
      <c r="X35" s="47">
        <v>24</v>
      </c>
    </row>
    <row r="36" spans="2:24">
      <c r="W36" s="70">
        <f t="shared" si="0"/>
        <v>3.3571428571428572</v>
      </c>
      <c r="X36" s="47">
        <v>25</v>
      </c>
    </row>
    <row r="37" spans="2:24">
      <c r="W37" s="70">
        <f t="shared" si="0"/>
        <v>3.2777777777777777</v>
      </c>
      <c r="X37" s="47">
        <v>26</v>
      </c>
    </row>
    <row r="38" spans="2:24">
      <c r="W38" s="70">
        <f t="shared" si="0"/>
        <v>3.2027027027027026</v>
      </c>
      <c r="X38" s="47">
        <v>27</v>
      </c>
    </row>
    <row r="39" spans="2:24">
      <c r="W39" s="70">
        <f t="shared" si="0"/>
        <v>3.1315789473684212</v>
      </c>
      <c r="X39" s="47">
        <v>28</v>
      </c>
    </row>
    <row r="40" spans="2:24">
      <c r="W40" s="70">
        <f t="shared" si="0"/>
        <v>3.0641025641025639</v>
      </c>
      <c r="X40" s="47">
        <v>29</v>
      </c>
    </row>
    <row r="41" spans="2:24">
      <c r="W41" s="70">
        <f t="shared" si="0"/>
        <v>3</v>
      </c>
      <c r="X41" s="47">
        <v>30</v>
      </c>
    </row>
    <row r="42" spans="2:24">
      <c r="W42" s="70">
        <f t="shared" si="0"/>
        <v>2.9390243902439024</v>
      </c>
      <c r="X42" s="47">
        <v>31</v>
      </c>
    </row>
    <row r="43" spans="2:24">
      <c r="W43" s="70">
        <f t="shared" si="0"/>
        <v>2.8809523809523809</v>
      </c>
      <c r="X43" s="47">
        <v>32</v>
      </c>
    </row>
    <row r="44" spans="2:24">
      <c r="W44" s="70">
        <f t="shared" si="0"/>
        <v>2.8255813953488369</v>
      </c>
      <c r="X44" s="47">
        <v>33</v>
      </c>
    </row>
    <row r="45" spans="2:24">
      <c r="W45" s="70">
        <f t="shared" si="0"/>
        <v>2.7727272727272725</v>
      </c>
      <c r="X45" s="47">
        <v>34</v>
      </c>
    </row>
    <row r="46" spans="2:24">
      <c r="W46" s="70">
        <f t="shared" si="0"/>
        <v>2.7222222222222219</v>
      </c>
      <c r="X46" s="47">
        <v>35</v>
      </c>
    </row>
    <row r="47" spans="2:24">
      <c r="W47" s="70">
        <f t="shared" si="0"/>
        <v>2.6739130434782612</v>
      </c>
      <c r="X47" s="47">
        <v>36</v>
      </c>
    </row>
    <row r="48" spans="2:24">
      <c r="W48" s="70">
        <f t="shared" si="0"/>
        <v>2.6276595744680851</v>
      </c>
      <c r="X48" s="47">
        <v>37</v>
      </c>
    </row>
    <row r="49" spans="23:24">
      <c r="W49" s="70">
        <f t="shared" si="0"/>
        <v>2.5833333333333335</v>
      </c>
      <c r="X49" s="47">
        <v>38</v>
      </c>
    </row>
    <row r="50" spans="23:24">
      <c r="W50" s="70">
        <f t="shared" si="0"/>
        <v>2.5408163265306123</v>
      </c>
      <c r="X50" s="47">
        <v>39</v>
      </c>
    </row>
    <row r="51" spans="23:24">
      <c r="W51" s="70">
        <f t="shared" si="0"/>
        <v>2.5</v>
      </c>
      <c r="X51" s="47">
        <v>40</v>
      </c>
    </row>
    <row r="52" spans="23:24">
      <c r="W52" s="70">
        <f t="shared" si="0"/>
        <v>2.4607843137254903</v>
      </c>
      <c r="X52" s="47">
        <v>41</v>
      </c>
    </row>
    <row r="53" spans="23:24">
      <c r="W53" s="70">
        <f t="shared" si="0"/>
        <v>2.4230769230769229</v>
      </c>
      <c r="X53" s="47">
        <v>42</v>
      </c>
    </row>
    <row r="54" spans="23:24">
      <c r="W54" s="70">
        <f t="shared" si="0"/>
        <v>2.3867924528301883</v>
      </c>
      <c r="X54" s="47">
        <v>43</v>
      </c>
    </row>
    <row r="55" spans="23:24">
      <c r="W55" s="70">
        <f t="shared" si="0"/>
        <v>2.3518518518518516</v>
      </c>
      <c r="X55" s="47">
        <v>44</v>
      </c>
    </row>
    <row r="56" spans="23:24">
      <c r="W56" s="70">
        <f t="shared" si="0"/>
        <v>2.3181818181818183</v>
      </c>
      <c r="X56" s="47">
        <v>45</v>
      </c>
    </row>
    <row r="57" spans="23:24">
      <c r="W57" s="70">
        <f t="shared" si="0"/>
        <v>2.2857142857142856</v>
      </c>
      <c r="X57" s="47">
        <v>46</v>
      </c>
    </row>
    <row r="58" spans="23:24">
      <c r="W58" s="70">
        <f t="shared" si="0"/>
        <v>2.2543859649122808</v>
      </c>
      <c r="X58" s="47">
        <v>47</v>
      </c>
    </row>
    <row r="59" spans="23:24">
      <c r="W59" s="70">
        <f t="shared" si="0"/>
        <v>2.2241379310344831</v>
      </c>
      <c r="X59" s="47">
        <v>48</v>
      </c>
    </row>
    <row r="60" spans="23:24">
      <c r="W60" s="70">
        <f t="shared" si="0"/>
        <v>2.1949152542372881</v>
      </c>
      <c r="X60" s="47">
        <v>49</v>
      </c>
    </row>
    <row r="61" spans="23:24">
      <c r="W61" s="70">
        <f t="shared" si="0"/>
        <v>2.166666666666667</v>
      </c>
      <c r="X61" s="47">
        <v>50</v>
      </c>
    </row>
    <row r="62" spans="23:24">
      <c r="W62" s="70">
        <f t="shared" si="0"/>
        <v>2.139344262295082</v>
      </c>
      <c r="X62" s="47">
        <v>51</v>
      </c>
    </row>
    <row r="63" spans="23:24">
      <c r="W63" s="70">
        <f t="shared" si="0"/>
        <v>2.112903225806452</v>
      </c>
      <c r="X63" s="47">
        <v>52</v>
      </c>
    </row>
    <row r="64" spans="23:24">
      <c r="W64" s="70">
        <f t="shared" si="0"/>
        <v>2.087301587301587</v>
      </c>
      <c r="X64" s="47">
        <v>53</v>
      </c>
    </row>
    <row r="65" spans="23:24">
      <c r="W65" s="70">
        <f t="shared" si="0"/>
        <v>2.0625</v>
      </c>
      <c r="X65" s="47">
        <v>54</v>
      </c>
    </row>
    <row r="66" spans="23:24">
      <c r="W66" s="70">
        <f t="shared" si="0"/>
        <v>2.0384615384615383</v>
      </c>
      <c r="X66" s="47">
        <v>55</v>
      </c>
    </row>
    <row r="67" spans="23:24">
      <c r="W67" s="70">
        <f t="shared" si="0"/>
        <v>2.0151515151515151</v>
      </c>
      <c r="X67" s="47">
        <v>56</v>
      </c>
    </row>
    <row r="68" spans="23:24">
      <c r="W68" s="70">
        <f t="shared" si="0"/>
        <v>1.9925373134328357</v>
      </c>
      <c r="X68" s="47">
        <v>57</v>
      </c>
    </row>
    <row r="69" spans="23:24">
      <c r="W69" s="70">
        <f t="shared" si="0"/>
        <v>1.9705882352941178</v>
      </c>
      <c r="X69" s="47">
        <v>58</v>
      </c>
    </row>
    <row r="70" spans="23:24">
      <c r="W70" s="70">
        <f t="shared" si="0"/>
        <v>1.9492753623188408</v>
      </c>
      <c r="X70" s="47">
        <v>59</v>
      </c>
    </row>
    <row r="71" spans="23:24">
      <c r="W71" s="70">
        <f t="shared" si="0"/>
        <v>1.9285714285714286</v>
      </c>
      <c r="X71" s="47">
        <v>60</v>
      </c>
    </row>
    <row r="72" spans="23:24">
      <c r="W72" s="70">
        <f t="shared" si="0"/>
        <v>1.9084507042253522</v>
      </c>
      <c r="X72" s="47">
        <v>61</v>
      </c>
    </row>
    <row r="73" spans="23:24">
      <c r="W73" s="70">
        <f t="shared" si="0"/>
        <v>1.8888888888888888</v>
      </c>
      <c r="X73" s="47">
        <v>62</v>
      </c>
    </row>
    <row r="74" spans="23:24">
      <c r="W74" s="70">
        <f t="shared" si="0"/>
        <v>1.8698630136986301</v>
      </c>
      <c r="X74" s="47">
        <v>63</v>
      </c>
    </row>
    <row r="75" spans="23:24">
      <c r="W75" s="70">
        <f t="shared" si="0"/>
        <v>1.8513513513513513</v>
      </c>
      <c r="X75" s="47">
        <v>64</v>
      </c>
    </row>
    <row r="76" spans="23:24">
      <c r="W76" s="70">
        <f t="shared" si="0"/>
        <v>1.8333333333333333</v>
      </c>
      <c r="X76" s="47">
        <v>65</v>
      </c>
    </row>
    <row r="77" spans="23:24">
      <c r="W77" s="70">
        <f t="shared" ref="W77:W140" si="1">1/(0.1+X77*0.01)+0.5</f>
        <v>1.8157894736842106</v>
      </c>
      <c r="X77" s="47">
        <v>66</v>
      </c>
    </row>
    <row r="78" spans="23:24">
      <c r="W78" s="70">
        <f t="shared" si="1"/>
        <v>1.7987012987012987</v>
      </c>
      <c r="X78" s="47">
        <v>67</v>
      </c>
    </row>
    <row r="79" spans="23:24">
      <c r="W79" s="70">
        <f t="shared" si="1"/>
        <v>1.7820512820512819</v>
      </c>
      <c r="X79" s="47">
        <v>68</v>
      </c>
    </row>
    <row r="80" spans="23:24">
      <c r="W80" s="70">
        <f t="shared" si="1"/>
        <v>1.7658227848101264</v>
      </c>
      <c r="X80" s="47">
        <v>69</v>
      </c>
    </row>
    <row r="81" spans="23:24">
      <c r="W81" s="70">
        <f t="shared" si="1"/>
        <v>1.75</v>
      </c>
      <c r="X81" s="47">
        <v>70</v>
      </c>
    </row>
    <row r="82" spans="23:24">
      <c r="W82" s="70">
        <f t="shared" si="1"/>
        <v>1.7345679012345681</v>
      </c>
      <c r="X82" s="47">
        <v>71</v>
      </c>
    </row>
    <row r="83" spans="23:24">
      <c r="W83" s="70">
        <f t="shared" si="1"/>
        <v>1.7195121951219512</v>
      </c>
      <c r="X83" s="47">
        <v>72</v>
      </c>
    </row>
    <row r="84" spans="23:24">
      <c r="W84" s="70">
        <f t="shared" si="1"/>
        <v>1.7048192771084338</v>
      </c>
      <c r="X84" s="47">
        <v>73</v>
      </c>
    </row>
    <row r="85" spans="23:24">
      <c r="W85" s="70">
        <f t="shared" si="1"/>
        <v>1.6904761904761905</v>
      </c>
      <c r="X85" s="47">
        <v>74</v>
      </c>
    </row>
    <row r="86" spans="23:24">
      <c r="W86" s="70">
        <f t="shared" si="1"/>
        <v>1.6764705882352942</v>
      </c>
      <c r="X86" s="47">
        <v>75</v>
      </c>
    </row>
    <row r="87" spans="23:24">
      <c r="W87" s="70">
        <f t="shared" si="1"/>
        <v>1.6627906976744187</v>
      </c>
      <c r="X87" s="47">
        <v>76</v>
      </c>
    </row>
    <row r="88" spans="23:24">
      <c r="W88" s="70">
        <f t="shared" si="1"/>
        <v>1.6494252873563218</v>
      </c>
      <c r="X88" s="47">
        <v>77</v>
      </c>
    </row>
    <row r="89" spans="23:24">
      <c r="W89" s="70">
        <f t="shared" si="1"/>
        <v>1.6363636363636365</v>
      </c>
      <c r="X89" s="47">
        <v>78</v>
      </c>
    </row>
    <row r="90" spans="23:24">
      <c r="W90" s="70">
        <f t="shared" si="1"/>
        <v>1.6235955056179776</v>
      </c>
      <c r="X90" s="47">
        <v>79</v>
      </c>
    </row>
    <row r="91" spans="23:24">
      <c r="W91" s="70">
        <f t="shared" si="1"/>
        <v>1.6111111111111112</v>
      </c>
      <c r="X91" s="47">
        <v>80</v>
      </c>
    </row>
    <row r="92" spans="23:24">
      <c r="W92" s="70">
        <f t="shared" si="1"/>
        <v>1.5989010989010988</v>
      </c>
      <c r="X92" s="47">
        <v>81</v>
      </c>
    </row>
    <row r="93" spans="23:24">
      <c r="W93" s="70">
        <f t="shared" si="1"/>
        <v>1.5869565217391304</v>
      </c>
      <c r="X93" s="47">
        <v>82</v>
      </c>
    </row>
    <row r="94" spans="23:24">
      <c r="W94" s="70">
        <f t="shared" si="1"/>
        <v>1.575268817204301</v>
      </c>
      <c r="X94" s="47">
        <v>83</v>
      </c>
    </row>
    <row r="95" spans="23:24">
      <c r="W95" s="70">
        <f t="shared" si="1"/>
        <v>1.5638297872340425</v>
      </c>
      <c r="X95" s="47">
        <v>84</v>
      </c>
    </row>
    <row r="96" spans="23:24">
      <c r="W96" s="70">
        <f t="shared" si="1"/>
        <v>1.5526315789473684</v>
      </c>
      <c r="X96" s="47">
        <v>85</v>
      </c>
    </row>
    <row r="97" spans="23:24">
      <c r="W97" s="70">
        <f t="shared" si="1"/>
        <v>1.5416666666666667</v>
      </c>
      <c r="X97" s="47">
        <v>86</v>
      </c>
    </row>
    <row r="98" spans="23:24">
      <c r="W98" s="70">
        <f t="shared" si="1"/>
        <v>1.5309278350515465</v>
      </c>
      <c r="X98" s="47">
        <v>87</v>
      </c>
    </row>
    <row r="99" spans="23:24">
      <c r="W99" s="70">
        <f t="shared" si="1"/>
        <v>1.5204081632653061</v>
      </c>
      <c r="X99" s="47">
        <v>88</v>
      </c>
    </row>
    <row r="100" spans="23:24">
      <c r="W100" s="70">
        <f t="shared" si="1"/>
        <v>1.5101010101010102</v>
      </c>
      <c r="X100" s="47">
        <v>89</v>
      </c>
    </row>
    <row r="101" spans="23:24">
      <c r="W101" s="70">
        <f t="shared" si="1"/>
        <v>1.5</v>
      </c>
      <c r="X101" s="47">
        <v>90</v>
      </c>
    </row>
    <row r="102" spans="23:24">
      <c r="W102" s="70">
        <f t="shared" si="1"/>
        <v>1.4900990099009901</v>
      </c>
      <c r="X102" s="47">
        <v>91</v>
      </c>
    </row>
    <row r="103" spans="23:24">
      <c r="W103" s="70">
        <f t="shared" si="1"/>
        <v>1.4803921568627452</v>
      </c>
      <c r="X103" s="47">
        <v>92</v>
      </c>
    </row>
    <row r="104" spans="23:24">
      <c r="W104" s="70">
        <f t="shared" si="1"/>
        <v>1.470873786407767</v>
      </c>
      <c r="X104" s="47">
        <v>93</v>
      </c>
    </row>
    <row r="105" spans="23:24">
      <c r="W105" s="70">
        <f t="shared" si="1"/>
        <v>1.4615384615384615</v>
      </c>
      <c r="X105" s="47">
        <v>94</v>
      </c>
    </row>
    <row r="106" spans="23:24">
      <c r="W106" s="70">
        <f t="shared" si="1"/>
        <v>1.4523809523809523</v>
      </c>
      <c r="X106" s="47">
        <v>95</v>
      </c>
    </row>
    <row r="107" spans="23:24">
      <c r="W107" s="70">
        <f t="shared" si="1"/>
        <v>1.4433962264150941</v>
      </c>
      <c r="X107" s="47">
        <v>96</v>
      </c>
    </row>
    <row r="108" spans="23:24">
      <c r="W108" s="70">
        <f t="shared" si="1"/>
        <v>1.4345794392523366</v>
      </c>
      <c r="X108" s="47">
        <v>97</v>
      </c>
    </row>
    <row r="109" spans="23:24">
      <c r="W109" s="70">
        <f t="shared" si="1"/>
        <v>1.4259259259259258</v>
      </c>
      <c r="X109" s="47">
        <v>98</v>
      </c>
    </row>
    <row r="110" spans="23:24">
      <c r="W110" s="70">
        <f t="shared" si="1"/>
        <v>1.4174311926605503</v>
      </c>
      <c r="X110" s="47">
        <v>99</v>
      </c>
    </row>
    <row r="111" spans="23:24">
      <c r="W111" s="70">
        <f t="shared" si="1"/>
        <v>1.4090909090909092</v>
      </c>
      <c r="X111" s="47">
        <v>100</v>
      </c>
    </row>
    <row r="112" spans="23:24">
      <c r="W112" s="70">
        <f t="shared" si="1"/>
        <v>1.4009009009009008</v>
      </c>
      <c r="X112" s="47">
        <v>101</v>
      </c>
    </row>
    <row r="113" spans="23:24">
      <c r="W113" s="70">
        <f t="shared" si="1"/>
        <v>1.3928571428571428</v>
      </c>
      <c r="X113" s="47">
        <v>102</v>
      </c>
    </row>
    <row r="114" spans="23:24">
      <c r="W114" s="70">
        <f t="shared" si="1"/>
        <v>1.3849557522123894</v>
      </c>
      <c r="X114" s="47">
        <v>103</v>
      </c>
    </row>
    <row r="115" spans="23:24">
      <c r="W115" s="70">
        <f t="shared" si="1"/>
        <v>1.3771929824561404</v>
      </c>
      <c r="X115" s="47">
        <v>104</v>
      </c>
    </row>
    <row r="116" spans="23:24">
      <c r="W116" s="70">
        <f t="shared" si="1"/>
        <v>1.3695652173913042</v>
      </c>
      <c r="X116" s="47">
        <v>105</v>
      </c>
    </row>
    <row r="117" spans="23:24">
      <c r="W117" s="70">
        <f t="shared" si="1"/>
        <v>1.3620689655172413</v>
      </c>
      <c r="X117" s="47">
        <v>106</v>
      </c>
    </row>
    <row r="118" spans="23:24">
      <c r="W118" s="70">
        <f t="shared" si="1"/>
        <v>1.3547008547008546</v>
      </c>
      <c r="X118" s="47">
        <v>107</v>
      </c>
    </row>
    <row r="119" spans="23:24">
      <c r="W119" s="70">
        <f t="shared" si="1"/>
        <v>1.347457627118644</v>
      </c>
      <c r="X119" s="47">
        <v>108</v>
      </c>
    </row>
    <row r="120" spans="23:24">
      <c r="W120" s="70">
        <f t="shared" si="1"/>
        <v>1.3403361344537814</v>
      </c>
      <c r="X120" s="47">
        <v>109</v>
      </c>
    </row>
    <row r="121" spans="23:24">
      <c r="W121" s="70">
        <f t="shared" si="1"/>
        <v>1.3333333333333333</v>
      </c>
      <c r="X121" s="47">
        <v>110</v>
      </c>
    </row>
    <row r="122" spans="23:24">
      <c r="W122" s="70">
        <f t="shared" si="1"/>
        <v>1.3264462809917354</v>
      </c>
      <c r="X122" s="47">
        <v>111</v>
      </c>
    </row>
    <row r="123" spans="23:24">
      <c r="W123" s="70">
        <f t="shared" si="1"/>
        <v>1.319672131147541</v>
      </c>
      <c r="X123" s="47">
        <v>112</v>
      </c>
    </row>
    <row r="124" spans="23:24">
      <c r="W124" s="70">
        <f t="shared" si="1"/>
        <v>1.3130081300813008</v>
      </c>
      <c r="X124" s="47">
        <v>113</v>
      </c>
    </row>
    <row r="125" spans="23:24">
      <c r="W125" s="70">
        <f t="shared" si="1"/>
        <v>1.3064516129032255</v>
      </c>
      <c r="X125" s="47">
        <v>114</v>
      </c>
    </row>
    <row r="126" spans="23:24">
      <c r="W126" s="70">
        <f t="shared" si="1"/>
        <v>1.2999999999999998</v>
      </c>
      <c r="X126" s="47">
        <v>115</v>
      </c>
    </row>
    <row r="127" spans="23:24">
      <c r="W127" s="70">
        <f t="shared" si="1"/>
        <v>1.2936507936507935</v>
      </c>
      <c r="X127" s="47">
        <v>116</v>
      </c>
    </row>
    <row r="128" spans="23:24">
      <c r="W128" s="70">
        <f t="shared" si="1"/>
        <v>1.2874015748031495</v>
      </c>
      <c r="X128" s="47">
        <v>117</v>
      </c>
    </row>
    <row r="129" spans="23:24">
      <c r="W129" s="70">
        <f t="shared" si="1"/>
        <v>1.28125</v>
      </c>
      <c r="X129" s="47">
        <v>118</v>
      </c>
    </row>
    <row r="130" spans="23:24">
      <c r="W130" s="70">
        <f t="shared" si="1"/>
        <v>1.2751937984496124</v>
      </c>
      <c r="X130" s="47">
        <v>119</v>
      </c>
    </row>
    <row r="131" spans="23:24">
      <c r="W131" s="70">
        <f t="shared" si="1"/>
        <v>1.2692307692307692</v>
      </c>
      <c r="X131" s="47">
        <v>120</v>
      </c>
    </row>
    <row r="132" spans="23:24">
      <c r="W132" s="70">
        <f t="shared" si="1"/>
        <v>1.2633587786259541</v>
      </c>
      <c r="X132" s="47">
        <v>121</v>
      </c>
    </row>
    <row r="133" spans="23:24">
      <c r="W133" s="70">
        <f t="shared" si="1"/>
        <v>1.2575757575757576</v>
      </c>
      <c r="X133" s="47">
        <v>122</v>
      </c>
    </row>
    <row r="134" spans="23:24">
      <c r="W134" s="70">
        <f t="shared" si="1"/>
        <v>1.2518796992481203</v>
      </c>
      <c r="X134" s="47">
        <v>123</v>
      </c>
    </row>
    <row r="135" spans="23:24">
      <c r="W135" s="70">
        <f t="shared" si="1"/>
        <v>1.2462686567164178</v>
      </c>
      <c r="X135" s="47">
        <v>124</v>
      </c>
    </row>
    <row r="136" spans="23:24">
      <c r="W136" s="70">
        <f t="shared" si="1"/>
        <v>1.2407407407407407</v>
      </c>
      <c r="X136" s="47">
        <v>125</v>
      </c>
    </row>
    <row r="137" spans="23:24">
      <c r="W137" s="70">
        <f t="shared" si="1"/>
        <v>1.2352941176470589</v>
      </c>
      <c r="X137" s="47">
        <v>126</v>
      </c>
    </row>
    <row r="138" spans="23:24">
      <c r="W138" s="70">
        <f t="shared" si="1"/>
        <v>1.2299270072992701</v>
      </c>
      <c r="X138" s="47">
        <v>127</v>
      </c>
    </row>
    <row r="139" spans="23:24">
      <c r="W139" s="70">
        <f t="shared" si="1"/>
        <v>1.2246376811594202</v>
      </c>
      <c r="X139" s="47">
        <v>128</v>
      </c>
    </row>
    <row r="140" spans="23:24">
      <c r="W140" s="70">
        <f t="shared" si="1"/>
        <v>1.2194244604316546</v>
      </c>
      <c r="X140" s="47">
        <v>129</v>
      </c>
    </row>
    <row r="141" spans="23:24">
      <c r="W141" s="70">
        <f t="shared" ref="W141:W185" si="2">1/(0.1+X141*0.01)+0.5</f>
        <v>1.2142857142857142</v>
      </c>
      <c r="X141" s="47">
        <v>130</v>
      </c>
    </row>
    <row r="142" spans="23:24">
      <c r="W142" s="70">
        <f t="shared" si="2"/>
        <v>1.2092198581560283</v>
      </c>
      <c r="X142" s="47">
        <v>131</v>
      </c>
    </row>
    <row r="143" spans="23:24">
      <c r="W143" s="70">
        <f t="shared" si="2"/>
        <v>1.204225352112676</v>
      </c>
      <c r="X143" s="47">
        <v>132</v>
      </c>
    </row>
    <row r="144" spans="23:24">
      <c r="W144" s="70">
        <f t="shared" si="2"/>
        <v>1.1993006993006992</v>
      </c>
      <c r="X144" s="47">
        <v>133</v>
      </c>
    </row>
    <row r="145" spans="23:24">
      <c r="W145" s="70">
        <f t="shared" si="2"/>
        <v>1.1944444444444442</v>
      </c>
      <c r="X145" s="47">
        <v>134</v>
      </c>
    </row>
    <row r="146" spans="23:24">
      <c r="W146" s="70">
        <f t="shared" si="2"/>
        <v>1.1896551724137931</v>
      </c>
      <c r="X146" s="47">
        <v>135</v>
      </c>
    </row>
    <row r="147" spans="23:24">
      <c r="W147" s="70">
        <f t="shared" si="2"/>
        <v>1.1849315068493151</v>
      </c>
      <c r="X147" s="47">
        <v>136</v>
      </c>
    </row>
    <row r="148" spans="23:24">
      <c r="W148" s="70">
        <f t="shared" si="2"/>
        <v>1.1802721088435373</v>
      </c>
      <c r="X148" s="47">
        <v>137</v>
      </c>
    </row>
    <row r="149" spans="23:24">
      <c r="W149" s="70">
        <f t="shared" si="2"/>
        <v>1.1756756756756754</v>
      </c>
      <c r="X149" s="47">
        <v>138</v>
      </c>
    </row>
    <row r="150" spans="23:24">
      <c r="W150" s="70">
        <f t="shared" si="2"/>
        <v>1.1711409395973154</v>
      </c>
      <c r="X150" s="47">
        <v>139</v>
      </c>
    </row>
    <row r="151" spans="23:24">
      <c r="W151" s="70">
        <f t="shared" si="2"/>
        <v>1.1666666666666665</v>
      </c>
      <c r="X151" s="47">
        <v>140</v>
      </c>
    </row>
    <row r="152" spans="23:24">
      <c r="W152" s="70">
        <f t="shared" si="2"/>
        <v>1.1622516556291391</v>
      </c>
      <c r="X152" s="47">
        <v>141</v>
      </c>
    </row>
    <row r="153" spans="23:24">
      <c r="W153" s="70">
        <f t="shared" si="2"/>
        <v>1.1578947368421053</v>
      </c>
      <c r="X153" s="47">
        <v>142</v>
      </c>
    </row>
    <row r="154" spans="23:24">
      <c r="W154" s="70">
        <f t="shared" si="2"/>
        <v>1.15359477124183</v>
      </c>
      <c r="X154" s="47">
        <v>143</v>
      </c>
    </row>
    <row r="155" spans="23:24">
      <c r="W155" s="70">
        <f t="shared" si="2"/>
        <v>1.1493506493506493</v>
      </c>
      <c r="X155" s="47">
        <v>144</v>
      </c>
    </row>
    <row r="156" spans="23:24">
      <c r="W156" s="70">
        <f t="shared" si="2"/>
        <v>1.1451612903225805</v>
      </c>
      <c r="X156" s="47">
        <v>145</v>
      </c>
    </row>
    <row r="157" spans="23:24">
      <c r="W157" s="70">
        <f t="shared" si="2"/>
        <v>1.141025641025641</v>
      </c>
      <c r="X157" s="47">
        <v>146</v>
      </c>
    </row>
    <row r="158" spans="23:24">
      <c r="W158" s="70">
        <f t="shared" si="2"/>
        <v>1.1369426751592355</v>
      </c>
      <c r="X158" s="47">
        <v>147</v>
      </c>
    </row>
    <row r="159" spans="23:24">
      <c r="W159" s="70">
        <f t="shared" si="2"/>
        <v>1.1329113924050631</v>
      </c>
      <c r="X159" s="47">
        <v>148</v>
      </c>
    </row>
    <row r="160" spans="23:24">
      <c r="W160" s="70">
        <f t="shared" si="2"/>
        <v>1.1289308176100628</v>
      </c>
      <c r="X160" s="47">
        <v>149</v>
      </c>
    </row>
    <row r="161" spans="23:24">
      <c r="W161" s="70">
        <f t="shared" si="2"/>
        <v>1.125</v>
      </c>
      <c r="X161" s="47">
        <v>150</v>
      </c>
    </row>
    <row r="162" spans="23:24">
      <c r="W162" s="70">
        <f t="shared" si="2"/>
        <v>1.1211180124223601</v>
      </c>
      <c r="X162" s="47">
        <v>151</v>
      </c>
    </row>
    <row r="163" spans="23:24">
      <c r="W163" s="70">
        <f t="shared" si="2"/>
        <v>1.117283950617284</v>
      </c>
      <c r="X163" s="47">
        <v>152</v>
      </c>
    </row>
    <row r="164" spans="23:24">
      <c r="W164" s="70">
        <f t="shared" si="2"/>
        <v>1.1134969325153374</v>
      </c>
      <c r="X164" s="47">
        <v>153</v>
      </c>
    </row>
    <row r="165" spans="23:24">
      <c r="W165" s="70">
        <f t="shared" si="2"/>
        <v>1.1097560975609757</v>
      </c>
      <c r="X165" s="47">
        <v>154</v>
      </c>
    </row>
    <row r="166" spans="23:24">
      <c r="W166" s="70">
        <f t="shared" si="2"/>
        <v>1.106060606060606</v>
      </c>
      <c r="X166" s="47">
        <v>155</v>
      </c>
    </row>
    <row r="167" spans="23:24">
      <c r="W167" s="70">
        <f t="shared" si="2"/>
        <v>1.1024096385542168</v>
      </c>
      <c r="X167" s="47">
        <v>156</v>
      </c>
    </row>
    <row r="168" spans="23:24">
      <c r="W168" s="70">
        <f t="shared" si="2"/>
        <v>1.0988023952095807</v>
      </c>
      <c r="X168" s="47">
        <v>157</v>
      </c>
    </row>
    <row r="169" spans="23:24">
      <c r="W169" s="70">
        <f t="shared" si="2"/>
        <v>1.0952380952380953</v>
      </c>
      <c r="X169" s="47">
        <v>158</v>
      </c>
    </row>
    <row r="170" spans="23:24">
      <c r="W170" s="70">
        <f t="shared" si="2"/>
        <v>1.0917159763313609</v>
      </c>
      <c r="X170" s="47">
        <v>159</v>
      </c>
    </row>
    <row r="171" spans="23:24">
      <c r="W171" s="70">
        <f t="shared" si="2"/>
        <v>1.088235294117647</v>
      </c>
      <c r="X171" s="47">
        <v>160</v>
      </c>
    </row>
    <row r="172" spans="23:24">
      <c r="W172" s="70">
        <f t="shared" si="2"/>
        <v>1.0847953216374269</v>
      </c>
      <c r="X172" s="47">
        <v>161</v>
      </c>
    </row>
    <row r="173" spans="23:24">
      <c r="W173" s="70">
        <f t="shared" si="2"/>
        <v>1.0813953488372092</v>
      </c>
      <c r="X173" s="47">
        <v>162</v>
      </c>
    </row>
    <row r="174" spans="23:24">
      <c r="W174" s="70">
        <f t="shared" si="2"/>
        <v>1.0780346820809248</v>
      </c>
      <c r="X174" s="47">
        <v>163</v>
      </c>
    </row>
    <row r="175" spans="23:24">
      <c r="W175" s="70">
        <f t="shared" si="2"/>
        <v>1.0747126436781609</v>
      </c>
      <c r="X175" s="47">
        <v>164</v>
      </c>
    </row>
    <row r="176" spans="23:24">
      <c r="W176" s="70">
        <f t="shared" si="2"/>
        <v>1.0714285714285714</v>
      </c>
      <c r="X176" s="47">
        <v>165</v>
      </c>
    </row>
    <row r="177" spans="23:24">
      <c r="W177" s="70">
        <f t="shared" si="2"/>
        <v>1.0681818181818181</v>
      </c>
      <c r="X177" s="47">
        <v>166</v>
      </c>
    </row>
    <row r="178" spans="23:24">
      <c r="W178" s="70">
        <f t="shared" si="2"/>
        <v>1.0649717514124295</v>
      </c>
      <c r="X178" s="47">
        <v>167</v>
      </c>
    </row>
    <row r="179" spans="23:24">
      <c r="W179" s="70">
        <f t="shared" si="2"/>
        <v>1.0617977528089888</v>
      </c>
      <c r="X179" s="47">
        <v>168</v>
      </c>
    </row>
    <row r="180" spans="23:24">
      <c r="W180" s="70">
        <f t="shared" si="2"/>
        <v>1.058659217877095</v>
      </c>
      <c r="X180" s="47">
        <v>169</v>
      </c>
    </row>
    <row r="181" spans="23:24">
      <c r="W181" s="70">
        <f t="shared" si="2"/>
        <v>1.0555555555555556</v>
      </c>
      <c r="X181" s="47">
        <v>170</v>
      </c>
    </row>
    <row r="182" spans="23:24">
      <c r="W182" s="70">
        <f t="shared" si="2"/>
        <v>1.0524861878453038</v>
      </c>
      <c r="X182" s="47">
        <v>171</v>
      </c>
    </row>
    <row r="183" spans="23:24">
      <c r="W183" s="70">
        <f t="shared" si="2"/>
        <v>1.0494505494505493</v>
      </c>
      <c r="X183" s="47">
        <v>172</v>
      </c>
    </row>
    <row r="184" spans="23:24">
      <c r="W184" s="70">
        <f t="shared" si="2"/>
        <v>1.0464480874316939</v>
      </c>
      <c r="X184" s="47">
        <v>173</v>
      </c>
    </row>
    <row r="185" spans="23:24">
      <c r="W185" s="70">
        <f t="shared" si="2"/>
        <v>1.0434782608695652</v>
      </c>
      <c r="X185" s="47">
        <v>174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E143"/>
  <sheetViews>
    <sheetView tabSelected="1" zoomScale="115" zoomScaleNormal="115" workbookViewId="0">
      <pane xSplit="1" ySplit="2" topLeftCell="B107" activePane="bottomRight" state="frozen"/>
      <selection pane="topRight" activeCell="B1" sqref="B1"/>
      <selection pane="bottomLeft" activeCell="A3" sqref="A3"/>
      <selection pane="bottomRight" activeCell="J108" sqref="J108"/>
    </sheetView>
  </sheetViews>
  <sheetFormatPr defaultColWidth="9.125" defaultRowHeight="16.5"/>
  <cols>
    <col min="1" max="3" width="9" style="13" customWidth="1"/>
    <col min="4" max="4" width="9.75" style="13" bestFit="1" customWidth="1"/>
    <col min="5" max="5" width="7.25" style="13" customWidth="1"/>
    <col min="6" max="6" width="13.125" style="13" bestFit="1" customWidth="1"/>
    <col min="7" max="9" width="9" style="13"/>
    <col min="10" max="10" width="9.75" style="13" bestFit="1" customWidth="1"/>
    <col min="11" max="11" width="7.25" style="13" customWidth="1"/>
    <col min="12" max="14" width="9.125" style="13"/>
    <col min="15" max="15" width="9.75" style="13" bestFit="1" customWidth="1"/>
    <col min="16" max="16" width="7.25" style="13" customWidth="1"/>
    <col min="17" max="24" width="9.125" style="9"/>
    <col min="25" max="25" width="9.125" style="19"/>
    <col min="26" max="26" width="14.25" style="19" customWidth="1"/>
    <col min="27" max="31" width="9.125" style="19"/>
    <col min="32" max="16384" width="9.125" style="9"/>
  </cols>
  <sheetData>
    <row r="1" spans="1:31">
      <c r="A1" s="91" t="s">
        <v>12</v>
      </c>
      <c r="B1" s="92"/>
      <c r="C1" s="92"/>
      <c r="D1" s="92"/>
      <c r="E1" s="93"/>
      <c r="F1" s="25" t="s">
        <v>6</v>
      </c>
      <c r="G1" s="91" t="s">
        <v>14</v>
      </c>
      <c r="H1" s="92"/>
      <c r="I1" s="92"/>
      <c r="J1" s="92"/>
      <c r="K1" s="93"/>
      <c r="L1" s="91" t="s">
        <v>18</v>
      </c>
      <c r="M1" s="92"/>
      <c r="N1" s="92"/>
      <c r="O1" s="92"/>
      <c r="P1" s="93"/>
      <c r="R1" s="91" t="s">
        <v>13</v>
      </c>
      <c r="S1" s="94"/>
      <c r="T1" s="94"/>
      <c r="U1" s="94"/>
      <c r="V1" s="95"/>
      <c r="W1" s="25" t="s">
        <v>7</v>
      </c>
    </row>
    <row r="2" spans="1:31" ht="17.25" thickBot="1">
      <c r="A2" s="14" t="s">
        <v>3</v>
      </c>
      <c r="B2" s="15" t="s">
        <v>4</v>
      </c>
      <c r="C2" s="16" t="s">
        <v>8</v>
      </c>
      <c r="D2" s="16" t="s">
        <v>9</v>
      </c>
      <c r="E2" s="17" t="s">
        <v>5</v>
      </c>
      <c r="F2" s="18" t="s">
        <v>10</v>
      </c>
      <c r="G2" s="14" t="s">
        <v>3</v>
      </c>
      <c r="H2" s="15" t="s">
        <v>4</v>
      </c>
      <c r="I2" s="16" t="s">
        <v>8</v>
      </c>
      <c r="J2" s="16" t="s">
        <v>9</v>
      </c>
      <c r="K2" s="17" t="s">
        <v>5</v>
      </c>
      <c r="L2" s="14" t="s">
        <v>3</v>
      </c>
      <c r="M2" s="15" t="s">
        <v>4</v>
      </c>
      <c r="N2" s="16" t="s">
        <v>8</v>
      </c>
      <c r="O2" s="16" t="s">
        <v>9</v>
      </c>
      <c r="P2" s="17" t="s">
        <v>5</v>
      </c>
      <c r="R2" s="14" t="s">
        <v>0</v>
      </c>
      <c r="S2" s="15" t="s">
        <v>1</v>
      </c>
      <c r="T2" s="16" t="s">
        <v>8</v>
      </c>
      <c r="U2" s="16" t="s">
        <v>9</v>
      </c>
      <c r="V2" s="17" t="s">
        <v>2</v>
      </c>
      <c r="W2" s="18" t="s">
        <v>11</v>
      </c>
      <c r="X2" s="20"/>
      <c r="Y2" s="21" t="s">
        <v>3</v>
      </c>
      <c r="Z2" s="21" t="s">
        <v>4</v>
      </c>
      <c r="AA2" s="21" t="s">
        <v>5</v>
      </c>
      <c r="AB2" s="22" t="s">
        <v>10</v>
      </c>
      <c r="AC2" s="21" t="s">
        <v>15</v>
      </c>
      <c r="AD2" s="21" t="s">
        <v>16</v>
      </c>
      <c r="AE2" s="21" t="s">
        <v>17</v>
      </c>
    </row>
    <row r="3" spans="1:31">
      <c r="A3" s="10">
        <v>1</v>
      </c>
      <c r="B3" s="10">
        <f>1*((A3*5)^1.5+50)</f>
        <v>61.180339887498945</v>
      </c>
      <c r="C3" s="11">
        <v>15</v>
      </c>
      <c r="D3" s="10">
        <f t="shared" ref="D3:D66" si="0">B3/C3</f>
        <v>4.0786893258332633</v>
      </c>
      <c r="E3" s="11">
        <f t="shared" ref="E3:E66" si="1">F3-(B3/C3)</f>
        <v>26.511480617916209</v>
      </c>
      <c r="F3" s="12">
        <f>1*((A3*5)^1.5+50)*0.5</f>
        <v>30.590169943749473</v>
      </c>
      <c r="G3" s="10">
        <v>1</v>
      </c>
      <c r="H3" s="10">
        <f>1.5*(G3*5)^1.5+50</f>
        <v>66.770509831248418</v>
      </c>
      <c r="I3" s="11">
        <v>30</v>
      </c>
      <c r="J3" s="10">
        <f>H3/I3</f>
        <v>2.225683661041614</v>
      </c>
      <c r="K3" s="11">
        <f>F3-J3</f>
        <v>28.364486282707858</v>
      </c>
      <c r="L3" s="10">
        <v>1</v>
      </c>
      <c r="M3" s="10">
        <f>3*(L3*5)^1.5+50</f>
        <v>83.541019662496836</v>
      </c>
      <c r="N3" s="11">
        <v>300</v>
      </c>
      <c r="O3" s="10">
        <f>M3/N3</f>
        <v>0.2784700655416561</v>
      </c>
      <c r="P3" s="11">
        <f>F3-O3</f>
        <v>30.311699878207818</v>
      </c>
      <c r="R3" s="10">
        <v>1</v>
      </c>
      <c r="S3" s="10">
        <f t="shared" ref="S3:S66" si="2">2*((A3*5)^1.5+50)</f>
        <v>122.36067977499789</v>
      </c>
      <c r="T3" s="11">
        <v>35</v>
      </c>
      <c r="U3" s="10">
        <f>S3/T3</f>
        <v>3.4960194221427967</v>
      </c>
      <c r="V3" s="11">
        <f>W3-(S3/T3)</f>
        <v>57.684320465356151</v>
      </c>
      <c r="W3" s="12">
        <f t="shared" ref="W3:W66" si="3">2*((R3*5)^1.5+50)*0.5</f>
        <v>61.180339887498945</v>
      </c>
      <c r="X3" s="20"/>
      <c r="Y3" s="19">
        <v>1</v>
      </c>
      <c r="Z3" s="19">
        <v>50</v>
      </c>
      <c r="AB3" s="19">
        <v>25</v>
      </c>
      <c r="AC3" s="19">
        <v>10</v>
      </c>
      <c r="AD3" s="19">
        <v>30</v>
      </c>
      <c r="AE3" s="19">
        <v>300</v>
      </c>
    </row>
    <row r="4" spans="1:31">
      <c r="A4" s="10">
        <v>2</v>
      </c>
      <c r="B4" s="10">
        <f t="shared" ref="B4:B67" si="4">1*((A4*5)^1.5+50)</f>
        <v>81.622776601683796</v>
      </c>
      <c r="C4" s="11">
        <v>15</v>
      </c>
      <c r="D4" s="10">
        <f t="shared" si="0"/>
        <v>5.4415184401122527</v>
      </c>
      <c r="E4" s="11">
        <f t="shared" si="1"/>
        <v>35.369869860729644</v>
      </c>
      <c r="F4" s="12">
        <f t="shared" ref="F4:F67" si="5">1*((A4*5)^1.5+50)*0.5</f>
        <v>40.811388300841898</v>
      </c>
      <c r="G4" s="10">
        <v>2</v>
      </c>
      <c r="H4" s="10">
        <f t="shared" ref="H4:H67" si="6">1.5*(G4*5)^1.5+50</f>
        <v>97.434164902525708</v>
      </c>
      <c r="I4" s="11">
        <v>30</v>
      </c>
      <c r="J4" s="10">
        <f t="shared" ref="J4:J67" si="7">H4/I4</f>
        <v>3.2478054967508569</v>
      </c>
      <c r="K4" s="11">
        <f t="shared" ref="K4:K67" si="8">F4-J4</f>
        <v>37.563582804091041</v>
      </c>
      <c r="L4" s="10">
        <v>2</v>
      </c>
      <c r="M4" s="10">
        <f t="shared" ref="M4:M67" si="9">3*(L4*5)^1.5+50</f>
        <v>144.86832980505142</v>
      </c>
      <c r="N4" s="11">
        <v>300</v>
      </c>
      <c r="O4" s="10">
        <f t="shared" ref="O4:O67" si="10">M4/N4</f>
        <v>0.48289443268350474</v>
      </c>
      <c r="P4" s="11">
        <f t="shared" ref="P4:P67" si="11">F4-O4</f>
        <v>40.328493868158397</v>
      </c>
      <c r="R4" s="10">
        <v>2</v>
      </c>
      <c r="S4" s="10">
        <f t="shared" si="2"/>
        <v>163.24555320336759</v>
      </c>
      <c r="T4" s="11">
        <v>35</v>
      </c>
      <c r="U4" s="10">
        <f t="shared" ref="U4:U67" si="12">S4/T4</f>
        <v>4.6641586629533593</v>
      </c>
      <c r="V4" s="11">
        <f t="shared" ref="V4:V67" si="13">W4-(S4/T4)</f>
        <v>76.958617938730441</v>
      </c>
      <c r="W4" s="12">
        <f t="shared" si="3"/>
        <v>81.622776601683796</v>
      </c>
      <c r="X4" s="20"/>
      <c r="Y4" s="19">
        <v>2</v>
      </c>
    </row>
    <row r="5" spans="1:31">
      <c r="A5" s="10">
        <v>3</v>
      </c>
      <c r="B5" s="10">
        <f t="shared" si="4"/>
        <v>108.09475019311124</v>
      </c>
      <c r="C5" s="11">
        <v>15</v>
      </c>
      <c r="D5" s="10">
        <f t="shared" si="0"/>
        <v>7.2063166795407492</v>
      </c>
      <c r="E5" s="11">
        <f t="shared" si="1"/>
        <v>46.841058417014871</v>
      </c>
      <c r="F5" s="12">
        <f t="shared" si="5"/>
        <v>54.047375096555619</v>
      </c>
      <c r="G5" s="10">
        <v>3</v>
      </c>
      <c r="H5" s="10">
        <f t="shared" si="6"/>
        <v>137.14212528966686</v>
      </c>
      <c r="I5" s="11">
        <v>30</v>
      </c>
      <c r="J5" s="10">
        <f t="shared" si="7"/>
        <v>4.5714041763222291</v>
      </c>
      <c r="K5" s="11">
        <f t="shared" si="8"/>
        <v>49.475970920233394</v>
      </c>
      <c r="L5" s="10">
        <v>3</v>
      </c>
      <c r="M5" s="10">
        <f t="shared" si="9"/>
        <v>224.28425057933373</v>
      </c>
      <c r="N5" s="11">
        <v>300</v>
      </c>
      <c r="O5" s="10">
        <f t="shared" si="10"/>
        <v>0.74761416859777907</v>
      </c>
      <c r="P5" s="11">
        <f t="shared" si="11"/>
        <v>53.299760927957841</v>
      </c>
      <c r="R5" s="10">
        <v>3</v>
      </c>
      <c r="S5" s="10">
        <f t="shared" si="2"/>
        <v>216.18950038622248</v>
      </c>
      <c r="T5" s="11">
        <v>35</v>
      </c>
      <c r="U5" s="10">
        <f t="shared" si="12"/>
        <v>6.1768428681777854</v>
      </c>
      <c r="V5" s="11">
        <f t="shared" si="13"/>
        <v>101.91790732493345</v>
      </c>
      <c r="W5" s="12">
        <f t="shared" si="3"/>
        <v>108.09475019311124</v>
      </c>
      <c r="Y5" s="19">
        <v>3</v>
      </c>
    </row>
    <row r="6" spans="1:31">
      <c r="A6" s="10">
        <v>4</v>
      </c>
      <c r="B6" s="10">
        <f t="shared" si="4"/>
        <v>139.44271909999159</v>
      </c>
      <c r="C6" s="11">
        <v>15</v>
      </c>
      <c r="D6" s="10">
        <f t="shared" si="0"/>
        <v>9.2961812733327722</v>
      </c>
      <c r="E6" s="11">
        <f t="shared" si="1"/>
        <v>60.425178276663026</v>
      </c>
      <c r="F6" s="12">
        <f t="shared" si="5"/>
        <v>69.721359549995796</v>
      </c>
      <c r="G6" s="10">
        <v>4</v>
      </c>
      <c r="H6" s="10">
        <f t="shared" si="6"/>
        <v>184.1640786499874</v>
      </c>
      <c r="I6" s="11">
        <v>30</v>
      </c>
      <c r="J6" s="10">
        <f t="shared" si="7"/>
        <v>6.1388026216662466</v>
      </c>
      <c r="K6" s="11">
        <f t="shared" si="8"/>
        <v>63.582556928329552</v>
      </c>
      <c r="L6" s="10">
        <v>4</v>
      </c>
      <c r="M6" s="10">
        <f t="shared" si="9"/>
        <v>318.32815729997481</v>
      </c>
      <c r="N6" s="11">
        <v>300</v>
      </c>
      <c r="O6" s="10">
        <f t="shared" si="10"/>
        <v>1.0610938576665827</v>
      </c>
      <c r="P6" s="11">
        <f t="shared" si="11"/>
        <v>68.660265692329219</v>
      </c>
      <c r="R6" s="10">
        <v>4</v>
      </c>
      <c r="S6" s="10">
        <f t="shared" si="2"/>
        <v>278.88543819998318</v>
      </c>
      <c r="T6" s="11">
        <v>35</v>
      </c>
      <c r="U6" s="10">
        <f t="shared" si="12"/>
        <v>7.9681553771423763</v>
      </c>
      <c r="V6" s="11">
        <f t="shared" si="13"/>
        <v>131.47456372284921</v>
      </c>
      <c r="W6" s="12">
        <f t="shared" si="3"/>
        <v>139.44271909999159</v>
      </c>
      <c r="Y6" s="19">
        <v>4</v>
      </c>
    </row>
    <row r="7" spans="1:31">
      <c r="A7" s="10">
        <v>5</v>
      </c>
      <c r="B7" s="10">
        <f t="shared" si="4"/>
        <v>174.99999999999994</v>
      </c>
      <c r="C7" s="11">
        <v>15</v>
      </c>
      <c r="D7" s="10">
        <f t="shared" si="0"/>
        <v>11.666666666666663</v>
      </c>
      <c r="E7" s="11">
        <f t="shared" si="1"/>
        <v>75.833333333333314</v>
      </c>
      <c r="F7" s="12">
        <f t="shared" si="5"/>
        <v>87.499999999999972</v>
      </c>
      <c r="G7" s="10">
        <v>5</v>
      </c>
      <c r="H7" s="10">
        <f t="shared" si="6"/>
        <v>237.49999999999991</v>
      </c>
      <c r="I7" s="11">
        <v>30</v>
      </c>
      <c r="J7" s="10">
        <f t="shared" si="7"/>
        <v>7.9166666666666634</v>
      </c>
      <c r="K7" s="11">
        <f t="shared" si="8"/>
        <v>79.583333333333314</v>
      </c>
      <c r="L7" s="10">
        <v>5</v>
      </c>
      <c r="M7" s="10">
        <f t="shared" si="9"/>
        <v>424.99999999999983</v>
      </c>
      <c r="N7" s="11">
        <v>300</v>
      </c>
      <c r="O7" s="10">
        <f t="shared" si="10"/>
        <v>1.4166666666666661</v>
      </c>
      <c r="P7" s="11">
        <f t="shared" si="11"/>
        <v>86.0833333333333</v>
      </c>
      <c r="R7" s="10">
        <v>5</v>
      </c>
      <c r="S7" s="10">
        <f t="shared" si="2"/>
        <v>349.99999999999989</v>
      </c>
      <c r="T7" s="11">
        <v>35</v>
      </c>
      <c r="U7" s="10">
        <f t="shared" si="12"/>
        <v>9.9999999999999964</v>
      </c>
      <c r="V7" s="11">
        <f t="shared" si="13"/>
        <v>164.99999999999994</v>
      </c>
      <c r="W7" s="12">
        <f t="shared" si="3"/>
        <v>174.99999999999994</v>
      </c>
      <c r="Y7" s="19">
        <v>5</v>
      </c>
    </row>
    <row r="8" spans="1:31">
      <c r="A8" s="10">
        <v>6</v>
      </c>
      <c r="B8" s="10">
        <f t="shared" si="4"/>
        <v>214.31676725154981</v>
      </c>
      <c r="C8" s="11">
        <v>15</v>
      </c>
      <c r="D8" s="10">
        <f t="shared" si="0"/>
        <v>14.287784483436655</v>
      </c>
      <c r="E8" s="11">
        <f t="shared" si="1"/>
        <v>92.87059914233825</v>
      </c>
      <c r="F8" s="12">
        <f t="shared" si="5"/>
        <v>107.1583836257749</v>
      </c>
      <c r="G8" s="10">
        <v>6</v>
      </c>
      <c r="H8" s="10">
        <f t="shared" si="6"/>
        <v>296.47515087732472</v>
      </c>
      <c r="I8" s="11">
        <v>30</v>
      </c>
      <c r="J8" s="10">
        <f t="shared" si="7"/>
        <v>9.8825050292441574</v>
      </c>
      <c r="K8" s="11">
        <f t="shared" si="8"/>
        <v>97.275878596530745</v>
      </c>
      <c r="L8" s="10">
        <v>6</v>
      </c>
      <c r="M8" s="10">
        <f t="shared" si="9"/>
        <v>542.95030175464944</v>
      </c>
      <c r="N8" s="11">
        <v>300</v>
      </c>
      <c r="O8" s="10">
        <f t="shared" si="10"/>
        <v>1.8098343391821647</v>
      </c>
      <c r="P8" s="11">
        <f t="shared" si="11"/>
        <v>105.34854928659274</v>
      </c>
      <c r="R8" s="10">
        <v>6</v>
      </c>
      <c r="S8" s="10">
        <f t="shared" si="2"/>
        <v>428.63353450309961</v>
      </c>
      <c r="T8" s="11">
        <v>35</v>
      </c>
      <c r="U8" s="10">
        <f t="shared" si="12"/>
        <v>12.246672414374274</v>
      </c>
      <c r="V8" s="11">
        <f t="shared" si="13"/>
        <v>202.07009483717553</v>
      </c>
      <c r="W8" s="12">
        <f t="shared" si="3"/>
        <v>214.31676725154981</v>
      </c>
      <c r="Y8" s="19">
        <v>6</v>
      </c>
    </row>
    <row r="9" spans="1:31">
      <c r="A9" s="10">
        <v>7</v>
      </c>
      <c r="B9" s="10">
        <f t="shared" si="4"/>
        <v>257.06279240848653</v>
      </c>
      <c r="C9" s="11">
        <v>15</v>
      </c>
      <c r="D9" s="10">
        <f t="shared" si="0"/>
        <v>17.137519493899102</v>
      </c>
      <c r="E9" s="11">
        <f t="shared" si="1"/>
        <v>111.39387671034416</v>
      </c>
      <c r="F9" s="12">
        <f t="shared" si="5"/>
        <v>128.53139620424326</v>
      </c>
      <c r="G9" s="10">
        <v>7</v>
      </c>
      <c r="H9" s="10">
        <f t="shared" si="6"/>
        <v>360.59418861272985</v>
      </c>
      <c r="I9" s="11">
        <v>30</v>
      </c>
      <c r="J9" s="10">
        <f t="shared" si="7"/>
        <v>12.019806287090995</v>
      </c>
      <c r="K9" s="11">
        <f t="shared" si="8"/>
        <v>116.51158991715226</v>
      </c>
      <c r="L9" s="10">
        <v>7</v>
      </c>
      <c r="M9" s="10">
        <f t="shared" si="9"/>
        <v>671.1883772254597</v>
      </c>
      <c r="N9" s="11">
        <v>300</v>
      </c>
      <c r="O9" s="10">
        <f t="shared" si="10"/>
        <v>2.2372945907515325</v>
      </c>
      <c r="P9" s="11">
        <f t="shared" si="11"/>
        <v>126.29410161349173</v>
      </c>
      <c r="R9" s="10">
        <v>7</v>
      </c>
      <c r="S9" s="10">
        <f t="shared" si="2"/>
        <v>514.12558481697306</v>
      </c>
      <c r="T9" s="11">
        <v>35</v>
      </c>
      <c r="U9" s="10">
        <f t="shared" si="12"/>
        <v>14.689302423342088</v>
      </c>
      <c r="V9" s="11">
        <f t="shared" si="13"/>
        <v>242.37348998514443</v>
      </c>
      <c r="W9" s="12">
        <f t="shared" si="3"/>
        <v>257.06279240848653</v>
      </c>
      <c r="Y9" s="19">
        <v>7</v>
      </c>
    </row>
    <row r="10" spans="1:31">
      <c r="A10" s="10">
        <v>8</v>
      </c>
      <c r="B10" s="10">
        <f t="shared" si="4"/>
        <v>302.98221281347037</v>
      </c>
      <c r="C10" s="11">
        <v>15</v>
      </c>
      <c r="D10" s="10">
        <f t="shared" si="0"/>
        <v>20.19881418756469</v>
      </c>
      <c r="E10" s="11">
        <f t="shared" si="1"/>
        <v>131.29229221917049</v>
      </c>
      <c r="F10" s="12">
        <f t="shared" si="5"/>
        <v>151.49110640673518</v>
      </c>
      <c r="G10" s="10">
        <v>8</v>
      </c>
      <c r="H10" s="10">
        <f t="shared" si="6"/>
        <v>429.47331922020561</v>
      </c>
      <c r="I10" s="11">
        <v>30</v>
      </c>
      <c r="J10" s="10">
        <f t="shared" si="7"/>
        <v>14.315777307340188</v>
      </c>
      <c r="K10" s="11">
        <f t="shared" si="8"/>
        <v>137.17532909939499</v>
      </c>
      <c r="L10" s="10">
        <v>8</v>
      </c>
      <c r="M10" s="10">
        <f t="shared" si="9"/>
        <v>808.94663844041122</v>
      </c>
      <c r="N10" s="11">
        <v>300</v>
      </c>
      <c r="O10" s="10">
        <f t="shared" si="10"/>
        <v>2.6964887948013709</v>
      </c>
      <c r="P10" s="11">
        <f t="shared" si="11"/>
        <v>148.7946176119338</v>
      </c>
      <c r="R10" s="10">
        <v>8</v>
      </c>
      <c r="S10" s="10">
        <f t="shared" si="2"/>
        <v>605.96442562694074</v>
      </c>
      <c r="T10" s="11">
        <v>35</v>
      </c>
      <c r="U10" s="10">
        <f t="shared" si="12"/>
        <v>17.313269303626878</v>
      </c>
      <c r="V10" s="11">
        <f t="shared" si="13"/>
        <v>285.66894350984347</v>
      </c>
      <c r="W10" s="12">
        <f t="shared" si="3"/>
        <v>302.98221281347037</v>
      </c>
      <c r="Y10" s="19">
        <v>8</v>
      </c>
    </row>
    <row r="11" spans="1:31">
      <c r="A11" s="10">
        <v>9</v>
      </c>
      <c r="B11" s="10">
        <f t="shared" si="4"/>
        <v>351.86917696247156</v>
      </c>
      <c r="C11" s="11">
        <v>15</v>
      </c>
      <c r="D11" s="10">
        <f t="shared" si="0"/>
        <v>23.457945130831437</v>
      </c>
      <c r="E11" s="11">
        <f t="shared" si="1"/>
        <v>152.47664335040434</v>
      </c>
      <c r="F11" s="12">
        <f t="shared" si="5"/>
        <v>175.93458848123578</v>
      </c>
      <c r="G11" s="10">
        <v>9</v>
      </c>
      <c r="H11" s="10">
        <f t="shared" si="6"/>
        <v>502.80376544370733</v>
      </c>
      <c r="I11" s="11">
        <v>30</v>
      </c>
      <c r="J11" s="10">
        <f t="shared" si="7"/>
        <v>16.760125514790243</v>
      </c>
      <c r="K11" s="11">
        <f t="shared" si="8"/>
        <v>159.17446296644553</v>
      </c>
      <c r="L11" s="10">
        <v>9</v>
      </c>
      <c r="M11" s="10">
        <f t="shared" si="9"/>
        <v>955.60753088741467</v>
      </c>
      <c r="N11" s="11">
        <v>300</v>
      </c>
      <c r="O11" s="10">
        <f t="shared" si="10"/>
        <v>3.185358436291382</v>
      </c>
      <c r="P11" s="11">
        <f t="shared" si="11"/>
        <v>172.7492300449444</v>
      </c>
      <c r="R11" s="10">
        <v>9</v>
      </c>
      <c r="S11" s="10">
        <f t="shared" si="2"/>
        <v>703.73835392494311</v>
      </c>
      <c r="T11" s="11">
        <v>35</v>
      </c>
      <c r="U11" s="10">
        <f t="shared" si="12"/>
        <v>20.106810112141233</v>
      </c>
      <c r="V11" s="11">
        <f t="shared" si="13"/>
        <v>331.7623668503303</v>
      </c>
      <c r="W11" s="12">
        <f t="shared" si="3"/>
        <v>351.86917696247156</v>
      </c>
      <c r="Y11" s="19">
        <v>9</v>
      </c>
    </row>
    <row r="12" spans="1:31">
      <c r="A12" s="10">
        <v>10</v>
      </c>
      <c r="B12" s="10">
        <f t="shared" si="4"/>
        <v>403.5533905932736</v>
      </c>
      <c r="C12" s="11">
        <v>15</v>
      </c>
      <c r="D12" s="10">
        <f t="shared" si="0"/>
        <v>26.903559372884907</v>
      </c>
      <c r="E12" s="11">
        <f t="shared" si="1"/>
        <v>174.8731359237519</v>
      </c>
      <c r="F12" s="12">
        <f t="shared" si="5"/>
        <v>201.7766952966368</v>
      </c>
      <c r="G12" s="10">
        <v>10</v>
      </c>
      <c r="H12" s="10">
        <f t="shared" si="6"/>
        <v>580.33008588991038</v>
      </c>
      <c r="I12" s="11">
        <v>30</v>
      </c>
      <c r="J12" s="10">
        <f t="shared" si="7"/>
        <v>19.344336196330346</v>
      </c>
      <c r="K12" s="11">
        <f t="shared" si="8"/>
        <v>182.43235910030646</v>
      </c>
      <c r="L12" s="10">
        <v>10</v>
      </c>
      <c r="M12" s="10">
        <f t="shared" si="9"/>
        <v>1110.6601717798208</v>
      </c>
      <c r="N12" s="11">
        <v>300</v>
      </c>
      <c r="O12" s="10">
        <f t="shared" si="10"/>
        <v>3.7022005725994025</v>
      </c>
      <c r="P12" s="11">
        <f t="shared" si="11"/>
        <v>198.07449472403741</v>
      </c>
      <c r="R12" s="10">
        <v>10</v>
      </c>
      <c r="S12" s="10">
        <f t="shared" si="2"/>
        <v>807.10678118654721</v>
      </c>
      <c r="T12" s="11">
        <v>35</v>
      </c>
      <c r="U12" s="10">
        <f t="shared" si="12"/>
        <v>23.060193748187064</v>
      </c>
      <c r="V12" s="11">
        <f t="shared" si="13"/>
        <v>380.49319684508652</v>
      </c>
      <c r="W12" s="12">
        <f t="shared" si="3"/>
        <v>403.5533905932736</v>
      </c>
      <c r="Y12" s="19">
        <v>10</v>
      </c>
    </row>
    <row r="13" spans="1:31">
      <c r="A13" s="10">
        <v>11</v>
      </c>
      <c r="B13" s="10">
        <f t="shared" si="4"/>
        <v>457.89091679026143</v>
      </c>
      <c r="C13" s="11">
        <v>15</v>
      </c>
      <c r="D13" s="10">
        <f t="shared" si="0"/>
        <v>30.526061119350761</v>
      </c>
      <c r="E13" s="11">
        <f t="shared" si="1"/>
        <v>198.41939727577994</v>
      </c>
      <c r="F13" s="12">
        <f t="shared" si="5"/>
        <v>228.94545839513071</v>
      </c>
      <c r="G13" s="10">
        <v>11</v>
      </c>
      <c r="H13" s="10">
        <f t="shared" si="6"/>
        <v>661.83637518539217</v>
      </c>
      <c r="I13" s="11">
        <v>30</v>
      </c>
      <c r="J13" s="10">
        <f t="shared" si="7"/>
        <v>22.061212506179739</v>
      </c>
      <c r="K13" s="11">
        <f t="shared" si="8"/>
        <v>206.88424588895097</v>
      </c>
      <c r="L13" s="10">
        <v>11</v>
      </c>
      <c r="M13" s="10">
        <f t="shared" si="9"/>
        <v>1273.6727503707843</v>
      </c>
      <c r="N13" s="11">
        <v>300</v>
      </c>
      <c r="O13" s="10">
        <f t="shared" si="10"/>
        <v>4.2455758345692809</v>
      </c>
      <c r="P13" s="11">
        <f t="shared" si="11"/>
        <v>224.69988256056143</v>
      </c>
      <c r="R13" s="10">
        <v>11</v>
      </c>
      <c r="S13" s="10">
        <f t="shared" si="2"/>
        <v>915.78183358052286</v>
      </c>
      <c r="T13" s="11">
        <v>35</v>
      </c>
      <c r="U13" s="10">
        <f t="shared" si="12"/>
        <v>26.165195245157797</v>
      </c>
      <c r="V13" s="11">
        <f t="shared" si="13"/>
        <v>431.72572154510362</v>
      </c>
      <c r="W13" s="12">
        <f t="shared" si="3"/>
        <v>457.89091679026143</v>
      </c>
      <c r="Y13" s="19">
        <v>11</v>
      </c>
    </row>
    <row r="14" spans="1:31">
      <c r="A14" s="10">
        <v>12</v>
      </c>
      <c r="B14" s="10">
        <f t="shared" si="4"/>
        <v>514.75800154488957</v>
      </c>
      <c r="C14" s="11">
        <v>15</v>
      </c>
      <c r="D14" s="10">
        <f t="shared" si="0"/>
        <v>34.317200102992636</v>
      </c>
      <c r="E14" s="11">
        <f t="shared" si="1"/>
        <v>223.06180066945214</v>
      </c>
      <c r="F14" s="12">
        <f t="shared" si="5"/>
        <v>257.37900077244478</v>
      </c>
      <c r="G14" s="10">
        <v>12</v>
      </c>
      <c r="H14" s="10">
        <f t="shared" si="6"/>
        <v>747.13700231733446</v>
      </c>
      <c r="I14" s="11">
        <v>30</v>
      </c>
      <c r="J14" s="10">
        <f t="shared" si="7"/>
        <v>24.90456674391115</v>
      </c>
      <c r="K14" s="11">
        <f t="shared" si="8"/>
        <v>232.47443402853364</v>
      </c>
      <c r="L14" s="10">
        <v>12</v>
      </c>
      <c r="M14" s="10">
        <f t="shared" si="9"/>
        <v>1444.2740046346689</v>
      </c>
      <c r="N14" s="11">
        <v>300</v>
      </c>
      <c r="O14" s="10">
        <f t="shared" si="10"/>
        <v>4.8142466821155629</v>
      </c>
      <c r="P14" s="11">
        <f t="shared" si="11"/>
        <v>252.56475409032922</v>
      </c>
      <c r="R14" s="10">
        <v>12</v>
      </c>
      <c r="S14" s="10">
        <f t="shared" si="2"/>
        <v>1029.5160030897791</v>
      </c>
      <c r="T14" s="11">
        <v>35</v>
      </c>
      <c r="U14" s="10">
        <f t="shared" si="12"/>
        <v>29.414742945422262</v>
      </c>
      <c r="V14" s="11">
        <f t="shared" si="13"/>
        <v>485.34325859946728</v>
      </c>
      <c r="W14" s="12">
        <f t="shared" si="3"/>
        <v>514.75800154488957</v>
      </c>
      <c r="Y14" s="19">
        <v>12</v>
      </c>
    </row>
    <row r="15" spans="1:31">
      <c r="A15" s="10">
        <v>13</v>
      </c>
      <c r="B15" s="10">
        <f t="shared" si="4"/>
        <v>574.04675363940567</v>
      </c>
      <c r="C15" s="11">
        <v>15</v>
      </c>
      <c r="D15" s="10">
        <f t="shared" si="0"/>
        <v>38.269783575960375</v>
      </c>
      <c r="E15" s="11">
        <f t="shared" si="1"/>
        <v>248.75359324374244</v>
      </c>
      <c r="F15" s="12">
        <f t="shared" si="5"/>
        <v>287.02337681970283</v>
      </c>
      <c r="G15" s="10">
        <v>13</v>
      </c>
      <c r="H15" s="10">
        <f t="shared" si="6"/>
        <v>836.07013045910844</v>
      </c>
      <c r="I15" s="11">
        <v>30</v>
      </c>
      <c r="J15" s="10">
        <f t="shared" si="7"/>
        <v>27.869004348636949</v>
      </c>
      <c r="K15" s="11">
        <f t="shared" si="8"/>
        <v>259.15437247106587</v>
      </c>
      <c r="L15" s="10">
        <v>13</v>
      </c>
      <c r="M15" s="10">
        <f t="shared" si="9"/>
        <v>1622.1402609182169</v>
      </c>
      <c r="N15" s="11">
        <v>300</v>
      </c>
      <c r="O15" s="10">
        <f t="shared" si="10"/>
        <v>5.407134203060723</v>
      </c>
      <c r="P15" s="11">
        <f t="shared" si="11"/>
        <v>281.61624261664213</v>
      </c>
      <c r="R15" s="10">
        <v>13</v>
      </c>
      <c r="S15" s="10">
        <f t="shared" si="2"/>
        <v>1148.0935072788113</v>
      </c>
      <c r="T15" s="11">
        <v>35</v>
      </c>
      <c r="U15" s="10">
        <f t="shared" si="12"/>
        <v>32.802671636537468</v>
      </c>
      <c r="V15" s="11">
        <f t="shared" si="13"/>
        <v>541.24408200286825</v>
      </c>
      <c r="W15" s="12">
        <f t="shared" si="3"/>
        <v>574.04675363940567</v>
      </c>
      <c r="Y15" s="19">
        <v>13</v>
      </c>
    </row>
    <row r="16" spans="1:31">
      <c r="A16" s="10">
        <v>14</v>
      </c>
      <c r="B16" s="10">
        <f t="shared" si="4"/>
        <v>635.66201857385352</v>
      </c>
      <c r="C16" s="11">
        <v>15</v>
      </c>
      <c r="D16" s="10">
        <f t="shared" si="0"/>
        <v>42.37746790492357</v>
      </c>
      <c r="E16" s="11">
        <f t="shared" si="1"/>
        <v>275.45354138200321</v>
      </c>
      <c r="F16" s="12">
        <f t="shared" si="5"/>
        <v>317.83100928692676</v>
      </c>
      <c r="G16" s="10">
        <v>14</v>
      </c>
      <c r="H16" s="10">
        <f t="shared" si="6"/>
        <v>928.49302786078033</v>
      </c>
      <c r="I16" s="11">
        <v>30</v>
      </c>
      <c r="J16" s="10">
        <f t="shared" si="7"/>
        <v>30.949767595359344</v>
      </c>
      <c r="K16" s="11">
        <f t="shared" si="8"/>
        <v>286.88124169156742</v>
      </c>
      <c r="L16" s="10">
        <v>14</v>
      </c>
      <c r="M16" s="10">
        <f t="shared" si="9"/>
        <v>1806.9860557215607</v>
      </c>
      <c r="N16" s="11">
        <v>300</v>
      </c>
      <c r="O16" s="10">
        <f t="shared" si="10"/>
        <v>6.0232868524052021</v>
      </c>
      <c r="P16" s="11">
        <f t="shared" si="11"/>
        <v>311.80772243452157</v>
      </c>
      <c r="R16" s="10">
        <v>14</v>
      </c>
      <c r="S16" s="10">
        <f t="shared" si="2"/>
        <v>1271.324037147707</v>
      </c>
      <c r="T16" s="11">
        <v>35</v>
      </c>
      <c r="U16" s="10">
        <f t="shared" si="12"/>
        <v>36.323543918505912</v>
      </c>
      <c r="V16" s="11">
        <f t="shared" si="13"/>
        <v>599.33847465534757</v>
      </c>
      <c r="W16" s="12">
        <f t="shared" si="3"/>
        <v>635.66201857385352</v>
      </c>
      <c r="Y16" s="19">
        <v>14</v>
      </c>
    </row>
    <row r="17" spans="1:25">
      <c r="A17" s="10">
        <v>15</v>
      </c>
      <c r="B17" s="10">
        <f t="shared" si="4"/>
        <v>699.51905283832866</v>
      </c>
      <c r="C17" s="11">
        <v>15</v>
      </c>
      <c r="D17" s="10">
        <f t="shared" si="0"/>
        <v>46.634603522555246</v>
      </c>
      <c r="E17" s="11">
        <f t="shared" si="1"/>
        <v>303.12492289660906</v>
      </c>
      <c r="F17" s="12">
        <f t="shared" si="5"/>
        <v>349.75952641916433</v>
      </c>
      <c r="G17" s="10">
        <v>15</v>
      </c>
      <c r="H17" s="10">
        <f t="shared" si="6"/>
        <v>1024.278579257493</v>
      </c>
      <c r="I17" s="11">
        <v>30</v>
      </c>
      <c r="J17" s="10">
        <f t="shared" si="7"/>
        <v>34.1426193085831</v>
      </c>
      <c r="K17" s="11">
        <f t="shared" si="8"/>
        <v>315.61690711058122</v>
      </c>
      <c r="L17" s="10">
        <v>15</v>
      </c>
      <c r="M17" s="10">
        <f t="shared" si="9"/>
        <v>1998.557158514986</v>
      </c>
      <c r="N17" s="11">
        <v>300</v>
      </c>
      <c r="O17" s="10">
        <f t="shared" si="10"/>
        <v>6.6618571950499534</v>
      </c>
      <c r="P17" s="11">
        <f t="shared" si="11"/>
        <v>343.09766922411438</v>
      </c>
      <c r="R17" s="10">
        <v>15</v>
      </c>
      <c r="S17" s="10">
        <f t="shared" si="2"/>
        <v>1399.0381056766573</v>
      </c>
      <c r="T17" s="11">
        <v>35</v>
      </c>
      <c r="U17" s="10">
        <f t="shared" si="12"/>
        <v>39.972517305047354</v>
      </c>
      <c r="V17" s="11">
        <f t="shared" si="13"/>
        <v>659.54653553328126</v>
      </c>
      <c r="W17" s="12">
        <f t="shared" si="3"/>
        <v>699.51905283832866</v>
      </c>
      <c r="Y17" s="19">
        <v>15</v>
      </c>
    </row>
    <row r="18" spans="1:25">
      <c r="A18" s="10">
        <v>16</v>
      </c>
      <c r="B18" s="10">
        <f t="shared" si="4"/>
        <v>765.54175279993228</v>
      </c>
      <c r="C18" s="11">
        <v>15</v>
      </c>
      <c r="D18" s="10">
        <f t="shared" si="0"/>
        <v>51.036116853328821</v>
      </c>
      <c r="E18" s="11">
        <f t="shared" si="1"/>
        <v>331.73475954663729</v>
      </c>
      <c r="F18" s="12">
        <f t="shared" si="5"/>
        <v>382.77087639996614</v>
      </c>
      <c r="G18" s="10">
        <v>16</v>
      </c>
      <c r="H18" s="10">
        <f t="shared" si="6"/>
        <v>1123.3126291998983</v>
      </c>
      <c r="I18" s="11">
        <v>30</v>
      </c>
      <c r="J18" s="10">
        <f t="shared" si="7"/>
        <v>37.44375430666328</v>
      </c>
      <c r="K18" s="11">
        <f t="shared" si="8"/>
        <v>345.32712209330288</v>
      </c>
      <c r="L18" s="10">
        <v>16</v>
      </c>
      <c r="M18" s="10">
        <f t="shared" si="9"/>
        <v>2196.6252583997966</v>
      </c>
      <c r="N18" s="11">
        <v>300</v>
      </c>
      <c r="O18" s="10">
        <f t="shared" si="10"/>
        <v>7.3220841946659885</v>
      </c>
      <c r="P18" s="11">
        <f t="shared" si="11"/>
        <v>375.44879220530015</v>
      </c>
      <c r="R18" s="10">
        <v>16</v>
      </c>
      <c r="S18" s="10">
        <f t="shared" si="2"/>
        <v>1531.0835055998646</v>
      </c>
      <c r="T18" s="11">
        <v>35</v>
      </c>
      <c r="U18" s="10">
        <f t="shared" si="12"/>
        <v>43.745243017138989</v>
      </c>
      <c r="V18" s="11">
        <f t="shared" si="13"/>
        <v>721.79650978279324</v>
      </c>
      <c r="W18" s="12">
        <f t="shared" si="3"/>
        <v>765.54175279993228</v>
      </c>
      <c r="Y18" s="19">
        <v>16</v>
      </c>
    </row>
    <row r="19" spans="1:25">
      <c r="A19" s="10">
        <v>17</v>
      </c>
      <c r="B19" s="10">
        <f t="shared" si="4"/>
        <v>833.66127886989568</v>
      </c>
      <c r="C19" s="11">
        <v>15</v>
      </c>
      <c r="D19" s="10">
        <f t="shared" si="0"/>
        <v>55.577418591326378</v>
      </c>
      <c r="E19" s="11">
        <f t="shared" si="1"/>
        <v>361.25322084362148</v>
      </c>
      <c r="F19" s="12">
        <f t="shared" si="5"/>
        <v>416.83063943494784</v>
      </c>
      <c r="G19" s="10">
        <v>17</v>
      </c>
      <c r="H19" s="10">
        <f t="shared" si="6"/>
        <v>1225.4919183048435</v>
      </c>
      <c r="I19" s="11">
        <v>30</v>
      </c>
      <c r="J19" s="10">
        <f t="shared" si="7"/>
        <v>40.849730610161451</v>
      </c>
      <c r="K19" s="11">
        <f t="shared" si="8"/>
        <v>375.98090882478641</v>
      </c>
      <c r="L19" s="10">
        <v>17</v>
      </c>
      <c r="M19" s="10">
        <f t="shared" si="9"/>
        <v>2400.9838366096869</v>
      </c>
      <c r="N19" s="11">
        <v>300</v>
      </c>
      <c r="O19" s="10">
        <f t="shared" si="10"/>
        <v>8.0032794553656235</v>
      </c>
      <c r="P19" s="11">
        <f t="shared" si="11"/>
        <v>408.82735997958224</v>
      </c>
      <c r="R19" s="10">
        <v>17</v>
      </c>
      <c r="S19" s="10">
        <f t="shared" si="2"/>
        <v>1667.3225577397914</v>
      </c>
      <c r="T19" s="11">
        <v>35</v>
      </c>
      <c r="U19" s="10">
        <f t="shared" si="12"/>
        <v>47.637787363994036</v>
      </c>
      <c r="V19" s="11">
        <f t="shared" si="13"/>
        <v>786.02349150590169</v>
      </c>
      <c r="W19" s="12">
        <f t="shared" si="3"/>
        <v>833.66127886989568</v>
      </c>
      <c r="Y19" s="19">
        <v>17</v>
      </c>
    </row>
    <row r="20" spans="1:25">
      <c r="A20" s="10">
        <v>18</v>
      </c>
      <c r="B20" s="10">
        <f t="shared" si="4"/>
        <v>903.81496824546241</v>
      </c>
      <c r="C20" s="11">
        <v>15</v>
      </c>
      <c r="D20" s="10">
        <f t="shared" si="0"/>
        <v>60.254331216364157</v>
      </c>
      <c r="E20" s="11">
        <f t="shared" si="1"/>
        <v>391.65315290636704</v>
      </c>
      <c r="F20" s="12">
        <f t="shared" si="5"/>
        <v>451.9074841227312</v>
      </c>
      <c r="G20" s="10">
        <v>18</v>
      </c>
      <c r="H20" s="10">
        <f t="shared" si="6"/>
        <v>1330.7224523681937</v>
      </c>
      <c r="I20" s="11">
        <v>30</v>
      </c>
      <c r="J20" s="10">
        <f t="shared" si="7"/>
        <v>44.357415078939788</v>
      </c>
      <c r="K20" s="11">
        <f t="shared" si="8"/>
        <v>407.55006904379144</v>
      </c>
      <c r="L20" s="10">
        <v>18</v>
      </c>
      <c r="M20" s="10">
        <f t="shared" si="9"/>
        <v>2611.4449047363873</v>
      </c>
      <c r="N20" s="11">
        <v>300</v>
      </c>
      <c r="O20" s="10">
        <f t="shared" si="10"/>
        <v>8.7048163491212911</v>
      </c>
      <c r="P20" s="11">
        <f t="shared" si="11"/>
        <v>443.2026677736099</v>
      </c>
      <c r="R20" s="10">
        <v>18</v>
      </c>
      <c r="S20" s="10">
        <f t="shared" si="2"/>
        <v>1807.6299364909248</v>
      </c>
      <c r="T20" s="11">
        <v>35</v>
      </c>
      <c r="U20" s="10">
        <f t="shared" si="12"/>
        <v>51.646569614026426</v>
      </c>
      <c r="V20" s="11">
        <f t="shared" si="13"/>
        <v>852.16839863143593</v>
      </c>
      <c r="W20" s="12">
        <f t="shared" si="3"/>
        <v>903.81496824546241</v>
      </c>
      <c r="Y20" s="19">
        <v>18</v>
      </c>
    </row>
    <row r="21" spans="1:25">
      <c r="A21" s="10">
        <v>19</v>
      </c>
      <c r="B21" s="10">
        <f t="shared" si="4"/>
        <v>975.94546275685104</v>
      </c>
      <c r="C21" s="11">
        <v>15</v>
      </c>
      <c r="D21" s="10">
        <f t="shared" si="0"/>
        <v>65.063030850456741</v>
      </c>
      <c r="E21" s="11">
        <f t="shared" si="1"/>
        <v>422.90970052796877</v>
      </c>
      <c r="F21" s="12">
        <f t="shared" si="5"/>
        <v>487.97273137842552</v>
      </c>
      <c r="G21" s="10">
        <v>19</v>
      </c>
      <c r="H21" s="10">
        <f t="shared" si="6"/>
        <v>1438.9181941352765</v>
      </c>
      <c r="I21" s="11">
        <v>30</v>
      </c>
      <c r="J21" s="10">
        <f t="shared" si="7"/>
        <v>47.963939804509216</v>
      </c>
      <c r="K21" s="11">
        <f t="shared" si="8"/>
        <v>440.00879157391631</v>
      </c>
      <c r="L21" s="10">
        <v>19</v>
      </c>
      <c r="M21" s="10">
        <f t="shared" si="9"/>
        <v>2827.836388270553</v>
      </c>
      <c r="N21" s="11">
        <v>300</v>
      </c>
      <c r="O21" s="10">
        <f t="shared" si="10"/>
        <v>9.4261212942351769</v>
      </c>
      <c r="P21" s="11">
        <f t="shared" si="11"/>
        <v>478.54661008419032</v>
      </c>
      <c r="R21" s="10">
        <v>19</v>
      </c>
      <c r="S21" s="10">
        <f t="shared" si="2"/>
        <v>1951.8909255137021</v>
      </c>
      <c r="T21" s="11">
        <v>35</v>
      </c>
      <c r="U21" s="10">
        <f t="shared" si="12"/>
        <v>55.768312157534346</v>
      </c>
      <c r="V21" s="11">
        <f t="shared" si="13"/>
        <v>920.17715059931675</v>
      </c>
      <c r="W21" s="12">
        <f t="shared" si="3"/>
        <v>975.94546275685104</v>
      </c>
      <c r="Y21" s="19">
        <v>19</v>
      </c>
    </row>
    <row r="22" spans="1:25">
      <c r="A22" s="10">
        <v>20</v>
      </c>
      <c r="B22" s="10">
        <f t="shared" si="4"/>
        <v>1050.0000000000007</v>
      </c>
      <c r="C22" s="11">
        <v>15</v>
      </c>
      <c r="D22" s="10">
        <f t="shared" si="0"/>
        <v>70.000000000000043</v>
      </c>
      <c r="E22" s="11">
        <f t="shared" si="1"/>
        <v>455.00000000000028</v>
      </c>
      <c r="F22" s="12">
        <f t="shared" si="5"/>
        <v>525.00000000000034</v>
      </c>
      <c r="G22" s="10">
        <v>20</v>
      </c>
      <c r="H22" s="10">
        <f t="shared" si="6"/>
        <v>1550.0000000000009</v>
      </c>
      <c r="I22" s="11">
        <v>30</v>
      </c>
      <c r="J22" s="10">
        <f t="shared" si="7"/>
        <v>51.6666666666667</v>
      </c>
      <c r="K22" s="11">
        <f t="shared" si="8"/>
        <v>473.33333333333366</v>
      </c>
      <c r="L22" s="10">
        <v>20</v>
      </c>
      <c r="M22" s="10">
        <f t="shared" si="9"/>
        <v>3050.0000000000018</v>
      </c>
      <c r="N22" s="11">
        <v>300</v>
      </c>
      <c r="O22" s="10">
        <f t="shared" si="10"/>
        <v>10.166666666666673</v>
      </c>
      <c r="P22" s="11">
        <f t="shared" si="11"/>
        <v>514.83333333333371</v>
      </c>
      <c r="R22" s="10">
        <v>20</v>
      </c>
      <c r="S22" s="10">
        <f t="shared" si="2"/>
        <v>2100.0000000000014</v>
      </c>
      <c r="T22" s="11">
        <v>35</v>
      </c>
      <c r="U22" s="10">
        <f t="shared" si="12"/>
        <v>60.000000000000036</v>
      </c>
      <c r="V22" s="11">
        <f t="shared" si="13"/>
        <v>990.00000000000068</v>
      </c>
      <c r="W22" s="12">
        <f t="shared" si="3"/>
        <v>1050.0000000000007</v>
      </c>
      <c r="Y22" s="19">
        <v>20</v>
      </c>
    </row>
    <row r="23" spans="1:25">
      <c r="A23" s="10">
        <v>21</v>
      </c>
      <c r="B23" s="10">
        <f t="shared" si="4"/>
        <v>1125.9298304257579</v>
      </c>
      <c r="C23" s="11">
        <v>15</v>
      </c>
      <c r="D23" s="10">
        <f t="shared" si="0"/>
        <v>75.06198869505053</v>
      </c>
      <c r="E23" s="11">
        <f t="shared" si="1"/>
        <v>487.9029265178284</v>
      </c>
      <c r="F23" s="12">
        <f t="shared" si="5"/>
        <v>562.96491521287896</v>
      </c>
      <c r="G23" s="10">
        <v>21</v>
      </c>
      <c r="H23" s="10">
        <f t="shared" si="6"/>
        <v>1663.8947456386368</v>
      </c>
      <c r="I23" s="11">
        <v>30</v>
      </c>
      <c r="J23" s="10">
        <f t="shared" si="7"/>
        <v>55.463158187954562</v>
      </c>
      <c r="K23" s="11">
        <f t="shared" si="8"/>
        <v>507.50175702492442</v>
      </c>
      <c r="L23" s="10">
        <v>21</v>
      </c>
      <c r="M23" s="10">
        <f t="shared" si="9"/>
        <v>3277.7894912772736</v>
      </c>
      <c r="N23" s="11">
        <v>300</v>
      </c>
      <c r="O23" s="10">
        <f t="shared" si="10"/>
        <v>10.925964970924245</v>
      </c>
      <c r="P23" s="11">
        <f t="shared" si="11"/>
        <v>552.03895024195469</v>
      </c>
      <c r="R23" s="10">
        <v>21</v>
      </c>
      <c r="S23" s="10">
        <f t="shared" si="2"/>
        <v>2251.8596608515159</v>
      </c>
      <c r="T23" s="11">
        <v>35</v>
      </c>
      <c r="U23" s="10">
        <f t="shared" si="12"/>
        <v>64.338847452900453</v>
      </c>
      <c r="V23" s="11">
        <f t="shared" si="13"/>
        <v>1061.5909829728575</v>
      </c>
      <c r="W23" s="12">
        <f t="shared" si="3"/>
        <v>1125.9298304257579</v>
      </c>
      <c r="Y23" s="19">
        <v>21</v>
      </c>
    </row>
    <row r="24" spans="1:25">
      <c r="A24" s="10">
        <v>22</v>
      </c>
      <c r="B24" s="10">
        <f t="shared" si="4"/>
        <v>1203.6897329871679</v>
      </c>
      <c r="C24" s="11">
        <v>15</v>
      </c>
      <c r="D24" s="10">
        <f t="shared" si="0"/>
        <v>80.245982199144521</v>
      </c>
      <c r="E24" s="11">
        <f t="shared" si="1"/>
        <v>521.59888429443936</v>
      </c>
      <c r="F24" s="12">
        <f t="shared" si="5"/>
        <v>601.84486649358394</v>
      </c>
      <c r="G24" s="10">
        <v>22</v>
      </c>
      <c r="H24" s="10">
        <f t="shared" si="6"/>
        <v>1780.5345994807517</v>
      </c>
      <c r="I24" s="11">
        <v>30</v>
      </c>
      <c r="J24" s="10">
        <f t="shared" si="7"/>
        <v>59.351153316025055</v>
      </c>
      <c r="K24" s="11">
        <f t="shared" si="8"/>
        <v>542.4937131775589</v>
      </c>
      <c r="L24" s="10">
        <v>22</v>
      </c>
      <c r="M24" s="10">
        <f t="shared" si="9"/>
        <v>3511.0691989615034</v>
      </c>
      <c r="N24" s="11">
        <v>300</v>
      </c>
      <c r="O24" s="10">
        <f t="shared" si="10"/>
        <v>11.703563996538344</v>
      </c>
      <c r="P24" s="11">
        <f t="shared" si="11"/>
        <v>590.14130249704556</v>
      </c>
      <c r="R24" s="10">
        <v>22</v>
      </c>
      <c r="S24" s="10">
        <f t="shared" si="2"/>
        <v>2407.3794659743357</v>
      </c>
      <c r="T24" s="11">
        <v>35</v>
      </c>
      <c r="U24" s="10">
        <f t="shared" si="12"/>
        <v>68.782270456409591</v>
      </c>
      <c r="V24" s="11">
        <f t="shared" si="13"/>
        <v>1134.9074625307583</v>
      </c>
      <c r="W24" s="12">
        <f t="shared" si="3"/>
        <v>1203.6897329871679</v>
      </c>
      <c r="Y24" s="19">
        <v>22</v>
      </c>
    </row>
    <row r="25" spans="1:25">
      <c r="A25" s="10">
        <v>23</v>
      </c>
      <c r="B25" s="10">
        <f t="shared" si="4"/>
        <v>1283.2376088978158</v>
      </c>
      <c r="C25" s="11">
        <v>15</v>
      </c>
      <c r="D25" s="10">
        <f t="shared" si="0"/>
        <v>85.54917392652105</v>
      </c>
      <c r="E25" s="11">
        <f t="shared" si="1"/>
        <v>556.06963052238689</v>
      </c>
      <c r="F25" s="12">
        <f t="shared" si="5"/>
        <v>641.61880444890789</v>
      </c>
      <c r="G25" s="10">
        <v>23</v>
      </c>
      <c r="H25" s="10">
        <f t="shared" si="6"/>
        <v>1899.8564133467237</v>
      </c>
      <c r="I25" s="11">
        <v>30</v>
      </c>
      <c r="J25" s="10">
        <f t="shared" si="7"/>
        <v>63.328547111557455</v>
      </c>
      <c r="K25" s="11">
        <f t="shared" si="8"/>
        <v>578.29025733735045</v>
      </c>
      <c r="L25" s="10">
        <v>23</v>
      </c>
      <c r="M25" s="10">
        <f t="shared" si="9"/>
        <v>3749.7128266934474</v>
      </c>
      <c r="N25" s="11">
        <v>300</v>
      </c>
      <c r="O25" s="10">
        <f t="shared" si="10"/>
        <v>12.499042755644824</v>
      </c>
      <c r="P25" s="11">
        <f t="shared" si="11"/>
        <v>629.11976169326306</v>
      </c>
      <c r="R25" s="10">
        <v>23</v>
      </c>
      <c r="S25" s="10">
        <f t="shared" si="2"/>
        <v>2566.4752177956316</v>
      </c>
      <c r="T25" s="11">
        <v>35</v>
      </c>
      <c r="U25" s="10">
        <f t="shared" si="12"/>
        <v>73.327863365589479</v>
      </c>
      <c r="V25" s="11">
        <f t="shared" si="13"/>
        <v>1209.9097455322262</v>
      </c>
      <c r="W25" s="12">
        <f t="shared" si="3"/>
        <v>1283.2376088978158</v>
      </c>
      <c r="Y25" s="19">
        <v>23</v>
      </c>
    </row>
    <row r="26" spans="1:25">
      <c r="A26" s="10">
        <v>24</v>
      </c>
      <c r="B26" s="10">
        <f t="shared" si="4"/>
        <v>1364.5341380123989</v>
      </c>
      <c r="C26" s="11">
        <v>15</v>
      </c>
      <c r="D26" s="10">
        <f t="shared" si="0"/>
        <v>90.968942534159922</v>
      </c>
      <c r="E26" s="11">
        <f t="shared" si="1"/>
        <v>591.29812647203948</v>
      </c>
      <c r="F26" s="12">
        <f t="shared" si="5"/>
        <v>682.26706900619945</v>
      </c>
      <c r="G26" s="10">
        <v>24</v>
      </c>
      <c r="H26" s="10">
        <f t="shared" si="6"/>
        <v>2021.8012070185982</v>
      </c>
      <c r="I26" s="11">
        <v>30</v>
      </c>
      <c r="J26" s="10">
        <f t="shared" si="7"/>
        <v>67.393373567286602</v>
      </c>
      <c r="K26" s="11">
        <f t="shared" si="8"/>
        <v>614.87369543891282</v>
      </c>
      <c r="L26" s="10">
        <v>24</v>
      </c>
      <c r="M26" s="10">
        <f t="shared" si="9"/>
        <v>3993.6024140371965</v>
      </c>
      <c r="N26" s="11">
        <v>300</v>
      </c>
      <c r="O26" s="10">
        <f t="shared" si="10"/>
        <v>13.312008046790655</v>
      </c>
      <c r="P26" s="11">
        <f t="shared" si="11"/>
        <v>668.9550609594088</v>
      </c>
      <c r="R26" s="10">
        <v>24</v>
      </c>
      <c r="S26" s="10">
        <f t="shared" si="2"/>
        <v>2729.0682760247978</v>
      </c>
      <c r="T26" s="11">
        <v>35</v>
      </c>
      <c r="U26" s="10">
        <f t="shared" si="12"/>
        <v>77.973379314994219</v>
      </c>
      <c r="V26" s="11">
        <f t="shared" si="13"/>
        <v>1286.5607586974047</v>
      </c>
      <c r="W26" s="12">
        <f t="shared" si="3"/>
        <v>1364.5341380123989</v>
      </c>
      <c r="Y26" s="19">
        <v>24</v>
      </c>
    </row>
    <row r="27" spans="1:25">
      <c r="A27" s="10">
        <v>25</v>
      </c>
      <c r="B27" s="10">
        <f t="shared" si="4"/>
        <v>1447.5424859373688</v>
      </c>
      <c r="C27" s="11">
        <v>15</v>
      </c>
      <c r="D27" s="10">
        <f t="shared" si="0"/>
        <v>96.502832395824584</v>
      </c>
      <c r="E27" s="11">
        <f t="shared" si="1"/>
        <v>627.26841057285981</v>
      </c>
      <c r="F27" s="12">
        <f t="shared" si="5"/>
        <v>723.77124296868442</v>
      </c>
      <c r="G27" s="10">
        <v>25</v>
      </c>
      <c r="H27" s="10">
        <f t="shared" si="6"/>
        <v>2146.3137289060533</v>
      </c>
      <c r="I27" s="11">
        <v>30</v>
      </c>
      <c r="J27" s="10">
        <f t="shared" si="7"/>
        <v>71.543790963535102</v>
      </c>
      <c r="K27" s="11">
        <f t="shared" si="8"/>
        <v>652.2274520051493</v>
      </c>
      <c r="L27" s="10">
        <v>25</v>
      </c>
      <c r="M27" s="10">
        <f t="shared" si="9"/>
        <v>4242.6274578121065</v>
      </c>
      <c r="N27" s="11">
        <v>300</v>
      </c>
      <c r="O27" s="10">
        <f t="shared" si="10"/>
        <v>14.142091526040355</v>
      </c>
      <c r="P27" s="11">
        <f t="shared" si="11"/>
        <v>709.62915144264412</v>
      </c>
      <c r="R27" s="10">
        <v>25</v>
      </c>
      <c r="S27" s="10">
        <f t="shared" si="2"/>
        <v>2895.0849718747377</v>
      </c>
      <c r="T27" s="11">
        <v>35</v>
      </c>
      <c r="U27" s="10">
        <f t="shared" si="12"/>
        <v>82.716713482135361</v>
      </c>
      <c r="V27" s="11">
        <f t="shared" si="13"/>
        <v>1364.8257724552334</v>
      </c>
      <c r="W27" s="12">
        <f t="shared" si="3"/>
        <v>1447.5424859373688</v>
      </c>
      <c r="Y27" s="19">
        <v>25</v>
      </c>
    </row>
    <row r="28" spans="1:25">
      <c r="A28" s="10">
        <v>26</v>
      </c>
      <c r="B28" s="10">
        <f t="shared" si="4"/>
        <v>1532.2280526288782</v>
      </c>
      <c r="C28" s="11">
        <v>15</v>
      </c>
      <c r="D28" s="10">
        <f t="shared" si="0"/>
        <v>102.14853684192522</v>
      </c>
      <c r="E28" s="11">
        <f t="shared" si="1"/>
        <v>663.96548947251392</v>
      </c>
      <c r="F28" s="12">
        <f t="shared" si="5"/>
        <v>766.11402631443912</v>
      </c>
      <c r="G28" s="10">
        <v>26</v>
      </c>
      <c r="H28" s="10">
        <f t="shared" si="6"/>
        <v>2273.3420789433176</v>
      </c>
      <c r="I28" s="11">
        <v>30</v>
      </c>
      <c r="J28" s="10">
        <f t="shared" si="7"/>
        <v>75.77806929811058</v>
      </c>
      <c r="K28" s="11">
        <f t="shared" si="8"/>
        <v>690.33595701632851</v>
      </c>
      <c r="L28" s="10">
        <v>26</v>
      </c>
      <c r="M28" s="10">
        <f t="shared" si="9"/>
        <v>4496.6841578866351</v>
      </c>
      <c r="N28" s="11">
        <v>300</v>
      </c>
      <c r="O28" s="10">
        <f t="shared" si="10"/>
        <v>14.98894719295545</v>
      </c>
      <c r="P28" s="11">
        <f t="shared" si="11"/>
        <v>751.12507912148362</v>
      </c>
      <c r="R28" s="10">
        <v>26</v>
      </c>
      <c r="S28" s="10">
        <f t="shared" si="2"/>
        <v>3064.4561052577565</v>
      </c>
      <c r="T28" s="11">
        <v>35</v>
      </c>
      <c r="U28" s="10">
        <f t="shared" si="12"/>
        <v>87.555888721650192</v>
      </c>
      <c r="V28" s="11">
        <f t="shared" si="13"/>
        <v>1444.672163907228</v>
      </c>
      <c r="W28" s="12">
        <f t="shared" si="3"/>
        <v>1532.2280526288782</v>
      </c>
      <c r="Y28" s="19">
        <v>26</v>
      </c>
    </row>
    <row r="29" spans="1:25">
      <c r="A29" s="10">
        <v>27</v>
      </c>
      <c r="B29" s="10">
        <f t="shared" si="4"/>
        <v>1618.5582552140049</v>
      </c>
      <c r="C29" s="11">
        <v>15</v>
      </c>
      <c r="D29" s="10">
        <f t="shared" si="0"/>
        <v>107.90388368093366</v>
      </c>
      <c r="E29" s="11">
        <f t="shared" si="1"/>
        <v>701.37524392606883</v>
      </c>
      <c r="F29" s="12">
        <f t="shared" si="5"/>
        <v>809.27912760700247</v>
      </c>
      <c r="G29" s="10">
        <v>27</v>
      </c>
      <c r="H29" s="10">
        <f t="shared" si="6"/>
        <v>2402.8373828210074</v>
      </c>
      <c r="I29" s="11">
        <v>30</v>
      </c>
      <c r="J29" s="10">
        <f t="shared" si="7"/>
        <v>80.094579427366909</v>
      </c>
      <c r="K29" s="11">
        <f t="shared" si="8"/>
        <v>729.18454817963561</v>
      </c>
      <c r="L29" s="10">
        <v>27</v>
      </c>
      <c r="M29" s="10">
        <f t="shared" si="9"/>
        <v>4755.6747656420148</v>
      </c>
      <c r="N29" s="11">
        <v>300</v>
      </c>
      <c r="O29" s="10">
        <f t="shared" si="10"/>
        <v>15.852249218806715</v>
      </c>
      <c r="P29" s="11">
        <f t="shared" si="11"/>
        <v>793.42687838819575</v>
      </c>
      <c r="R29" s="10">
        <v>27</v>
      </c>
      <c r="S29" s="10">
        <f t="shared" si="2"/>
        <v>3237.1165104280099</v>
      </c>
      <c r="T29" s="11">
        <v>35</v>
      </c>
      <c r="U29" s="10">
        <f t="shared" si="12"/>
        <v>92.489043155085994</v>
      </c>
      <c r="V29" s="11">
        <f t="shared" si="13"/>
        <v>1526.069212058919</v>
      </c>
      <c r="W29" s="12">
        <f t="shared" si="3"/>
        <v>1618.5582552140049</v>
      </c>
      <c r="Y29" s="19">
        <v>27</v>
      </c>
    </row>
    <row r="30" spans="1:25">
      <c r="A30" s="10">
        <v>28</v>
      </c>
      <c r="B30" s="10">
        <f t="shared" si="4"/>
        <v>1706.5023392678913</v>
      </c>
      <c r="C30" s="11">
        <v>15</v>
      </c>
      <c r="D30" s="10">
        <f t="shared" si="0"/>
        <v>113.76682261785942</v>
      </c>
      <c r="E30" s="11">
        <f t="shared" si="1"/>
        <v>739.4843470160863</v>
      </c>
      <c r="F30" s="12">
        <f t="shared" si="5"/>
        <v>853.25116963394566</v>
      </c>
      <c r="G30" s="10">
        <v>28</v>
      </c>
      <c r="H30" s="10">
        <f t="shared" si="6"/>
        <v>2534.753508901837</v>
      </c>
      <c r="I30" s="11">
        <v>30</v>
      </c>
      <c r="J30" s="10">
        <f t="shared" si="7"/>
        <v>84.491783630061235</v>
      </c>
      <c r="K30" s="11">
        <f t="shared" si="8"/>
        <v>768.7593860038844</v>
      </c>
      <c r="L30" s="10">
        <v>28</v>
      </c>
      <c r="M30" s="10">
        <f t="shared" si="9"/>
        <v>5019.507017803674</v>
      </c>
      <c r="N30" s="11">
        <v>300</v>
      </c>
      <c r="O30" s="10">
        <f t="shared" si="10"/>
        <v>16.731690059345581</v>
      </c>
      <c r="P30" s="11">
        <f t="shared" si="11"/>
        <v>836.51947957460004</v>
      </c>
      <c r="R30" s="10">
        <v>28</v>
      </c>
      <c r="S30" s="10">
        <f t="shared" si="2"/>
        <v>3413.0046785357827</v>
      </c>
      <c r="T30" s="11">
        <v>35</v>
      </c>
      <c r="U30" s="10">
        <f t="shared" si="12"/>
        <v>97.514419386736648</v>
      </c>
      <c r="V30" s="11">
        <f t="shared" si="13"/>
        <v>1608.9879198811548</v>
      </c>
      <c r="W30" s="12">
        <f t="shared" si="3"/>
        <v>1706.5023392678913</v>
      </c>
      <c r="Y30" s="19">
        <v>28</v>
      </c>
    </row>
    <row r="31" spans="1:25">
      <c r="A31" s="10">
        <v>29</v>
      </c>
      <c r="B31" s="10">
        <f t="shared" si="4"/>
        <v>1796.0312139248824</v>
      </c>
      <c r="C31" s="11">
        <v>15</v>
      </c>
      <c r="D31" s="10">
        <f t="shared" si="0"/>
        <v>119.73541426165883</v>
      </c>
      <c r="E31" s="11">
        <f t="shared" si="1"/>
        <v>778.28019270078244</v>
      </c>
      <c r="F31" s="12">
        <f t="shared" si="5"/>
        <v>898.01560696244121</v>
      </c>
      <c r="G31" s="10">
        <v>29</v>
      </c>
      <c r="H31" s="10">
        <f t="shared" si="6"/>
        <v>2669.0468208873235</v>
      </c>
      <c r="I31" s="11">
        <v>30</v>
      </c>
      <c r="J31" s="10">
        <f t="shared" si="7"/>
        <v>88.968227362910781</v>
      </c>
      <c r="K31" s="11">
        <f t="shared" si="8"/>
        <v>809.04737959953047</v>
      </c>
      <c r="L31" s="10">
        <v>29</v>
      </c>
      <c r="M31" s="10">
        <f t="shared" si="9"/>
        <v>5288.093641774647</v>
      </c>
      <c r="N31" s="11">
        <v>300</v>
      </c>
      <c r="O31" s="10">
        <f t="shared" si="10"/>
        <v>17.626978805915488</v>
      </c>
      <c r="P31" s="11">
        <f t="shared" si="11"/>
        <v>880.38862815652567</v>
      </c>
      <c r="R31" s="10">
        <v>29</v>
      </c>
      <c r="S31" s="10">
        <f t="shared" si="2"/>
        <v>3592.0624278497648</v>
      </c>
      <c r="T31" s="11">
        <v>35</v>
      </c>
      <c r="U31" s="10">
        <f t="shared" si="12"/>
        <v>102.63035508142185</v>
      </c>
      <c r="V31" s="11">
        <f t="shared" si="13"/>
        <v>1693.4008588434606</v>
      </c>
      <c r="W31" s="12">
        <f t="shared" si="3"/>
        <v>1796.0312139248824</v>
      </c>
      <c r="Y31" s="19">
        <v>29</v>
      </c>
    </row>
    <row r="32" spans="1:25">
      <c r="A32" s="10">
        <v>30</v>
      </c>
      <c r="B32" s="10">
        <f t="shared" si="4"/>
        <v>1887.1173070873829</v>
      </c>
      <c r="C32" s="11">
        <v>15</v>
      </c>
      <c r="D32" s="10">
        <f t="shared" si="0"/>
        <v>125.8078204724922</v>
      </c>
      <c r="E32" s="11">
        <f t="shared" si="1"/>
        <v>817.75083307119928</v>
      </c>
      <c r="F32" s="12">
        <f t="shared" si="5"/>
        <v>943.55865354369143</v>
      </c>
      <c r="G32" s="10">
        <v>30</v>
      </c>
      <c r="H32" s="10">
        <f t="shared" si="6"/>
        <v>2805.6759606310743</v>
      </c>
      <c r="I32" s="11">
        <v>30</v>
      </c>
      <c r="J32" s="10">
        <f t="shared" si="7"/>
        <v>93.522532021035815</v>
      </c>
      <c r="K32" s="11">
        <f t="shared" si="8"/>
        <v>850.03612152265566</v>
      </c>
      <c r="L32" s="10">
        <v>30</v>
      </c>
      <c r="M32" s="10">
        <f t="shared" si="9"/>
        <v>5561.3519212621486</v>
      </c>
      <c r="N32" s="11">
        <v>300</v>
      </c>
      <c r="O32" s="10">
        <f t="shared" si="10"/>
        <v>18.537839737540494</v>
      </c>
      <c r="P32" s="11">
        <f t="shared" si="11"/>
        <v>925.02081380615095</v>
      </c>
      <c r="R32" s="10">
        <v>30</v>
      </c>
      <c r="S32" s="10">
        <f t="shared" si="2"/>
        <v>3774.2346141747657</v>
      </c>
      <c r="T32" s="11">
        <v>35</v>
      </c>
      <c r="U32" s="10">
        <f t="shared" si="12"/>
        <v>107.83527469070759</v>
      </c>
      <c r="V32" s="11">
        <f t="shared" si="13"/>
        <v>1779.2820323966753</v>
      </c>
      <c r="W32" s="12">
        <f t="shared" si="3"/>
        <v>1887.1173070873829</v>
      </c>
      <c r="Y32" s="19">
        <v>30</v>
      </c>
    </row>
    <row r="33" spans="1:25">
      <c r="A33" s="10">
        <v>31</v>
      </c>
      <c r="B33" s="10">
        <f t="shared" si="4"/>
        <v>1979.734437688254</v>
      </c>
      <c r="C33" s="11">
        <v>15</v>
      </c>
      <c r="D33" s="10">
        <f t="shared" si="0"/>
        <v>131.98229584588361</v>
      </c>
      <c r="E33" s="11">
        <f t="shared" si="1"/>
        <v>857.88492299824338</v>
      </c>
      <c r="F33" s="12">
        <f t="shared" si="5"/>
        <v>989.86721884412702</v>
      </c>
      <c r="G33" s="10">
        <v>31</v>
      </c>
      <c r="H33" s="10">
        <f t="shared" si="6"/>
        <v>2944.6016565323812</v>
      </c>
      <c r="I33" s="11">
        <v>30</v>
      </c>
      <c r="J33" s="10">
        <f t="shared" si="7"/>
        <v>98.153388551079374</v>
      </c>
      <c r="K33" s="11">
        <f t="shared" si="8"/>
        <v>891.71383029304764</v>
      </c>
      <c r="L33" s="10">
        <v>31</v>
      </c>
      <c r="M33" s="10">
        <f t="shared" si="9"/>
        <v>5839.2033130647624</v>
      </c>
      <c r="N33" s="11">
        <v>300</v>
      </c>
      <c r="O33" s="10">
        <f t="shared" si="10"/>
        <v>19.464011043549206</v>
      </c>
      <c r="P33" s="11">
        <f t="shared" si="11"/>
        <v>970.40320780057777</v>
      </c>
      <c r="R33" s="10">
        <v>31</v>
      </c>
      <c r="S33" s="10">
        <f t="shared" si="2"/>
        <v>3959.4688753765081</v>
      </c>
      <c r="T33" s="11">
        <v>35</v>
      </c>
      <c r="U33" s="10">
        <f t="shared" si="12"/>
        <v>113.12768215361451</v>
      </c>
      <c r="V33" s="11">
        <f t="shared" si="13"/>
        <v>1866.6067555346394</v>
      </c>
      <c r="W33" s="12">
        <f t="shared" si="3"/>
        <v>1979.734437688254</v>
      </c>
      <c r="Y33" s="19">
        <v>31</v>
      </c>
    </row>
    <row r="34" spans="1:25">
      <c r="A34" s="10">
        <v>32</v>
      </c>
      <c r="B34" s="10">
        <f t="shared" si="4"/>
        <v>2073.857702507762</v>
      </c>
      <c r="C34" s="11">
        <v>15</v>
      </c>
      <c r="D34" s="10">
        <f t="shared" si="0"/>
        <v>138.25718016718415</v>
      </c>
      <c r="E34" s="11">
        <f t="shared" si="1"/>
        <v>898.67167108669685</v>
      </c>
      <c r="F34" s="12">
        <f t="shared" si="5"/>
        <v>1036.928851253881</v>
      </c>
      <c r="G34" s="10">
        <v>32</v>
      </c>
      <c r="H34" s="10">
        <f t="shared" si="6"/>
        <v>3085.7865537616426</v>
      </c>
      <c r="I34" s="11">
        <v>30</v>
      </c>
      <c r="J34" s="10">
        <f t="shared" si="7"/>
        <v>102.85955179205476</v>
      </c>
      <c r="K34" s="11">
        <f t="shared" si="8"/>
        <v>934.06929946182629</v>
      </c>
      <c r="L34" s="10">
        <v>32</v>
      </c>
      <c r="M34" s="10">
        <f t="shared" si="9"/>
        <v>6121.5731075232852</v>
      </c>
      <c r="N34" s="11">
        <v>300</v>
      </c>
      <c r="O34" s="10">
        <f t="shared" si="10"/>
        <v>20.405243691744285</v>
      </c>
      <c r="P34" s="11">
        <f t="shared" si="11"/>
        <v>1016.5236075621367</v>
      </c>
      <c r="R34" s="10">
        <v>32</v>
      </c>
      <c r="S34" s="10">
        <f t="shared" si="2"/>
        <v>4147.7154050155241</v>
      </c>
      <c r="T34" s="11">
        <v>35</v>
      </c>
      <c r="U34" s="10">
        <f t="shared" si="12"/>
        <v>118.50615442901497</v>
      </c>
      <c r="V34" s="11">
        <f t="shared" si="13"/>
        <v>1955.3515480787471</v>
      </c>
      <c r="W34" s="12">
        <f t="shared" si="3"/>
        <v>2073.857702507762</v>
      </c>
      <c r="Y34" s="19">
        <v>32</v>
      </c>
    </row>
    <row r="35" spans="1:25">
      <c r="A35" s="10">
        <v>33</v>
      </c>
      <c r="B35" s="10">
        <f t="shared" si="4"/>
        <v>2169.463375479746</v>
      </c>
      <c r="C35" s="11">
        <v>15</v>
      </c>
      <c r="D35" s="10">
        <f t="shared" si="0"/>
        <v>144.63089169864972</v>
      </c>
      <c r="E35" s="11">
        <f t="shared" si="1"/>
        <v>940.10079604122325</v>
      </c>
      <c r="F35" s="12">
        <f t="shared" si="5"/>
        <v>1084.731687739873</v>
      </c>
      <c r="G35" s="10">
        <v>33</v>
      </c>
      <c r="H35" s="10">
        <f t="shared" si="6"/>
        <v>3229.195063219619</v>
      </c>
      <c r="I35" s="11">
        <v>30</v>
      </c>
      <c r="J35" s="10">
        <f t="shared" si="7"/>
        <v>107.63983544065397</v>
      </c>
      <c r="K35" s="11">
        <f t="shared" si="8"/>
        <v>977.091852299219</v>
      </c>
      <c r="L35" s="10">
        <v>33</v>
      </c>
      <c r="M35" s="10">
        <f t="shared" si="9"/>
        <v>6408.390126439238</v>
      </c>
      <c r="N35" s="11">
        <v>300</v>
      </c>
      <c r="O35" s="10">
        <f t="shared" si="10"/>
        <v>21.361300421464126</v>
      </c>
      <c r="P35" s="11">
        <f t="shared" si="11"/>
        <v>1063.3703873184088</v>
      </c>
      <c r="R35" s="10">
        <v>33</v>
      </c>
      <c r="S35" s="10">
        <f t="shared" si="2"/>
        <v>4338.926750959492</v>
      </c>
      <c r="T35" s="11">
        <v>35</v>
      </c>
      <c r="U35" s="10">
        <f t="shared" si="12"/>
        <v>123.96933574169977</v>
      </c>
      <c r="V35" s="11">
        <f t="shared" si="13"/>
        <v>2045.4940397380462</v>
      </c>
      <c r="W35" s="12">
        <f t="shared" si="3"/>
        <v>2169.463375479746</v>
      </c>
      <c r="Y35" s="19">
        <v>33</v>
      </c>
    </row>
    <row r="36" spans="1:25">
      <c r="A36" s="10">
        <v>34</v>
      </c>
      <c r="B36" s="10">
        <f t="shared" si="4"/>
        <v>2266.5288177689017</v>
      </c>
      <c r="C36" s="11">
        <v>15</v>
      </c>
      <c r="D36" s="10">
        <f t="shared" si="0"/>
        <v>151.10192118459344</v>
      </c>
      <c r="E36" s="11">
        <f t="shared" si="1"/>
        <v>982.16248769985737</v>
      </c>
      <c r="F36" s="12">
        <f t="shared" si="5"/>
        <v>1133.2644088844509</v>
      </c>
      <c r="G36" s="10">
        <v>34</v>
      </c>
      <c r="H36" s="10">
        <f t="shared" si="6"/>
        <v>3374.7932266533526</v>
      </c>
      <c r="I36" s="11">
        <v>30</v>
      </c>
      <c r="J36" s="10">
        <f t="shared" si="7"/>
        <v>112.49310755511175</v>
      </c>
      <c r="K36" s="11">
        <f t="shared" si="8"/>
        <v>1020.7713013293392</v>
      </c>
      <c r="L36" s="10">
        <v>34</v>
      </c>
      <c r="M36" s="10">
        <f t="shared" si="9"/>
        <v>6699.5864533067052</v>
      </c>
      <c r="N36" s="11">
        <v>300</v>
      </c>
      <c r="O36" s="10">
        <f t="shared" si="10"/>
        <v>22.331954844355685</v>
      </c>
      <c r="P36" s="11">
        <f t="shared" si="11"/>
        <v>1110.9324540400951</v>
      </c>
      <c r="R36" s="10">
        <v>34</v>
      </c>
      <c r="S36" s="10">
        <f t="shared" si="2"/>
        <v>4533.0576355378034</v>
      </c>
      <c r="T36" s="11">
        <v>35</v>
      </c>
      <c r="U36" s="10">
        <f t="shared" si="12"/>
        <v>129.51593244393723</v>
      </c>
      <c r="V36" s="11">
        <f t="shared" si="13"/>
        <v>2137.0128853249644</v>
      </c>
      <c r="W36" s="12">
        <f t="shared" si="3"/>
        <v>2266.5288177689017</v>
      </c>
      <c r="Y36" s="19">
        <v>34</v>
      </c>
    </row>
    <row r="37" spans="1:25">
      <c r="A37" s="10">
        <v>35</v>
      </c>
      <c r="B37" s="10">
        <f t="shared" si="4"/>
        <v>2365.0323971815183</v>
      </c>
      <c r="C37" s="11">
        <v>15</v>
      </c>
      <c r="D37" s="10">
        <f t="shared" si="0"/>
        <v>157.6688264787679</v>
      </c>
      <c r="E37" s="11">
        <f t="shared" si="1"/>
        <v>1024.8473721119913</v>
      </c>
      <c r="F37" s="12">
        <f t="shared" si="5"/>
        <v>1182.5161985907591</v>
      </c>
      <c r="G37" s="10">
        <v>35</v>
      </c>
      <c r="H37" s="10">
        <f t="shared" si="6"/>
        <v>3522.5485957722776</v>
      </c>
      <c r="I37" s="11">
        <v>30</v>
      </c>
      <c r="J37" s="10">
        <f t="shared" si="7"/>
        <v>117.41828652574259</v>
      </c>
      <c r="K37" s="11">
        <f t="shared" si="8"/>
        <v>1065.0979120650165</v>
      </c>
      <c r="L37" s="10">
        <v>35</v>
      </c>
      <c r="M37" s="10">
        <f t="shared" si="9"/>
        <v>6995.0971915445552</v>
      </c>
      <c r="N37" s="11">
        <v>300</v>
      </c>
      <c r="O37" s="10">
        <f t="shared" si="10"/>
        <v>23.316990638481851</v>
      </c>
      <c r="P37" s="11">
        <f t="shared" si="11"/>
        <v>1159.1992079522772</v>
      </c>
      <c r="R37" s="10">
        <v>35</v>
      </c>
      <c r="S37" s="10">
        <f t="shared" si="2"/>
        <v>4730.0647943630365</v>
      </c>
      <c r="T37" s="11">
        <v>35</v>
      </c>
      <c r="U37" s="10">
        <f t="shared" si="12"/>
        <v>135.14470841037246</v>
      </c>
      <c r="V37" s="11">
        <f t="shared" si="13"/>
        <v>2229.8876887711458</v>
      </c>
      <c r="W37" s="12">
        <f t="shared" si="3"/>
        <v>2365.0323971815183</v>
      </c>
      <c r="Y37" s="19">
        <v>35</v>
      </c>
    </row>
    <row r="38" spans="1:25">
      <c r="A38" s="10">
        <v>36</v>
      </c>
      <c r="B38" s="10">
        <f t="shared" si="4"/>
        <v>2464.9534156997729</v>
      </c>
      <c r="C38" s="11">
        <v>15</v>
      </c>
      <c r="D38" s="10">
        <f t="shared" si="0"/>
        <v>164.33022771331818</v>
      </c>
      <c r="E38" s="11">
        <f t="shared" si="1"/>
        <v>1068.1464801365682</v>
      </c>
      <c r="F38" s="12">
        <f t="shared" si="5"/>
        <v>1232.4767078498865</v>
      </c>
      <c r="G38" s="10">
        <v>36</v>
      </c>
      <c r="H38" s="10">
        <f t="shared" si="6"/>
        <v>3672.4301235496596</v>
      </c>
      <c r="I38" s="11">
        <v>30</v>
      </c>
      <c r="J38" s="10">
        <f t="shared" si="7"/>
        <v>122.41433745165531</v>
      </c>
      <c r="K38" s="11">
        <f t="shared" si="8"/>
        <v>1110.0623703982312</v>
      </c>
      <c r="L38" s="10">
        <v>36</v>
      </c>
      <c r="M38" s="10">
        <f t="shared" si="9"/>
        <v>7294.8602470993192</v>
      </c>
      <c r="N38" s="11">
        <v>300</v>
      </c>
      <c r="O38" s="10">
        <f t="shared" si="10"/>
        <v>24.316200823664396</v>
      </c>
      <c r="P38" s="11">
        <f t="shared" si="11"/>
        <v>1208.1605070262221</v>
      </c>
      <c r="R38" s="10">
        <v>36</v>
      </c>
      <c r="S38" s="10">
        <f t="shared" si="2"/>
        <v>4929.9068313995458</v>
      </c>
      <c r="T38" s="11">
        <v>35</v>
      </c>
      <c r="U38" s="10">
        <f t="shared" si="12"/>
        <v>140.85448089712989</v>
      </c>
      <c r="V38" s="11">
        <f t="shared" si="13"/>
        <v>2324.0989348026428</v>
      </c>
      <c r="W38" s="12">
        <f t="shared" si="3"/>
        <v>2464.9534156997729</v>
      </c>
      <c r="Y38" s="19">
        <v>36</v>
      </c>
    </row>
    <row r="39" spans="1:25">
      <c r="A39" s="10">
        <v>37</v>
      </c>
      <c r="B39" s="10">
        <f t="shared" si="4"/>
        <v>2566.2720441160545</v>
      </c>
      <c r="C39" s="11">
        <v>15</v>
      </c>
      <c r="D39" s="10">
        <f t="shared" si="0"/>
        <v>171.08480294107031</v>
      </c>
      <c r="E39" s="11">
        <f t="shared" si="1"/>
        <v>1112.0512191169569</v>
      </c>
      <c r="F39" s="12">
        <f t="shared" si="5"/>
        <v>1283.1360220580273</v>
      </c>
      <c r="G39" s="10">
        <v>37</v>
      </c>
      <c r="H39" s="10">
        <f t="shared" si="6"/>
        <v>3824.4080661740818</v>
      </c>
      <c r="I39" s="11">
        <v>30</v>
      </c>
      <c r="J39" s="10">
        <f t="shared" si="7"/>
        <v>127.4802688724694</v>
      </c>
      <c r="K39" s="11">
        <f t="shared" si="8"/>
        <v>1155.6557531855578</v>
      </c>
      <c r="L39" s="10">
        <v>37</v>
      </c>
      <c r="M39" s="10">
        <f t="shared" si="9"/>
        <v>7598.8161323481636</v>
      </c>
      <c r="N39" s="11">
        <v>300</v>
      </c>
      <c r="O39" s="10">
        <f t="shared" si="10"/>
        <v>25.329387107827213</v>
      </c>
      <c r="P39" s="11">
        <f t="shared" si="11"/>
        <v>1257.8066349502001</v>
      </c>
      <c r="R39" s="10">
        <v>37</v>
      </c>
      <c r="S39" s="10">
        <f t="shared" si="2"/>
        <v>5132.5440882321091</v>
      </c>
      <c r="T39" s="11">
        <v>35</v>
      </c>
      <c r="U39" s="10">
        <f t="shared" si="12"/>
        <v>146.6441168066317</v>
      </c>
      <c r="V39" s="11">
        <f t="shared" si="13"/>
        <v>2419.6279273094228</v>
      </c>
      <c r="W39" s="12">
        <f t="shared" si="3"/>
        <v>2566.2720441160545</v>
      </c>
      <c r="Y39" s="19">
        <v>37</v>
      </c>
    </row>
    <row r="40" spans="1:25">
      <c r="A40" s="10">
        <v>38</v>
      </c>
      <c r="B40" s="10">
        <f t="shared" si="4"/>
        <v>2668.9692628971434</v>
      </c>
      <c r="C40" s="11">
        <v>15</v>
      </c>
      <c r="D40" s="10">
        <f t="shared" si="0"/>
        <v>177.93128419314289</v>
      </c>
      <c r="E40" s="11">
        <f t="shared" si="1"/>
        <v>1156.5533472554289</v>
      </c>
      <c r="F40" s="12">
        <f t="shared" si="5"/>
        <v>1334.4846314485717</v>
      </c>
      <c r="G40" s="10">
        <v>38</v>
      </c>
      <c r="H40" s="10">
        <f t="shared" si="6"/>
        <v>3978.4538943457151</v>
      </c>
      <c r="I40" s="11">
        <v>30</v>
      </c>
      <c r="J40" s="10">
        <f t="shared" si="7"/>
        <v>132.61512981152384</v>
      </c>
      <c r="K40" s="11">
        <f t="shared" si="8"/>
        <v>1201.869501637048</v>
      </c>
      <c r="L40" s="10">
        <v>38</v>
      </c>
      <c r="M40" s="10">
        <f t="shared" si="9"/>
        <v>7906.9077886914301</v>
      </c>
      <c r="N40" s="11">
        <v>300</v>
      </c>
      <c r="O40" s="10">
        <f t="shared" si="10"/>
        <v>26.3563592956381</v>
      </c>
      <c r="P40" s="11">
        <f t="shared" si="11"/>
        <v>1308.1282721529335</v>
      </c>
      <c r="R40" s="10">
        <v>38</v>
      </c>
      <c r="S40" s="10">
        <f t="shared" si="2"/>
        <v>5337.9385257942868</v>
      </c>
      <c r="T40" s="11">
        <v>35</v>
      </c>
      <c r="U40" s="10">
        <f t="shared" si="12"/>
        <v>152.5125293084082</v>
      </c>
      <c r="V40" s="11">
        <f t="shared" si="13"/>
        <v>2516.456733588735</v>
      </c>
      <c r="W40" s="12">
        <f t="shared" si="3"/>
        <v>2668.9692628971434</v>
      </c>
      <c r="Y40" s="19">
        <v>38</v>
      </c>
    </row>
    <row r="41" spans="1:25">
      <c r="A41" s="10">
        <v>39</v>
      </c>
      <c r="B41" s="10">
        <f t="shared" si="4"/>
        <v>2773.0268085349435</v>
      </c>
      <c r="C41" s="11">
        <v>15</v>
      </c>
      <c r="D41" s="10">
        <f t="shared" si="0"/>
        <v>184.86845390232958</v>
      </c>
      <c r="E41" s="11">
        <f t="shared" si="1"/>
        <v>1201.6449503651422</v>
      </c>
      <c r="F41" s="12">
        <f t="shared" si="5"/>
        <v>1386.5134042674717</v>
      </c>
      <c r="G41" s="10">
        <v>39</v>
      </c>
      <c r="H41" s="10">
        <f t="shared" si="6"/>
        <v>4134.5402128024152</v>
      </c>
      <c r="I41" s="11">
        <v>30</v>
      </c>
      <c r="J41" s="10">
        <f t="shared" si="7"/>
        <v>137.81800709341385</v>
      </c>
      <c r="K41" s="11">
        <f t="shared" si="8"/>
        <v>1248.6953971740579</v>
      </c>
      <c r="L41" s="10">
        <v>39</v>
      </c>
      <c r="M41" s="10">
        <f t="shared" si="9"/>
        <v>8219.0804256048305</v>
      </c>
      <c r="N41" s="11">
        <v>300</v>
      </c>
      <c r="O41" s="10">
        <f t="shared" si="10"/>
        <v>27.396934752016101</v>
      </c>
      <c r="P41" s="11">
        <f t="shared" si="11"/>
        <v>1359.1164695154557</v>
      </c>
      <c r="R41" s="10">
        <v>39</v>
      </c>
      <c r="S41" s="10">
        <f t="shared" si="2"/>
        <v>5546.053617069887</v>
      </c>
      <c r="T41" s="11">
        <v>35</v>
      </c>
      <c r="U41" s="10">
        <f t="shared" si="12"/>
        <v>158.45867477342534</v>
      </c>
      <c r="V41" s="11">
        <f t="shared" si="13"/>
        <v>2614.5681337615183</v>
      </c>
      <c r="W41" s="12">
        <f t="shared" si="3"/>
        <v>2773.0268085349435</v>
      </c>
      <c r="Y41" s="19">
        <v>39</v>
      </c>
    </row>
    <row r="42" spans="1:25">
      <c r="A42" s="10">
        <v>40</v>
      </c>
      <c r="B42" s="10">
        <f t="shared" si="4"/>
        <v>2878.4271247461875</v>
      </c>
      <c r="C42" s="11">
        <v>15</v>
      </c>
      <c r="D42" s="10">
        <f t="shared" si="0"/>
        <v>191.89514164974582</v>
      </c>
      <c r="E42" s="11">
        <f t="shared" si="1"/>
        <v>1247.318420723348</v>
      </c>
      <c r="F42" s="12">
        <f t="shared" si="5"/>
        <v>1439.2135623730937</v>
      </c>
      <c r="G42" s="10">
        <v>40</v>
      </c>
      <c r="H42" s="10">
        <f t="shared" si="6"/>
        <v>4292.6406871192812</v>
      </c>
      <c r="I42" s="11">
        <v>30</v>
      </c>
      <c r="J42" s="10">
        <f t="shared" si="7"/>
        <v>143.08802290397605</v>
      </c>
      <c r="K42" s="11">
        <f t="shared" si="8"/>
        <v>1296.1255394691177</v>
      </c>
      <c r="L42" s="10">
        <v>40</v>
      </c>
      <c r="M42" s="10">
        <f t="shared" si="9"/>
        <v>8535.2813742385624</v>
      </c>
      <c r="N42" s="11">
        <v>300</v>
      </c>
      <c r="O42" s="10">
        <f t="shared" si="10"/>
        <v>28.450937914128541</v>
      </c>
      <c r="P42" s="11">
        <f t="shared" si="11"/>
        <v>1410.7626244589651</v>
      </c>
      <c r="R42" s="10">
        <v>40</v>
      </c>
      <c r="S42" s="10">
        <f t="shared" si="2"/>
        <v>5756.8542494923749</v>
      </c>
      <c r="T42" s="11">
        <v>35</v>
      </c>
      <c r="U42" s="10">
        <f t="shared" si="12"/>
        <v>164.48154998549643</v>
      </c>
      <c r="V42" s="11">
        <f t="shared" si="13"/>
        <v>2713.9455747606912</v>
      </c>
      <c r="W42" s="12">
        <f t="shared" si="3"/>
        <v>2878.4271247461875</v>
      </c>
      <c r="Y42" s="19">
        <v>40</v>
      </c>
    </row>
    <row r="43" spans="1:25">
      <c r="A43" s="10">
        <v>41</v>
      </c>
      <c r="B43" s="10">
        <f t="shared" si="4"/>
        <v>2985.1533179716535</v>
      </c>
      <c r="C43" s="11">
        <v>15</v>
      </c>
      <c r="D43" s="10">
        <f t="shared" si="0"/>
        <v>199.01022119811023</v>
      </c>
      <c r="E43" s="11">
        <f t="shared" si="1"/>
        <v>1293.5664377877165</v>
      </c>
      <c r="F43" s="12">
        <f t="shared" si="5"/>
        <v>1492.5766589858267</v>
      </c>
      <c r="G43" s="10">
        <v>41</v>
      </c>
      <c r="H43" s="10">
        <f t="shared" si="6"/>
        <v>4452.7299769574802</v>
      </c>
      <c r="I43" s="11">
        <v>30</v>
      </c>
      <c r="J43" s="10">
        <f t="shared" si="7"/>
        <v>148.42433256524933</v>
      </c>
      <c r="K43" s="11">
        <f t="shared" si="8"/>
        <v>1344.1523264205773</v>
      </c>
      <c r="L43" s="10">
        <v>41</v>
      </c>
      <c r="M43" s="10">
        <f t="shared" si="9"/>
        <v>8855.4599539149604</v>
      </c>
      <c r="N43" s="11">
        <v>300</v>
      </c>
      <c r="O43" s="10">
        <f t="shared" si="10"/>
        <v>29.518199846383201</v>
      </c>
      <c r="P43" s="11">
        <f t="shared" si="11"/>
        <v>1463.0584591394436</v>
      </c>
      <c r="R43" s="10">
        <v>41</v>
      </c>
      <c r="S43" s="10">
        <f t="shared" si="2"/>
        <v>5970.3066359433069</v>
      </c>
      <c r="T43" s="11">
        <v>35</v>
      </c>
      <c r="U43" s="10">
        <f t="shared" si="12"/>
        <v>170.5801895983802</v>
      </c>
      <c r="V43" s="11">
        <f t="shared" si="13"/>
        <v>2814.5731283732734</v>
      </c>
      <c r="W43" s="12">
        <f t="shared" si="3"/>
        <v>2985.1533179716535</v>
      </c>
      <c r="Y43" s="19">
        <v>41</v>
      </c>
    </row>
    <row r="44" spans="1:25">
      <c r="A44" s="10">
        <v>42</v>
      </c>
      <c r="B44" s="10">
        <f t="shared" si="4"/>
        <v>3093.1891166997798</v>
      </c>
      <c r="C44" s="11">
        <v>15</v>
      </c>
      <c r="D44" s="10">
        <f t="shared" si="0"/>
        <v>206.21260777998532</v>
      </c>
      <c r="E44" s="11">
        <f t="shared" si="1"/>
        <v>1340.3819505699046</v>
      </c>
      <c r="F44" s="12">
        <f t="shared" si="5"/>
        <v>1546.5945583498899</v>
      </c>
      <c r="G44" s="10">
        <v>42</v>
      </c>
      <c r="H44" s="10">
        <f t="shared" si="6"/>
        <v>4614.7836750496699</v>
      </c>
      <c r="I44" s="11">
        <v>30</v>
      </c>
      <c r="J44" s="10">
        <f t="shared" si="7"/>
        <v>153.82612250165568</v>
      </c>
      <c r="K44" s="11">
        <f t="shared" si="8"/>
        <v>1392.7684358482343</v>
      </c>
      <c r="L44" s="10">
        <v>42</v>
      </c>
      <c r="M44" s="10">
        <f t="shared" si="9"/>
        <v>9179.5673500993398</v>
      </c>
      <c r="N44" s="11">
        <v>300</v>
      </c>
      <c r="O44" s="10">
        <f t="shared" si="10"/>
        <v>30.598557833664465</v>
      </c>
      <c r="P44" s="11">
        <f t="shared" si="11"/>
        <v>1515.9960005162254</v>
      </c>
      <c r="R44" s="10">
        <v>42</v>
      </c>
      <c r="S44" s="10">
        <f t="shared" si="2"/>
        <v>6186.3782333995596</v>
      </c>
      <c r="T44" s="11">
        <v>35</v>
      </c>
      <c r="U44" s="10">
        <f t="shared" si="12"/>
        <v>176.75366381141598</v>
      </c>
      <c r="V44" s="11">
        <f t="shared" si="13"/>
        <v>2916.4354528883637</v>
      </c>
      <c r="W44" s="12">
        <f t="shared" si="3"/>
        <v>3093.1891166997798</v>
      </c>
      <c r="Y44" s="19">
        <v>42</v>
      </c>
    </row>
    <row r="45" spans="1:25">
      <c r="A45" s="10">
        <v>43</v>
      </c>
      <c r="B45" s="10">
        <f t="shared" si="4"/>
        <v>3202.5188342022634</v>
      </c>
      <c r="C45" s="11">
        <v>15</v>
      </c>
      <c r="D45" s="10">
        <f t="shared" si="0"/>
        <v>213.50125561348423</v>
      </c>
      <c r="E45" s="11">
        <f t="shared" si="1"/>
        <v>1387.7581614876474</v>
      </c>
      <c r="F45" s="12">
        <f t="shared" si="5"/>
        <v>1601.2594171011317</v>
      </c>
      <c r="G45" s="10">
        <v>43</v>
      </c>
      <c r="H45" s="10">
        <f t="shared" si="6"/>
        <v>4778.7782513033953</v>
      </c>
      <c r="I45" s="11">
        <v>30</v>
      </c>
      <c r="J45" s="10">
        <f t="shared" si="7"/>
        <v>159.29260837677984</v>
      </c>
      <c r="K45" s="11">
        <f t="shared" si="8"/>
        <v>1441.9668087243519</v>
      </c>
      <c r="L45" s="10">
        <v>43</v>
      </c>
      <c r="M45" s="10">
        <f t="shared" si="9"/>
        <v>9507.5565026067907</v>
      </c>
      <c r="N45" s="11">
        <v>300</v>
      </c>
      <c r="O45" s="10">
        <f t="shared" si="10"/>
        <v>31.691855008689302</v>
      </c>
      <c r="P45" s="11">
        <f t="shared" si="11"/>
        <v>1569.5675620924424</v>
      </c>
      <c r="R45" s="10">
        <v>43</v>
      </c>
      <c r="S45" s="10">
        <f t="shared" si="2"/>
        <v>6405.0376684045268</v>
      </c>
      <c r="T45" s="11">
        <v>35</v>
      </c>
      <c r="U45" s="10">
        <f t="shared" si="12"/>
        <v>183.00107624012935</v>
      </c>
      <c r="V45" s="11">
        <f t="shared" si="13"/>
        <v>3019.5177579621341</v>
      </c>
      <c r="W45" s="12">
        <f t="shared" si="3"/>
        <v>3202.5188342022634</v>
      </c>
      <c r="Y45" s="19">
        <v>43</v>
      </c>
    </row>
    <row r="46" spans="1:25">
      <c r="A46" s="10">
        <v>44</v>
      </c>
      <c r="B46" s="10">
        <f t="shared" si="4"/>
        <v>3313.1273343220923</v>
      </c>
      <c r="C46" s="11">
        <v>15</v>
      </c>
      <c r="D46" s="10">
        <f t="shared" si="0"/>
        <v>220.87515562147283</v>
      </c>
      <c r="E46" s="11">
        <f t="shared" si="1"/>
        <v>1435.6885115395733</v>
      </c>
      <c r="F46" s="12">
        <f t="shared" si="5"/>
        <v>1656.5636671610462</v>
      </c>
      <c r="G46" s="10">
        <v>44</v>
      </c>
      <c r="H46" s="10">
        <f t="shared" si="6"/>
        <v>4944.6910014831383</v>
      </c>
      <c r="I46" s="11">
        <v>30</v>
      </c>
      <c r="J46" s="10">
        <f t="shared" si="7"/>
        <v>164.82303338277129</v>
      </c>
      <c r="K46" s="11">
        <f t="shared" si="8"/>
        <v>1491.740633778275</v>
      </c>
      <c r="L46" s="10">
        <v>44</v>
      </c>
      <c r="M46" s="10">
        <f t="shared" si="9"/>
        <v>9839.3820029662766</v>
      </c>
      <c r="N46" s="11">
        <v>300</v>
      </c>
      <c r="O46" s="10">
        <f t="shared" si="10"/>
        <v>32.79794000988759</v>
      </c>
      <c r="P46" s="11">
        <f t="shared" si="11"/>
        <v>1623.7657271511587</v>
      </c>
      <c r="R46" s="10">
        <v>44</v>
      </c>
      <c r="S46" s="10">
        <f t="shared" si="2"/>
        <v>6626.2546686441847</v>
      </c>
      <c r="T46" s="11">
        <v>35</v>
      </c>
      <c r="U46" s="10">
        <f t="shared" si="12"/>
        <v>189.32156196126243</v>
      </c>
      <c r="V46" s="11">
        <f t="shared" si="13"/>
        <v>3123.8057723608299</v>
      </c>
      <c r="W46" s="12">
        <f t="shared" si="3"/>
        <v>3313.1273343220923</v>
      </c>
      <c r="Y46" s="19">
        <v>44</v>
      </c>
    </row>
    <row r="47" spans="1:25">
      <c r="A47" s="10">
        <v>45</v>
      </c>
      <c r="B47" s="10">
        <f t="shared" si="4"/>
        <v>3424.9999999999986</v>
      </c>
      <c r="C47" s="11">
        <v>15</v>
      </c>
      <c r="D47" s="10">
        <f t="shared" si="0"/>
        <v>228.33333333333323</v>
      </c>
      <c r="E47" s="11">
        <f t="shared" si="1"/>
        <v>1484.1666666666661</v>
      </c>
      <c r="F47" s="12">
        <f t="shared" si="5"/>
        <v>1712.4999999999993</v>
      </c>
      <c r="G47" s="10">
        <v>45</v>
      </c>
      <c r="H47" s="10">
        <f t="shared" si="6"/>
        <v>5112.4999999999982</v>
      </c>
      <c r="I47" s="11">
        <v>30</v>
      </c>
      <c r="J47" s="10">
        <f t="shared" si="7"/>
        <v>170.4166666666666</v>
      </c>
      <c r="K47" s="11">
        <f t="shared" si="8"/>
        <v>1542.0833333333328</v>
      </c>
      <c r="L47" s="10">
        <v>45</v>
      </c>
      <c r="M47" s="10">
        <f t="shared" si="9"/>
        <v>10174.999999999996</v>
      </c>
      <c r="N47" s="11">
        <v>300</v>
      </c>
      <c r="O47" s="10">
        <f t="shared" si="10"/>
        <v>33.916666666666657</v>
      </c>
      <c r="P47" s="11">
        <f t="shared" si="11"/>
        <v>1678.5833333333326</v>
      </c>
      <c r="R47" s="10">
        <v>45</v>
      </c>
      <c r="S47" s="10">
        <f t="shared" si="2"/>
        <v>6849.9999999999973</v>
      </c>
      <c r="T47" s="11">
        <v>35</v>
      </c>
      <c r="U47" s="10">
        <f t="shared" si="12"/>
        <v>195.71428571428564</v>
      </c>
      <c r="V47" s="11">
        <f t="shared" si="13"/>
        <v>3229.2857142857129</v>
      </c>
      <c r="W47" s="12">
        <f t="shared" si="3"/>
        <v>3424.9999999999986</v>
      </c>
      <c r="Y47" s="19">
        <v>45</v>
      </c>
    </row>
    <row r="48" spans="1:25">
      <c r="A48" s="10">
        <v>46</v>
      </c>
      <c r="B48" s="10">
        <f t="shared" si="4"/>
        <v>3538.1227042637129</v>
      </c>
      <c r="C48" s="11">
        <v>15</v>
      </c>
      <c r="D48" s="10">
        <f t="shared" si="0"/>
        <v>235.87484695091419</v>
      </c>
      <c r="E48" s="11">
        <f t="shared" si="1"/>
        <v>1533.1865051809423</v>
      </c>
      <c r="F48" s="12">
        <f t="shared" si="5"/>
        <v>1769.0613521318564</v>
      </c>
      <c r="G48" s="10">
        <v>46</v>
      </c>
      <c r="H48" s="10">
        <f t="shared" si="6"/>
        <v>5282.1840563955693</v>
      </c>
      <c r="I48" s="11">
        <v>30</v>
      </c>
      <c r="J48" s="10">
        <f t="shared" si="7"/>
        <v>176.07280187985231</v>
      </c>
      <c r="K48" s="11">
        <f t="shared" si="8"/>
        <v>1592.9885502520042</v>
      </c>
      <c r="L48" s="10">
        <v>46</v>
      </c>
      <c r="M48" s="10">
        <f t="shared" si="9"/>
        <v>10514.368112791139</v>
      </c>
      <c r="N48" s="11">
        <v>300</v>
      </c>
      <c r="O48" s="10">
        <f t="shared" si="10"/>
        <v>35.047893709303793</v>
      </c>
      <c r="P48" s="11">
        <f t="shared" si="11"/>
        <v>1734.0134584225527</v>
      </c>
      <c r="R48" s="10">
        <v>46</v>
      </c>
      <c r="S48" s="10">
        <f t="shared" si="2"/>
        <v>7076.2454085274258</v>
      </c>
      <c r="T48" s="11">
        <v>35</v>
      </c>
      <c r="U48" s="10">
        <f t="shared" si="12"/>
        <v>202.17844024364072</v>
      </c>
      <c r="V48" s="11">
        <f t="shared" si="13"/>
        <v>3335.9442640200723</v>
      </c>
      <c r="W48" s="12">
        <f t="shared" si="3"/>
        <v>3538.1227042637129</v>
      </c>
      <c r="Y48" s="19">
        <v>46</v>
      </c>
    </row>
    <row r="49" spans="1:25">
      <c r="A49" s="10">
        <v>47</v>
      </c>
      <c r="B49" s="10">
        <f t="shared" si="4"/>
        <v>3652.4817834376345</v>
      </c>
      <c r="C49" s="11">
        <v>15</v>
      </c>
      <c r="D49" s="10">
        <f t="shared" si="0"/>
        <v>243.49878556250897</v>
      </c>
      <c r="E49" s="11">
        <f t="shared" si="1"/>
        <v>1582.7421061563082</v>
      </c>
      <c r="F49" s="12">
        <f t="shared" si="5"/>
        <v>1826.2408917188172</v>
      </c>
      <c r="G49" s="10">
        <v>47</v>
      </c>
      <c r="H49" s="10">
        <f t="shared" si="6"/>
        <v>5453.7226751564522</v>
      </c>
      <c r="I49" s="11">
        <v>30</v>
      </c>
      <c r="J49" s="10">
        <f t="shared" si="7"/>
        <v>181.79075583854839</v>
      </c>
      <c r="K49" s="11">
        <f t="shared" si="8"/>
        <v>1644.4501358802688</v>
      </c>
      <c r="L49" s="10">
        <v>47</v>
      </c>
      <c r="M49" s="10">
        <f t="shared" si="9"/>
        <v>10857.445350312904</v>
      </c>
      <c r="N49" s="11">
        <v>300</v>
      </c>
      <c r="O49" s="10">
        <f t="shared" si="10"/>
        <v>36.191484501043014</v>
      </c>
      <c r="P49" s="11">
        <f t="shared" si="11"/>
        <v>1790.0494072177742</v>
      </c>
      <c r="R49" s="10">
        <v>47</v>
      </c>
      <c r="S49" s="10">
        <f t="shared" si="2"/>
        <v>7304.963566875269</v>
      </c>
      <c r="T49" s="11">
        <v>35</v>
      </c>
      <c r="U49" s="10">
        <f t="shared" si="12"/>
        <v>208.71324476786484</v>
      </c>
      <c r="V49" s="11">
        <f t="shared" si="13"/>
        <v>3443.7685386697694</v>
      </c>
      <c r="W49" s="12">
        <f t="shared" si="3"/>
        <v>3652.4817834376345</v>
      </c>
      <c r="Y49" s="19">
        <v>47</v>
      </c>
    </row>
    <row r="50" spans="1:25">
      <c r="A50" s="10">
        <v>48</v>
      </c>
      <c r="B50" s="10">
        <f t="shared" si="4"/>
        <v>3768.0640123591179</v>
      </c>
      <c r="C50" s="11">
        <v>15</v>
      </c>
      <c r="D50" s="10">
        <f t="shared" si="0"/>
        <v>251.20426749060786</v>
      </c>
      <c r="E50" s="11">
        <f t="shared" si="1"/>
        <v>1632.8277386889511</v>
      </c>
      <c r="F50" s="12">
        <f t="shared" si="5"/>
        <v>1884.0320061795589</v>
      </c>
      <c r="G50" s="10">
        <v>48</v>
      </c>
      <c r="H50" s="10">
        <f t="shared" si="6"/>
        <v>5627.0960185386766</v>
      </c>
      <c r="I50" s="11">
        <v>30</v>
      </c>
      <c r="J50" s="10">
        <f t="shared" si="7"/>
        <v>187.56986728462255</v>
      </c>
      <c r="K50" s="11">
        <f t="shared" si="8"/>
        <v>1696.4621388949363</v>
      </c>
      <c r="L50" s="10">
        <v>48</v>
      </c>
      <c r="M50" s="10">
        <f t="shared" si="9"/>
        <v>11204.192037077353</v>
      </c>
      <c r="N50" s="11">
        <v>300</v>
      </c>
      <c r="O50" s="10">
        <f t="shared" si="10"/>
        <v>37.347306790257846</v>
      </c>
      <c r="P50" s="11">
        <f t="shared" si="11"/>
        <v>1846.6846993893012</v>
      </c>
      <c r="R50" s="10">
        <v>48</v>
      </c>
      <c r="S50" s="10">
        <f t="shared" si="2"/>
        <v>7536.1280247182358</v>
      </c>
      <c r="T50" s="11">
        <v>35</v>
      </c>
      <c r="U50" s="10">
        <f t="shared" si="12"/>
        <v>215.31794356337818</v>
      </c>
      <c r="V50" s="11">
        <f t="shared" si="13"/>
        <v>3552.7460687957396</v>
      </c>
      <c r="W50" s="12">
        <f t="shared" si="3"/>
        <v>3768.0640123591179</v>
      </c>
      <c r="Y50" s="19">
        <v>48</v>
      </c>
    </row>
    <row r="51" spans="1:25">
      <c r="A51" s="10">
        <v>49</v>
      </c>
      <c r="B51" s="10">
        <f t="shared" si="4"/>
        <v>3884.8565814121434</v>
      </c>
      <c r="C51" s="11">
        <v>15</v>
      </c>
      <c r="D51" s="10">
        <f t="shared" si="0"/>
        <v>258.99043876080958</v>
      </c>
      <c r="E51" s="11">
        <f t="shared" si="1"/>
        <v>1683.4378519452621</v>
      </c>
      <c r="F51" s="12">
        <f t="shared" si="5"/>
        <v>1942.4282907060717</v>
      </c>
      <c r="G51" s="10">
        <v>49</v>
      </c>
      <c r="H51" s="10">
        <f t="shared" si="6"/>
        <v>5802.2848721182154</v>
      </c>
      <c r="I51" s="11">
        <v>30</v>
      </c>
      <c r="J51" s="10">
        <f t="shared" si="7"/>
        <v>193.40949573727386</v>
      </c>
      <c r="K51" s="11">
        <f t="shared" si="8"/>
        <v>1749.0187949687979</v>
      </c>
      <c r="L51" s="10">
        <v>49</v>
      </c>
      <c r="M51" s="10">
        <f t="shared" si="9"/>
        <v>11554.569744236431</v>
      </c>
      <c r="N51" s="11">
        <v>300</v>
      </c>
      <c r="O51" s="10">
        <f t="shared" si="10"/>
        <v>38.5152324807881</v>
      </c>
      <c r="P51" s="11">
        <f t="shared" si="11"/>
        <v>1903.9130582252835</v>
      </c>
      <c r="R51" s="10">
        <v>49</v>
      </c>
      <c r="S51" s="10">
        <f t="shared" si="2"/>
        <v>7769.7131628242869</v>
      </c>
      <c r="T51" s="11">
        <v>35</v>
      </c>
      <c r="U51" s="10">
        <f t="shared" si="12"/>
        <v>221.99180465212248</v>
      </c>
      <c r="V51" s="11">
        <f t="shared" si="13"/>
        <v>3662.864776760021</v>
      </c>
      <c r="W51" s="12">
        <f t="shared" si="3"/>
        <v>3884.8565814121434</v>
      </c>
      <c r="Y51" s="19">
        <v>49</v>
      </c>
    </row>
    <row r="52" spans="1:25">
      <c r="A52" s="10">
        <v>50</v>
      </c>
      <c r="B52" s="10">
        <f t="shared" si="4"/>
        <v>4002.8470752104718</v>
      </c>
      <c r="C52" s="11">
        <v>15</v>
      </c>
      <c r="D52" s="10">
        <f t="shared" si="0"/>
        <v>266.85647168069812</v>
      </c>
      <c r="E52" s="11">
        <f t="shared" si="1"/>
        <v>1734.5670659245377</v>
      </c>
      <c r="F52" s="12">
        <f t="shared" si="5"/>
        <v>2001.4235376052359</v>
      </c>
      <c r="G52" s="10">
        <v>50</v>
      </c>
      <c r="H52" s="10">
        <f t="shared" si="6"/>
        <v>5979.2706128157079</v>
      </c>
      <c r="I52" s="11">
        <v>30</v>
      </c>
      <c r="J52" s="10">
        <f t="shared" si="7"/>
        <v>199.30902042719026</v>
      </c>
      <c r="K52" s="11">
        <f t="shared" si="8"/>
        <v>1802.1145171780456</v>
      </c>
      <c r="L52" s="10">
        <v>50</v>
      </c>
      <c r="M52" s="10">
        <f t="shared" si="9"/>
        <v>11908.541225631416</v>
      </c>
      <c r="N52" s="11">
        <v>300</v>
      </c>
      <c r="O52" s="10">
        <f t="shared" si="10"/>
        <v>39.695137418771388</v>
      </c>
      <c r="P52" s="11">
        <f t="shared" si="11"/>
        <v>1961.7284001864646</v>
      </c>
      <c r="R52" s="10">
        <v>50</v>
      </c>
      <c r="S52" s="10">
        <f t="shared" si="2"/>
        <v>8005.6941504209435</v>
      </c>
      <c r="T52" s="11">
        <v>35</v>
      </c>
      <c r="U52" s="10">
        <f t="shared" si="12"/>
        <v>228.73411858345554</v>
      </c>
      <c r="V52" s="11">
        <f t="shared" si="13"/>
        <v>3774.112956627016</v>
      </c>
      <c r="W52" s="12">
        <f t="shared" si="3"/>
        <v>4002.8470752104718</v>
      </c>
      <c r="Y52" s="19">
        <v>50</v>
      </c>
    </row>
    <row r="53" spans="1:25">
      <c r="A53" s="10">
        <v>51</v>
      </c>
      <c r="B53" s="10">
        <f t="shared" si="4"/>
        <v>4122.0234527811826</v>
      </c>
      <c r="C53" s="11">
        <v>15</v>
      </c>
      <c r="D53" s="10">
        <f t="shared" si="0"/>
        <v>274.80156351874552</v>
      </c>
      <c r="E53" s="11">
        <f t="shared" si="1"/>
        <v>1786.2101628718458</v>
      </c>
      <c r="F53" s="12">
        <f t="shared" si="5"/>
        <v>2061.0117263905913</v>
      </c>
      <c r="G53" s="10">
        <v>51</v>
      </c>
      <c r="H53" s="10">
        <f t="shared" si="6"/>
        <v>6158.0351791717731</v>
      </c>
      <c r="I53" s="11">
        <v>30</v>
      </c>
      <c r="J53" s="10">
        <f t="shared" si="7"/>
        <v>205.26783930572577</v>
      </c>
      <c r="K53" s="11">
        <f t="shared" si="8"/>
        <v>1855.7438870848655</v>
      </c>
      <c r="L53" s="10">
        <v>51</v>
      </c>
      <c r="M53" s="10">
        <f t="shared" si="9"/>
        <v>12266.070358343546</v>
      </c>
      <c r="N53" s="11">
        <v>300</v>
      </c>
      <c r="O53" s="10">
        <f t="shared" si="10"/>
        <v>40.88690119447849</v>
      </c>
      <c r="P53" s="11">
        <f t="shared" si="11"/>
        <v>2020.1248251961129</v>
      </c>
      <c r="R53" s="10">
        <v>51</v>
      </c>
      <c r="S53" s="10">
        <f t="shared" si="2"/>
        <v>8244.0469055623653</v>
      </c>
      <c r="T53" s="11">
        <v>35</v>
      </c>
      <c r="U53" s="10">
        <f t="shared" si="12"/>
        <v>235.54419730178188</v>
      </c>
      <c r="V53" s="11">
        <f t="shared" si="13"/>
        <v>3886.4792554794008</v>
      </c>
      <c r="W53" s="12">
        <f t="shared" si="3"/>
        <v>4122.0234527811826</v>
      </c>
      <c r="Y53" s="19">
        <v>51</v>
      </c>
    </row>
    <row r="54" spans="1:25">
      <c r="A54" s="10">
        <v>52</v>
      </c>
      <c r="B54" s="10">
        <f t="shared" si="4"/>
        <v>4242.3740291152471</v>
      </c>
      <c r="C54" s="11">
        <v>15</v>
      </c>
      <c r="D54" s="10">
        <f t="shared" si="0"/>
        <v>282.8249352743498</v>
      </c>
      <c r="E54" s="11">
        <f t="shared" si="1"/>
        <v>1838.3620792832737</v>
      </c>
      <c r="F54" s="12">
        <f t="shared" si="5"/>
        <v>2121.1870145576236</v>
      </c>
      <c r="G54" s="10">
        <v>52</v>
      </c>
      <c r="H54" s="10">
        <f t="shared" si="6"/>
        <v>6338.5610436728712</v>
      </c>
      <c r="I54" s="11">
        <v>30</v>
      </c>
      <c r="J54" s="10">
        <f t="shared" si="7"/>
        <v>211.28536812242905</v>
      </c>
      <c r="K54" s="11">
        <f t="shared" si="8"/>
        <v>1909.9016464351946</v>
      </c>
      <c r="L54" s="10">
        <v>52</v>
      </c>
      <c r="M54" s="10">
        <f t="shared" si="9"/>
        <v>12627.122087345742</v>
      </c>
      <c r="N54" s="11">
        <v>300</v>
      </c>
      <c r="O54" s="10">
        <f t="shared" si="10"/>
        <v>42.090406957819141</v>
      </c>
      <c r="P54" s="11">
        <f t="shared" si="11"/>
        <v>2079.0966075998044</v>
      </c>
      <c r="R54" s="10">
        <v>52</v>
      </c>
      <c r="S54" s="10">
        <f t="shared" si="2"/>
        <v>8484.7480582304943</v>
      </c>
      <c r="T54" s="11">
        <v>35</v>
      </c>
      <c r="U54" s="10">
        <f t="shared" si="12"/>
        <v>242.42137309229983</v>
      </c>
      <c r="V54" s="11">
        <f t="shared" si="13"/>
        <v>3999.9526560229474</v>
      </c>
      <c r="W54" s="12">
        <f t="shared" si="3"/>
        <v>4242.3740291152471</v>
      </c>
      <c r="Y54" s="19">
        <v>52</v>
      </c>
    </row>
    <row r="55" spans="1:25">
      <c r="A55" s="10">
        <v>53</v>
      </c>
      <c r="B55" s="10">
        <f t="shared" si="4"/>
        <v>4363.8874579664252</v>
      </c>
      <c r="C55" s="11">
        <v>15</v>
      </c>
      <c r="D55" s="10">
        <f t="shared" si="0"/>
        <v>290.92583053109502</v>
      </c>
      <c r="E55" s="11">
        <f t="shared" si="1"/>
        <v>1891.0178984521176</v>
      </c>
      <c r="F55" s="12">
        <f t="shared" si="5"/>
        <v>2181.9437289832126</v>
      </c>
      <c r="G55" s="10">
        <v>53</v>
      </c>
      <c r="H55" s="10">
        <f t="shared" si="6"/>
        <v>6520.8311869496374</v>
      </c>
      <c r="I55" s="11">
        <v>30</v>
      </c>
      <c r="J55" s="10">
        <f t="shared" si="7"/>
        <v>217.36103956498792</v>
      </c>
      <c r="K55" s="11">
        <f t="shared" si="8"/>
        <v>1964.5826894182246</v>
      </c>
      <c r="L55" s="10">
        <v>53</v>
      </c>
      <c r="M55" s="10">
        <f t="shared" si="9"/>
        <v>12991.662373899275</v>
      </c>
      <c r="N55" s="11">
        <v>300</v>
      </c>
      <c r="O55" s="10">
        <f t="shared" si="10"/>
        <v>43.305541246330918</v>
      </c>
      <c r="P55" s="11">
        <f t="shared" si="11"/>
        <v>2138.6381877368817</v>
      </c>
      <c r="R55" s="10">
        <v>53</v>
      </c>
      <c r="S55" s="10">
        <f t="shared" si="2"/>
        <v>8727.7749159328505</v>
      </c>
      <c r="T55" s="11">
        <v>35</v>
      </c>
      <c r="U55" s="10">
        <f t="shared" si="12"/>
        <v>249.36499759808143</v>
      </c>
      <c r="V55" s="11">
        <f t="shared" si="13"/>
        <v>4114.5224603683437</v>
      </c>
      <c r="W55" s="12">
        <f t="shared" si="3"/>
        <v>4363.8874579664252</v>
      </c>
      <c r="Y55" s="19">
        <v>53</v>
      </c>
    </row>
    <row r="56" spans="1:25">
      <c r="A56" s="10">
        <v>54</v>
      </c>
      <c r="B56" s="10">
        <f t="shared" si="4"/>
        <v>4486.552715791845</v>
      </c>
      <c r="C56" s="11">
        <v>15</v>
      </c>
      <c r="D56" s="10">
        <f t="shared" si="0"/>
        <v>299.10351438612298</v>
      </c>
      <c r="E56" s="11">
        <f t="shared" si="1"/>
        <v>1944.1728435097996</v>
      </c>
      <c r="F56" s="12">
        <f t="shared" si="5"/>
        <v>2243.2763578959225</v>
      </c>
      <c r="G56" s="10">
        <v>54</v>
      </c>
      <c r="H56" s="10">
        <f t="shared" si="6"/>
        <v>6704.829073687768</v>
      </c>
      <c r="I56" s="11">
        <v>30</v>
      </c>
      <c r="J56" s="10">
        <f t="shared" si="7"/>
        <v>223.49430245625894</v>
      </c>
      <c r="K56" s="11">
        <f t="shared" si="8"/>
        <v>2019.7820554396635</v>
      </c>
      <c r="L56" s="10">
        <v>54</v>
      </c>
      <c r="M56" s="10">
        <f t="shared" si="9"/>
        <v>13359.658147375536</v>
      </c>
      <c r="N56" s="11">
        <v>300</v>
      </c>
      <c r="O56" s="10">
        <f t="shared" si="10"/>
        <v>44.532193824585121</v>
      </c>
      <c r="P56" s="11">
        <f t="shared" si="11"/>
        <v>2198.7441640713373</v>
      </c>
      <c r="R56" s="10">
        <v>54</v>
      </c>
      <c r="S56" s="10">
        <f t="shared" si="2"/>
        <v>8973.10543158369</v>
      </c>
      <c r="T56" s="11">
        <v>35</v>
      </c>
      <c r="U56" s="10">
        <f t="shared" si="12"/>
        <v>256.37444090239114</v>
      </c>
      <c r="V56" s="11">
        <f t="shared" si="13"/>
        <v>4230.1782748894539</v>
      </c>
      <c r="W56" s="12">
        <f t="shared" si="3"/>
        <v>4486.552715791845</v>
      </c>
      <c r="Y56" s="19">
        <v>54</v>
      </c>
    </row>
    <row r="57" spans="1:25">
      <c r="A57" s="10">
        <v>55</v>
      </c>
      <c r="B57" s="10">
        <f t="shared" si="4"/>
        <v>4610.3590867386774</v>
      </c>
      <c r="C57" s="11">
        <v>15</v>
      </c>
      <c r="D57" s="10">
        <f t="shared" si="0"/>
        <v>307.35727244924516</v>
      </c>
      <c r="E57" s="11">
        <f t="shared" si="1"/>
        <v>1997.8222709200936</v>
      </c>
      <c r="F57" s="12">
        <f t="shared" si="5"/>
        <v>2305.1795433693387</v>
      </c>
      <c r="G57" s="10">
        <v>55</v>
      </c>
      <c r="H57" s="10">
        <f t="shared" si="6"/>
        <v>6890.5386301080162</v>
      </c>
      <c r="I57" s="11">
        <v>30</v>
      </c>
      <c r="J57" s="10">
        <f t="shared" si="7"/>
        <v>229.68462100360054</v>
      </c>
      <c r="K57" s="11">
        <f t="shared" si="8"/>
        <v>2075.4949223657381</v>
      </c>
      <c r="L57" s="10">
        <v>55</v>
      </c>
      <c r="M57" s="10">
        <f t="shared" si="9"/>
        <v>13731.077260216032</v>
      </c>
      <c r="N57" s="11">
        <v>300</v>
      </c>
      <c r="O57" s="10">
        <f t="shared" si="10"/>
        <v>45.770257534053442</v>
      </c>
      <c r="P57" s="11">
        <f t="shared" si="11"/>
        <v>2259.4092858352851</v>
      </c>
      <c r="R57" s="10">
        <v>55</v>
      </c>
      <c r="S57" s="10">
        <f t="shared" si="2"/>
        <v>9220.7181734773549</v>
      </c>
      <c r="T57" s="11">
        <v>35</v>
      </c>
      <c r="U57" s="10">
        <f t="shared" si="12"/>
        <v>263.44909067078157</v>
      </c>
      <c r="V57" s="11">
        <f t="shared" si="13"/>
        <v>4346.9099960678959</v>
      </c>
      <c r="W57" s="12">
        <f t="shared" si="3"/>
        <v>4610.3590867386774</v>
      </c>
      <c r="Y57" s="19">
        <v>55</v>
      </c>
    </row>
    <row r="58" spans="1:25">
      <c r="A58" s="10">
        <v>56</v>
      </c>
      <c r="B58" s="10">
        <f t="shared" si="4"/>
        <v>4735.2961485908208</v>
      </c>
      <c r="C58" s="11">
        <v>15</v>
      </c>
      <c r="D58" s="10">
        <f t="shared" si="0"/>
        <v>315.68640990605473</v>
      </c>
      <c r="E58" s="11">
        <f t="shared" si="1"/>
        <v>2051.9616643893555</v>
      </c>
      <c r="F58" s="12">
        <f t="shared" si="5"/>
        <v>2367.6480742954104</v>
      </c>
      <c r="G58" s="10">
        <v>56</v>
      </c>
      <c r="H58" s="10">
        <f t="shared" si="6"/>
        <v>7077.9442228862317</v>
      </c>
      <c r="I58" s="11">
        <v>30</v>
      </c>
      <c r="J58" s="10">
        <f t="shared" si="7"/>
        <v>235.93147409620772</v>
      </c>
      <c r="K58" s="11">
        <f t="shared" si="8"/>
        <v>2131.7166001992027</v>
      </c>
      <c r="L58" s="10">
        <v>56</v>
      </c>
      <c r="M58" s="10">
        <f t="shared" si="9"/>
        <v>14105.888445772463</v>
      </c>
      <c r="N58" s="11">
        <v>300</v>
      </c>
      <c r="O58" s="10">
        <f t="shared" si="10"/>
        <v>47.019628152574882</v>
      </c>
      <c r="P58" s="11">
        <f t="shared" si="11"/>
        <v>2320.6284461428354</v>
      </c>
      <c r="R58" s="10">
        <v>56</v>
      </c>
      <c r="S58" s="10">
        <f t="shared" si="2"/>
        <v>9470.5922971816417</v>
      </c>
      <c r="T58" s="11">
        <v>35</v>
      </c>
      <c r="U58" s="10">
        <f t="shared" si="12"/>
        <v>270.5883513480469</v>
      </c>
      <c r="V58" s="11">
        <f t="shared" si="13"/>
        <v>4464.7077972427742</v>
      </c>
      <c r="W58" s="12">
        <f t="shared" si="3"/>
        <v>4735.2961485908208</v>
      </c>
      <c r="Y58" s="19">
        <v>56</v>
      </c>
    </row>
    <row r="59" spans="1:25">
      <c r="A59" s="10">
        <v>57</v>
      </c>
      <c r="B59" s="10">
        <f t="shared" si="4"/>
        <v>4861.3537595982252</v>
      </c>
      <c r="C59" s="11">
        <v>15</v>
      </c>
      <c r="D59" s="10">
        <f t="shared" si="0"/>
        <v>324.09025063988167</v>
      </c>
      <c r="E59" s="11">
        <f t="shared" si="1"/>
        <v>2106.5866291592311</v>
      </c>
      <c r="F59" s="12">
        <f t="shared" si="5"/>
        <v>2430.6768797991126</v>
      </c>
      <c r="G59" s="10">
        <v>57</v>
      </c>
      <c r="H59" s="10">
        <f t="shared" si="6"/>
        <v>7267.0306393973378</v>
      </c>
      <c r="I59" s="11">
        <v>30</v>
      </c>
      <c r="J59" s="10">
        <f t="shared" si="7"/>
        <v>242.23435464657794</v>
      </c>
      <c r="K59" s="11">
        <f t="shared" si="8"/>
        <v>2188.4425251525345</v>
      </c>
      <c r="L59" s="10">
        <v>57</v>
      </c>
      <c r="M59" s="10">
        <f t="shared" si="9"/>
        <v>14484.061278794676</v>
      </c>
      <c r="N59" s="11">
        <v>300</v>
      </c>
      <c r="O59" s="10">
        <f t="shared" si="10"/>
        <v>48.280204262648915</v>
      </c>
      <c r="P59" s="11">
        <f t="shared" si="11"/>
        <v>2382.3966755364636</v>
      </c>
      <c r="R59" s="10">
        <v>57</v>
      </c>
      <c r="S59" s="10">
        <f t="shared" si="2"/>
        <v>9722.7075191964504</v>
      </c>
      <c r="T59" s="11">
        <v>35</v>
      </c>
      <c r="U59" s="10">
        <f t="shared" si="12"/>
        <v>277.79164340561289</v>
      </c>
      <c r="V59" s="11">
        <f t="shared" si="13"/>
        <v>4583.5621161926119</v>
      </c>
      <c r="W59" s="12">
        <f t="shared" si="3"/>
        <v>4861.3537595982252</v>
      </c>
      <c r="Y59" s="19">
        <v>57</v>
      </c>
    </row>
    <row r="60" spans="1:25">
      <c r="A60" s="10">
        <v>58</v>
      </c>
      <c r="B60" s="10">
        <f t="shared" si="4"/>
        <v>4988.52204611866</v>
      </c>
      <c r="C60" s="11">
        <v>15</v>
      </c>
      <c r="D60" s="10">
        <f t="shared" si="0"/>
        <v>332.56813640791069</v>
      </c>
      <c r="E60" s="11">
        <f t="shared" si="1"/>
        <v>2161.6928866514195</v>
      </c>
      <c r="F60" s="12">
        <f t="shared" si="5"/>
        <v>2494.26102305933</v>
      </c>
      <c r="G60" s="10">
        <v>58</v>
      </c>
      <c r="H60" s="10">
        <f t="shared" si="6"/>
        <v>7457.78306917799</v>
      </c>
      <c r="I60" s="11">
        <v>30</v>
      </c>
      <c r="J60" s="10">
        <f t="shared" si="7"/>
        <v>248.59276897259966</v>
      </c>
      <c r="K60" s="11">
        <f t="shared" si="8"/>
        <v>2245.6682540867305</v>
      </c>
      <c r="L60" s="10">
        <v>58</v>
      </c>
      <c r="M60" s="10">
        <f t="shared" si="9"/>
        <v>14865.56613835598</v>
      </c>
      <c r="N60" s="11">
        <v>300</v>
      </c>
      <c r="O60" s="10">
        <f t="shared" si="10"/>
        <v>49.55188712785327</v>
      </c>
      <c r="P60" s="11">
        <f t="shared" si="11"/>
        <v>2444.7091359314768</v>
      </c>
      <c r="R60" s="10">
        <v>58</v>
      </c>
      <c r="S60" s="10">
        <f t="shared" si="2"/>
        <v>9977.04409223732</v>
      </c>
      <c r="T60" s="11">
        <v>35</v>
      </c>
      <c r="U60" s="10">
        <f t="shared" si="12"/>
        <v>285.05840263535202</v>
      </c>
      <c r="V60" s="11">
        <f t="shared" si="13"/>
        <v>4703.4636434833083</v>
      </c>
      <c r="W60" s="12">
        <f t="shared" si="3"/>
        <v>4988.52204611866</v>
      </c>
      <c r="Y60" s="19">
        <v>58</v>
      </c>
    </row>
    <row r="61" spans="1:25">
      <c r="A61" s="10">
        <v>59</v>
      </c>
      <c r="B61" s="10">
        <f t="shared" si="4"/>
        <v>5116.7913910087109</v>
      </c>
      <c r="C61" s="11">
        <v>15</v>
      </c>
      <c r="D61" s="10">
        <f t="shared" si="0"/>
        <v>341.11942606724739</v>
      </c>
      <c r="E61" s="11">
        <f t="shared" si="1"/>
        <v>2217.2762694371081</v>
      </c>
      <c r="F61" s="12">
        <f t="shared" si="5"/>
        <v>2558.3956955043554</v>
      </c>
      <c r="G61" s="10">
        <v>59</v>
      </c>
      <c r="H61" s="10">
        <f t="shared" si="6"/>
        <v>7650.1870865130659</v>
      </c>
      <c r="I61" s="11">
        <v>30</v>
      </c>
      <c r="J61" s="10">
        <f t="shared" si="7"/>
        <v>255.00623621710218</v>
      </c>
      <c r="K61" s="11">
        <f t="shared" si="8"/>
        <v>2303.3894592872534</v>
      </c>
      <c r="L61" s="10">
        <v>59</v>
      </c>
      <c r="M61" s="10">
        <f t="shared" si="9"/>
        <v>15250.374173026132</v>
      </c>
      <c r="N61" s="11">
        <v>300</v>
      </c>
      <c r="O61" s="10">
        <f t="shared" si="10"/>
        <v>50.834580576753773</v>
      </c>
      <c r="P61" s="11">
        <f t="shared" si="11"/>
        <v>2507.5611149276015</v>
      </c>
      <c r="R61" s="10">
        <v>59</v>
      </c>
      <c r="S61" s="10">
        <f t="shared" si="2"/>
        <v>10233.582782017422</v>
      </c>
      <c r="T61" s="11">
        <v>35</v>
      </c>
      <c r="U61" s="10">
        <f t="shared" si="12"/>
        <v>292.38807948621206</v>
      </c>
      <c r="V61" s="11">
        <f t="shared" si="13"/>
        <v>4824.4033115224993</v>
      </c>
      <c r="W61" s="12">
        <f t="shared" si="3"/>
        <v>5116.7913910087109</v>
      </c>
      <c r="Y61" s="19">
        <v>59</v>
      </c>
    </row>
    <row r="62" spans="1:25">
      <c r="A62" s="10">
        <v>60</v>
      </c>
      <c r="B62" s="10">
        <f t="shared" si="4"/>
        <v>5246.1524227066311</v>
      </c>
      <c r="C62" s="11">
        <v>15</v>
      </c>
      <c r="D62" s="10">
        <f t="shared" si="0"/>
        <v>349.74349484710876</v>
      </c>
      <c r="E62" s="11">
        <f t="shared" si="1"/>
        <v>2273.3327165062069</v>
      </c>
      <c r="F62" s="12">
        <f t="shared" si="5"/>
        <v>2623.0762113533156</v>
      </c>
      <c r="G62" s="10">
        <v>60</v>
      </c>
      <c r="H62" s="10">
        <f t="shared" si="6"/>
        <v>7844.2286340599467</v>
      </c>
      <c r="I62" s="11">
        <v>30</v>
      </c>
      <c r="J62" s="10">
        <f t="shared" si="7"/>
        <v>261.47428780199823</v>
      </c>
      <c r="K62" s="11">
        <f t="shared" si="8"/>
        <v>2361.6019235513172</v>
      </c>
      <c r="L62" s="10">
        <v>60</v>
      </c>
      <c r="M62" s="10">
        <f t="shared" si="9"/>
        <v>15638.457268119893</v>
      </c>
      <c r="N62" s="11">
        <v>300</v>
      </c>
      <c r="O62" s="10">
        <f t="shared" si="10"/>
        <v>52.128190893732977</v>
      </c>
      <c r="P62" s="11">
        <f t="shared" si="11"/>
        <v>2570.9480204595825</v>
      </c>
      <c r="R62" s="10">
        <v>60</v>
      </c>
      <c r="S62" s="10">
        <f t="shared" si="2"/>
        <v>10492.304845413262</v>
      </c>
      <c r="T62" s="11">
        <v>35</v>
      </c>
      <c r="U62" s="10">
        <f t="shared" si="12"/>
        <v>299.78013844037895</v>
      </c>
      <c r="V62" s="11">
        <f t="shared" si="13"/>
        <v>4946.3722842662519</v>
      </c>
      <c r="W62" s="12">
        <f t="shared" si="3"/>
        <v>5246.1524227066311</v>
      </c>
      <c r="Y62" s="19">
        <v>60</v>
      </c>
    </row>
    <row r="63" spans="1:25">
      <c r="A63" s="10">
        <v>61</v>
      </c>
      <c r="B63" s="10">
        <f t="shared" si="4"/>
        <v>5376.5960049547657</v>
      </c>
      <c r="C63" s="11">
        <v>15</v>
      </c>
      <c r="D63" s="10">
        <f t="shared" si="0"/>
        <v>358.43973366365105</v>
      </c>
      <c r="E63" s="11">
        <f t="shared" si="1"/>
        <v>2329.8582688137317</v>
      </c>
      <c r="F63" s="12">
        <f t="shared" si="5"/>
        <v>2688.2980024773829</v>
      </c>
      <c r="G63" s="10">
        <v>61</v>
      </c>
      <c r="H63" s="10">
        <f t="shared" si="6"/>
        <v>8039.894007432149</v>
      </c>
      <c r="I63" s="11">
        <v>30</v>
      </c>
      <c r="J63" s="10">
        <f t="shared" si="7"/>
        <v>267.99646691440495</v>
      </c>
      <c r="K63" s="11">
        <f t="shared" si="8"/>
        <v>2420.3015355629777</v>
      </c>
      <c r="L63" s="10">
        <v>61</v>
      </c>
      <c r="M63" s="10">
        <f t="shared" si="9"/>
        <v>16029.788014864298</v>
      </c>
      <c r="N63" s="11">
        <v>300</v>
      </c>
      <c r="O63" s="10">
        <f t="shared" si="10"/>
        <v>53.43262671621433</v>
      </c>
      <c r="P63" s="11">
        <f t="shared" si="11"/>
        <v>2634.8653757611687</v>
      </c>
      <c r="R63" s="10">
        <v>61</v>
      </c>
      <c r="S63" s="10">
        <f t="shared" si="2"/>
        <v>10753.192009909531</v>
      </c>
      <c r="T63" s="11">
        <v>35</v>
      </c>
      <c r="U63" s="10">
        <f t="shared" si="12"/>
        <v>307.23405742598663</v>
      </c>
      <c r="V63" s="11">
        <f t="shared" si="13"/>
        <v>5069.3619475287787</v>
      </c>
      <c r="W63" s="12">
        <f t="shared" si="3"/>
        <v>5376.5960049547657</v>
      </c>
      <c r="Y63" s="19">
        <v>61</v>
      </c>
    </row>
    <row r="64" spans="1:25">
      <c r="A64" s="10">
        <v>62</v>
      </c>
      <c r="B64" s="10">
        <f t="shared" si="4"/>
        <v>5508.1132271142951</v>
      </c>
      <c r="C64" s="11">
        <v>15</v>
      </c>
      <c r="D64" s="10">
        <f t="shared" si="0"/>
        <v>367.20754847428634</v>
      </c>
      <c r="E64" s="11">
        <f t="shared" si="1"/>
        <v>2386.8490650828612</v>
      </c>
      <c r="F64" s="12">
        <f t="shared" si="5"/>
        <v>2754.0566135571476</v>
      </c>
      <c r="G64" s="10">
        <v>62</v>
      </c>
      <c r="H64" s="10">
        <f t="shared" si="6"/>
        <v>8237.1698406714422</v>
      </c>
      <c r="I64" s="11">
        <v>30</v>
      </c>
      <c r="J64" s="10">
        <f t="shared" si="7"/>
        <v>274.57232802238138</v>
      </c>
      <c r="K64" s="11">
        <f t="shared" si="8"/>
        <v>2479.4842855347661</v>
      </c>
      <c r="L64" s="10">
        <v>62</v>
      </c>
      <c r="M64" s="10">
        <f t="shared" si="9"/>
        <v>16424.339681342884</v>
      </c>
      <c r="N64" s="11">
        <v>300</v>
      </c>
      <c r="O64" s="10">
        <f t="shared" si="10"/>
        <v>54.747798937809613</v>
      </c>
      <c r="P64" s="11">
        <f t="shared" si="11"/>
        <v>2699.3088146193381</v>
      </c>
      <c r="R64" s="10">
        <v>62</v>
      </c>
      <c r="S64" s="10">
        <f t="shared" si="2"/>
        <v>11016.22645422859</v>
      </c>
      <c r="T64" s="11">
        <v>35</v>
      </c>
      <c r="U64" s="10">
        <f t="shared" si="12"/>
        <v>314.74932726367399</v>
      </c>
      <c r="V64" s="11">
        <f t="shared" si="13"/>
        <v>5193.3638998506212</v>
      </c>
      <c r="W64" s="12">
        <f t="shared" si="3"/>
        <v>5508.1132271142951</v>
      </c>
      <c r="Y64" s="19">
        <v>62</v>
      </c>
    </row>
    <row r="65" spans="1:25">
      <c r="A65" s="10">
        <v>63</v>
      </c>
      <c r="B65" s="10">
        <f t="shared" si="4"/>
        <v>5640.6953950291372</v>
      </c>
      <c r="C65" s="11">
        <v>15</v>
      </c>
      <c r="D65" s="10">
        <f t="shared" si="0"/>
        <v>376.04635966860917</v>
      </c>
      <c r="E65" s="11">
        <f t="shared" si="1"/>
        <v>2444.3013378459596</v>
      </c>
      <c r="F65" s="12">
        <f t="shared" si="5"/>
        <v>2820.3476975145686</v>
      </c>
      <c r="G65" s="10">
        <v>63</v>
      </c>
      <c r="H65" s="10">
        <f t="shared" si="6"/>
        <v>8436.0430925437067</v>
      </c>
      <c r="I65" s="11">
        <v>30</v>
      </c>
      <c r="J65" s="10">
        <f t="shared" si="7"/>
        <v>281.20143641812354</v>
      </c>
      <c r="K65" s="11">
        <f t="shared" si="8"/>
        <v>2539.146261096445</v>
      </c>
      <c r="L65" s="10">
        <v>63</v>
      </c>
      <c r="M65" s="10">
        <f t="shared" si="9"/>
        <v>16822.086185087413</v>
      </c>
      <c r="N65" s="11">
        <v>300</v>
      </c>
      <c r="O65" s="10">
        <f t="shared" si="10"/>
        <v>56.073620616958046</v>
      </c>
      <c r="P65" s="11">
        <f t="shared" si="11"/>
        <v>2764.2740768976105</v>
      </c>
      <c r="R65" s="10">
        <v>63</v>
      </c>
      <c r="S65" s="10">
        <f t="shared" si="2"/>
        <v>11281.390790058274</v>
      </c>
      <c r="T65" s="11">
        <v>35</v>
      </c>
      <c r="U65" s="10">
        <f t="shared" si="12"/>
        <v>322.32545114452211</v>
      </c>
      <c r="V65" s="11">
        <f t="shared" si="13"/>
        <v>5318.3699438846152</v>
      </c>
      <c r="W65" s="12">
        <f t="shared" si="3"/>
        <v>5640.6953950291372</v>
      </c>
      <c r="Y65" s="19">
        <v>63</v>
      </c>
    </row>
    <row r="66" spans="1:25">
      <c r="A66" s="10">
        <v>64</v>
      </c>
      <c r="B66" s="10">
        <f t="shared" si="4"/>
        <v>5774.3340223994601</v>
      </c>
      <c r="C66" s="11">
        <v>15</v>
      </c>
      <c r="D66" s="10">
        <f t="shared" si="0"/>
        <v>384.95560149329737</v>
      </c>
      <c r="E66" s="11">
        <f t="shared" si="1"/>
        <v>2502.2114097064327</v>
      </c>
      <c r="F66" s="12">
        <f t="shared" si="5"/>
        <v>2887.16701119973</v>
      </c>
      <c r="G66" s="10">
        <v>64</v>
      </c>
      <c r="H66" s="10">
        <f t="shared" si="6"/>
        <v>8636.5010335991901</v>
      </c>
      <c r="I66" s="11">
        <v>30</v>
      </c>
      <c r="J66" s="10">
        <f t="shared" si="7"/>
        <v>287.88336778663967</v>
      </c>
      <c r="K66" s="11">
        <f t="shared" si="8"/>
        <v>2599.2836434130904</v>
      </c>
      <c r="L66" s="10">
        <v>64</v>
      </c>
      <c r="M66" s="10">
        <f t="shared" si="9"/>
        <v>17223.00206719838</v>
      </c>
      <c r="N66" s="11">
        <v>300</v>
      </c>
      <c r="O66" s="10">
        <f t="shared" si="10"/>
        <v>57.410006890661265</v>
      </c>
      <c r="P66" s="11">
        <f t="shared" si="11"/>
        <v>2829.7570043090686</v>
      </c>
      <c r="R66" s="10">
        <v>64</v>
      </c>
      <c r="S66" s="10">
        <f t="shared" si="2"/>
        <v>11548.66804479892</v>
      </c>
      <c r="T66" s="11">
        <v>35</v>
      </c>
      <c r="U66" s="10">
        <f t="shared" si="12"/>
        <v>329.96194413711203</v>
      </c>
      <c r="V66" s="11">
        <f t="shared" si="13"/>
        <v>5444.3720782623477</v>
      </c>
      <c r="W66" s="12">
        <f t="shared" si="3"/>
        <v>5774.3340223994601</v>
      </c>
      <c r="Y66" s="19">
        <v>64</v>
      </c>
    </row>
    <row r="67" spans="1:25">
      <c r="A67" s="10">
        <v>65</v>
      </c>
      <c r="B67" s="10">
        <f t="shared" si="4"/>
        <v>5909.020822628986</v>
      </c>
      <c r="C67" s="11">
        <v>15</v>
      </c>
      <c r="D67" s="10">
        <f t="shared" ref="D67:D102" si="14">B67/C67</f>
        <v>393.93472150859907</v>
      </c>
      <c r="E67" s="11">
        <f t="shared" ref="E67:E102" si="15">F67-(B67/C67)</f>
        <v>2560.5756898058939</v>
      </c>
      <c r="F67" s="12">
        <f t="shared" si="5"/>
        <v>2954.510411314493</v>
      </c>
      <c r="G67" s="10">
        <v>65</v>
      </c>
      <c r="H67" s="10">
        <f t="shared" si="6"/>
        <v>8838.5312339434786</v>
      </c>
      <c r="I67" s="11">
        <v>30</v>
      </c>
      <c r="J67" s="10">
        <f t="shared" si="7"/>
        <v>294.61770779811593</v>
      </c>
      <c r="K67" s="11">
        <f t="shared" si="8"/>
        <v>2659.892703516377</v>
      </c>
      <c r="L67" s="10">
        <v>65</v>
      </c>
      <c r="M67" s="10">
        <f t="shared" si="9"/>
        <v>17627.062467886957</v>
      </c>
      <c r="N67" s="11">
        <v>300</v>
      </c>
      <c r="O67" s="10">
        <f t="shared" si="10"/>
        <v>58.756874892956525</v>
      </c>
      <c r="P67" s="11">
        <f t="shared" si="11"/>
        <v>2895.7535364215364</v>
      </c>
      <c r="R67" s="10">
        <v>65</v>
      </c>
      <c r="S67" s="10">
        <f t="shared" ref="S67:S101" si="16">2*((A67*5)^1.5+50)</f>
        <v>11818.041645257972</v>
      </c>
      <c r="T67" s="11">
        <v>35</v>
      </c>
      <c r="U67" s="10">
        <f t="shared" si="12"/>
        <v>337.65833272165634</v>
      </c>
      <c r="V67" s="11">
        <f t="shared" si="13"/>
        <v>5571.3624899073293</v>
      </c>
      <c r="W67" s="12">
        <f t="shared" ref="W67:W101" si="17">2*((R67*5)^1.5+50)*0.5</f>
        <v>5909.020822628986</v>
      </c>
      <c r="Y67" s="19">
        <v>65</v>
      </c>
    </row>
    <row r="68" spans="1:25">
      <c r="A68" s="10">
        <v>66</v>
      </c>
      <c r="B68" s="10">
        <f t="shared" ref="B68:B102" si="18">1*((A68*5)^1.5+50)</f>
        <v>6044.7477011130286</v>
      </c>
      <c r="C68" s="11">
        <v>15</v>
      </c>
      <c r="D68" s="10">
        <f t="shared" si="14"/>
        <v>402.98318007420193</v>
      </c>
      <c r="E68" s="11">
        <f t="shared" si="15"/>
        <v>2619.3906704823125</v>
      </c>
      <c r="F68" s="12">
        <f t="shared" ref="F68:F102" si="19">1*((A68*5)^1.5+50)*0.5</f>
        <v>3022.3738505565143</v>
      </c>
      <c r="G68" s="10">
        <v>66</v>
      </c>
      <c r="H68" s="10">
        <f t="shared" ref="H68:H102" si="20">1.5*(G68*5)^1.5+50</f>
        <v>9042.1215516695429</v>
      </c>
      <c r="I68" s="11">
        <v>30</v>
      </c>
      <c r="J68" s="10">
        <f t="shared" ref="J68:J102" si="21">H68/I68</f>
        <v>301.40405172231812</v>
      </c>
      <c r="K68" s="11">
        <f t="shared" ref="K68:K102" si="22">F68-J68</f>
        <v>2720.9697988341964</v>
      </c>
      <c r="L68" s="10">
        <v>66</v>
      </c>
      <c r="M68" s="10">
        <f t="shared" ref="M68:M102" si="23">3*(L68*5)^1.5+50</f>
        <v>18034.243103339086</v>
      </c>
      <c r="N68" s="11">
        <v>300</v>
      </c>
      <c r="O68" s="10">
        <f t="shared" ref="O68:O102" si="24">M68/N68</f>
        <v>60.114143677796953</v>
      </c>
      <c r="P68" s="11">
        <f t="shared" ref="P68:P102" si="25">F68-O68</f>
        <v>2962.2597068787172</v>
      </c>
      <c r="R68" s="10">
        <v>66</v>
      </c>
      <c r="S68" s="10">
        <f t="shared" si="16"/>
        <v>12089.495402226057</v>
      </c>
      <c r="T68" s="11">
        <v>35</v>
      </c>
      <c r="U68" s="10">
        <f t="shared" ref="U68:U102" si="26">S68/T68</f>
        <v>345.41415434931594</v>
      </c>
      <c r="V68" s="11">
        <f t="shared" ref="V68:V102" si="27">W68-(S68/T68)</f>
        <v>5699.3335467637125</v>
      </c>
      <c r="W68" s="12">
        <f t="shared" si="17"/>
        <v>6044.7477011130286</v>
      </c>
      <c r="Y68" s="19">
        <v>66</v>
      </c>
    </row>
    <row r="69" spans="1:25">
      <c r="A69" s="10">
        <v>67</v>
      </c>
      <c r="B69" s="10">
        <f t="shared" si="18"/>
        <v>6181.506747937251</v>
      </c>
      <c r="C69" s="11">
        <v>15</v>
      </c>
      <c r="D69" s="10">
        <f t="shared" si="14"/>
        <v>412.1004498624834</v>
      </c>
      <c r="E69" s="11">
        <f t="shared" si="15"/>
        <v>2678.6529241061421</v>
      </c>
      <c r="F69" s="12">
        <f t="shared" si="19"/>
        <v>3090.7533739686255</v>
      </c>
      <c r="G69" s="10">
        <v>67</v>
      </c>
      <c r="H69" s="10">
        <f t="shared" si="20"/>
        <v>9247.2601219058761</v>
      </c>
      <c r="I69" s="11">
        <v>30</v>
      </c>
      <c r="J69" s="10">
        <f t="shared" si="21"/>
        <v>308.24200406352918</v>
      </c>
      <c r="K69" s="11">
        <f t="shared" si="22"/>
        <v>2782.5113699050962</v>
      </c>
      <c r="L69" s="10">
        <v>67</v>
      </c>
      <c r="M69" s="10">
        <f t="shared" si="23"/>
        <v>18444.520243811752</v>
      </c>
      <c r="N69" s="11">
        <v>300</v>
      </c>
      <c r="O69" s="10">
        <f t="shared" si="24"/>
        <v>61.481734146039173</v>
      </c>
      <c r="P69" s="11">
        <f t="shared" si="25"/>
        <v>3029.2716398225862</v>
      </c>
      <c r="R69" s="10">
        <v>67</v>
      </c>
      <c r="S69" s="10">
        <f t="shared" si="16"/>
        <v>12363.013495874502</v>
      </c>
      <c r="T69" s="11">
        <v>35</v>
      </c>
      <c r="U69" s="10">
        <f t="shared" si="26"/>
        <v>353.22895702498579</v>
      </c>
      <c r="V69" s="11">
        <f t="shared" si="27"/>
        <v>5828.2777909122651</v>
      </c>
      <c r="W69" s="12">
        <f t="shared" si="17"/>
        <v>6181.506747937251</v>
      </c>
      <c r="Y69" s="19">
        <v>67</v>
      </c>
    </row>
    <row r="70" spans="1:25">
      <c r="A70" s="10">
        <v>68</v>
      </c>
      <c r="B70" s="10">
        <f t="shared" si="18"/>
        <v>6319.2902309591618</v>
      </c>
      <c r="C70" s="11">
        <v>15</v>
      </c>
      <c r="D70" s="10">
        <f t="shared" si="14"/>
        <v>421.28601539727748</v>
      </c>
      <c r="E70" s="11">
        <f t="shared" si="15"/>
        <v>2738.3591000823035</v>
      </c>
      <c r="F70" s="12">
        <f t="shared" si="19"/>
        <v>3159.6451154795809</v>
      </c>
      <c r="G70" s="10">
        <v>68</v>
      </c>
      <c r="H70" s="10">
        <f t="shared" si="20"/>
        <v>9453.9353464387423</v>
      </c>
      <c r="I70" s="11">
        <v>30</v>
      </c>
      <c r="J70" s="10">
        <f t="shared" si="21"/>
        <v>315.13117821462475</v>
      </c>
      <c r="K70" s="11">
        <f t="shared" si="22"/>
        <v>2844.513937264956</v>
      </c>
      <c r="L70" s="10">
        <v>68</v>
      </c>
      <c r="M70" s="10">
        <f t="shared" si="23"/>
        <v>18857.870692877485</v>
      </c>
      <c r="N70" s="11">
        <v>300</v>
      </c>
      <c r="O70" s="10">
        <f t="shared" si="24"/>
        <v>62.859568976258281</v>
      </c>
      <c r="P70" s="11">
        <f t="shared" si="25"/>
        <v>3096.7855465033226</v>
      </c>
      <c r="R70" s="10">
        <v>68</v>
      </c>
      <c r="S70" s="10">
        <f t="shared" si="16"/>
        <v>12638.580461918324</v>
      </c>
      <c r="T70" s="11">
        <v>35</v>
      </c>
      <c r="U70" s="10">
        <f t="shared" si="26"/>
        <v>361.10229891195212</v>
      </c>
      <c r="V70" s="11">
        <f t="shared" si="27"/>
        <v>5958.1879320472099</v>
      </c>
      <c r="W70" s="12">
        <f t="shared" si="17"/>
        <v>6319.2902309591618</v>
      </c>
      <c r="Y70" s="19">
        <v>68</v>
      </c>
    </row>
    <row r="71" spans="1:25">
      <c r="A71" s="10">
        <v>69</v>
      </c>
      <c r="B71" s="10">
        <f t="shared" si="18"/>
        <v>6458.0905892473193</v>
      </c>
      <c r="C71" s="11">
        <v>15</v>
      </c>
      <c r="D71" s="10">
        <f t="shared" si="14"/>
        <v>430.53937261648792</v>
      </c>
      <c r="E71" s="11">
        <f t="shared" si="15"/>
        <v>2798.5059220071716</v>
      </c>
      <c r="F71" s="12">
        <f t="shared" si="19"/>
        <v>3229.0452946236596</v>
      </c>
      <c r="G71" s="10">
        <v>69</v>
      </c>
      <c r="H71" s="10">
        <f t="shared" si="20"/>
        <v>9662.1358838709784</v>
      </c>
      <c r="I71" s="11">
        <v>30</v>
      </c>
      <c r="J71" s="10">
        <f t="shared" si="21"/>
        <v>322.07119612903261</v>
      </c>
      <c r="K71" s="11">
        <f t="shared" si="22"/>
        <v>2906.974098494627</v>
      </c>
      <c r="L71" s="10">
        <v>69</v>
      </c>
      <c r="M71" s="10">
        <f t="shared" si="23"/>
        <v>19274.271767741957</v>
      </c>
      <c r="N71" s="11">
        <v>300</v>
      </c>
      <c r="O71" s="10">
        <f t="shared" si="24"/>
        <v>64.247572559139854</v>
      </c>
      <c r="P71" s="11">
        <f t="shared" si="25"/>
        <v>3164.7977220645198</v>
      </c>
      <c r="R71" s="10">
        <v>69</v>
      </c>
      <c r="S71" s="10">
        <f t="shared" si="16"/>
        <v>12916.181178494639</v>
      </c>
      <c r="T71" s="11">
        <v>35</v>
      </c>
      <c r="U71" s="10">
        <f t="shared" si="26"/>
        <v>369.03374795698966</v>
      </c>
      <c r="V71" s="11">
        <f t="shared" si="27"/>
        <v>6089.0568412903294</v>
      </c>
      <c r="W71" s="12">
        <f t="shared" si="17"/>
        <v>6458.0905892473193</v>
      </c>
      <c r="Y71" s="19">
        <v>69</v>
      </c>
    </row>
    <row r="72" spans="1:25">
      <c r="A72" s="10">
        <v>70</v>
      </c>
      <c r="B72" s="10">
        <f t="shared" si="18"/>
        <v>6597.9004268543968</v>
      </c>
      <c r="C72" s="11">
        <v>15</v>
      </c>
      <c r="D72" s="10">
        <f t="shared" si="14"/>
        <v>439.86002845695981</v>
      </c>
      <c r="E72" s="11">
        <f t="shared" si="15"/>
        <v>2859.0901849702386</v>
      </c>
      <c r="F72" s="12">
        <f t="shared" si="19"/>
        <v>3298.9502134271984</v>
      </c>
      <c r="G72" s="10">
        <v>70</v>
      </c>
      <c r="H72" s="10">
        <f t="shared" si="20"/>
        <v>9871.8506402815947</v>
      </c>
      <c r="I72" s="11">
        <v>30</v>
      </c>
      <c r="J72" s="10">
        <f t="shared" si="21"/>
        <v>329.0616880093865</v>
      </c>
      <c r="K72" s="11">
        <f t="shared" si="22"/>
        <v>2969.8885254178117</v>
      </c>
      <c r="L72" s="10">
        <v>70</v>
      </c>
      <c r="M72" s="10">
        <f t="shared" si="23"/>
        <v>19693.701280563189</v>
      </c>
      <c r="N72" s="11">
        <v>300</v>
      </c>
      <c r="O72" s="10">
        <f t="shared" si="24"/>
        <v>65.645670935210632</v>
      </c>
      <c r="P72" s="11">
        <f t="shared" si="25"/>
        <v>3233.3045424919878</v>
      </c>
      <c r="R72" s="10">
        <v>70</v>
      </c>
      <c r="S72" s="10">
        <f t="shared" si="16"/>
        <v>13195.800853708794</v>
      </c>
      <c r="T72" s="11">
        <v>35</v>
      </c>
      <c r="U72" s="10">
        <f t="shared" si="26"/>
        <v>377.02288153453696</v>
      </c>
      <c r="V72" s="11">
        <f t="shared" si="27"/>
        <v>6220.8775453198596</v>
      </c>
      <c r="W72" s="12">
        <f t="shared" si="17"/>
        <v>6597.9004268543968</v>
      </c>
      <c r="Y72" s="19">
        <v>70</v>
      </c>
    </row>
    <row r="73" spans="1:25">
      <c r="A73" s="10">
        <v>71</v>
      </c>
      <c r="B73" s="10">
        <f t="shared" si="18"/>
        <v>6738.7125069029498</v>
      </c>
      <c r="C73" s="11">
        <v>15</v>
      </c>
      <c r="D73" s="10">
        <f t="shared" si="14"/>
        <v>449.24750046019665</v>
      </c>
      <c r="E73" s="11">
        <f t="shared" si="15"/>
        <v>2920.1087529912784</v>
      </c>
      <c r="F73" s="12">
        <f t="shared" si="19"/>
        <v>3369.3562534514749</v>
      </c>
      <c r="G73" s="10">
        <v>71</v>
      </c>
      <c r="H73" s="10">
        <f t="shared" si="20"/>
        <v>10083.068760354425</v>
      </c>
      <c r="I73" s="11">
        <v>30</v>
      </c>
      <c r="J73" s="10">
        <f t="shared" si="21"/>
        <v>336.10229201181414</v>
      </c>
      <c r="K73" s="11">
        <f t="shared" si="22"/>
        <v>3033.253961439661</v>
      </c>
      <c r="L73" s="10">
        <v>71</v>
      </c>
      <c r="M73" s="10">
        <f t="shared" si="23"/>
        <v>20116.137520708849</v>
      </c>
      <c r="N73" s="11">
        <v>300</v>
      </c>
      <c r="O73" s="10">
        <f t="shared" si="24"/>
        <v>67.053791735696166</v>
      </c>
      <c r="P73" s="11">
        <f t="shared" si="25"/>
        <v>3302.3024617157789</v>
      </c>
      <c r="R73" s="10">
        <v>71</v>
      </c>
      <c r="S73" s="10">
        <f t="shared" si="16"/>
        <v>13477.4250138059</v>
      </c>
      <c r="T73" s="11">
        <v>35</v>
      </c>
      <c r="U73" s="10">
        <f t="shared" si="26"/>
        <v>385.06928610874002</v>
      </c>
      <c r="V73" s="11">
        <f t="shared" si="27"/>
        <v>6353.6432207942098</v>
      </c>
      <c r="W73" s="12">
        <f t="shared" si="17"/>
        <v>6738.7125069029498</v>
      </c>
      <c r="Y73" s="19">
        <v>71</v>
      </c>
    </row>
    <row r="74" spans="1:25">
      <c r="A74" s="10">
        <v>72</v>
      </c>
      <c r="B74" s="10">
        <f t="shared" si="18"/>
        <v>6880.5197459637011</v>
      </c>
      <c r="C74" s="11">
        <v>15</v>
      </c>
      <c r="D74" s="10">
        <f t="shared" si="14"/>
        <v>458.70131639758006</v>
      </c>
      <c r="E74" s="11">
        <f t="shared" si="15"/>
        <v>2981.5585565842703</v>
      </c>
      <c r="F74" s="12">
        <f t="shared" si="19"/>
        <v>3440.2598729818505</v>
      </c>
      <c r="G74" s="10">
        <v>72</v>
      </c>
      <c r="H74" s="10">
        <f t="shared" si="20"/>
        <v>10295.779618945551</v>
      </c>
      <c r="I74" s="11">
        <v>30</v>
      </c>
      <c r="J74" s="10">
        <f t="shared" si="21"/>
        <v>343.19265396485173</v>
      </c>
      <c r="K74" s="11">
        <f t="shared" si="22"/>
        <v>3097.0672190169989</v>
      </c>
      <c r="L74" s="10">
        <v>72</v>
      </c>
      <c r="M74" s="10">
        <f t="shared" si="23"/>
        <v>20541.559237891102</v>
      </c>
      <c r="N74" s="11">
        <v>300</v>
      </c>
      <c r="O74" s="10">
        <f t="shared" si="24"/>
        <v>68.471864126303672</v>
      </c>
      <c r="P74" s="11">
        <f t="shared" si="25"/>
        <v>3371.7880088555467</v>
      </c>
      <c r="R74" s="10">
        <v>72</v>
      </c>
      <c r="S74" s="10">
        <f t="shared" si="16"/>
        <v>13761.039491927402</v>
      </c>
      <c r="T74" s="11">
        <v>35</v>
      </c>
      <c r="U74" s="10">
        <f t="shared" si="26"/>
        <v>393.17255691221152</v>
      </c>
      <c r="V74" s="11">
        <f t="shared" si="27"/>
        <v>6487.3471890514893</v>
      </c>
      <c r="W74" s="12">
        <f t="shared" si="17"/>
        <v>6880.5197459637011</v>
      </c>
      <c r="Y74" s="19">
        <v>72</v>
      </c>
    </row>
    <row r="75" spans="1:25">
      <c r="A75" s="10">
        <v>73</v>
      </c>
      <c r="B75" s="10">
        <f t="shared" si="18"/>
        <v>7023.315208708118</v>
      </c>
      <c r="C75" s="11">
        <v>15</v>
      </c>
      <c r="D75" s="10">
        <f t="shared" si="14"/>
        <v>468.22101391387451</v>
      </c>
      <c r="E75" s="11">
        <f t="shared" si="15"/>
        <v>3043.4365904401843</v>
      </c>
      <c r="F75" s="12">
        <f t="shared" si="19"/>
        <v>3511.657604354059</v>
      </c>
      <c r="G75" s="10">
        <v>73</v>
      </c>
      <c r="H75" s="10">
        <f t="shared" si="20"/>
        <v>10509.972813062177</v>
      </c>
      <c r="I75" s="11">
        <v>30</v>
      </c>
      <c r="J75" s="10">
        <f t="shared" si="21"/>
        <v>350.33242710207259</v>
      </c>
      <c r="K75" s="11">
        <f t="shared" si="22"/>
        <v>3161.3251772519866</v>
      </c>
      <c r="L75" s="10">
        <v>73</v>
      </c>
      <c r="M75" s="10">
        <f t="shared" si="23"/>
        <v>20969.945626124354</v>
      </c>
      <c r="N75" s="11">
        <v>300</v>
      </c>
      <c r="O75" s="10">
        <f t="shared" si="24"/>
        <v>69.899818753747851</v>
      </c>
      <c r="P75" s="11">
        <f t="shared" si="25"/>
        <v>3441.7577856003113</v>
      </c>
      <c r="R75" s="10">
        <v>73</v>
      </c>
      <c r="S75" s="10">
        <f t="shared" si="16"/>
        <v>14046.630417416236</v>
      </c>
      <c r="T75" s="11">
        <v>35</v>
      </c>
      <c r="U75" s="10">
        <f t="shared" si="26"/>
        <v>401.33229764046388</v>
      </c>
      <c r="V75" s="11">
        <f t="shared" si="27"/>
        <v>6621.9829110676537</v>
      </c>
      <c r="W75" s="12">
        <f t="shared" si="17"/>
        <v>7023.315208708118</v>
      </c>
      <c r="Y75" s="19">
        <v>73</v>
      </c>
    </row>
    <row r="76" spans="1:25">
      <c r="A76" s="10">
        <v>74</v>
      </c>
      <c r="B76" s="10">
        <f t="shared" si="18"/>
        <v>7167.0921028183975</v>
      </c>
      <c r="C76" s="11">
        <v>15</v>
      </c>
      <c r="D76" s="10">
        <f t="shared" si="14"/>
        <v>477.80614018789316</v>
      </c>
      <c r="E76" s="11">
        <f t="shared" si="15"/>
        <v>3105.7399112213056</v>
      </c>
      <c r="F76" s="12">
        <f t="shared" si="19"/>
        <v>3583.5460514091988</v>
      </c>
      <c r="G76" s="10">
        <v>74</v>
      </c>
      <c r="H76" s="10">
        <f t="shared" si="20"/>
        <v>10725.638154227596</v>
      </c>
      <c r="I76" s="11">
        <v>30</v>
      </c>
      <c r="J76" s="10">
        <f t="shared" si="21"/>
        <v>357.52127180758652</v>
      </c>
      <c r="K76" s="11">
        <f t="shared" si="22"/>
        <v>3226.0247796016124</v>
      </c>
      <c r="L76" s="10">
        <v>74</v>
      </c>
      <c r="M76" s="10">
        <f t="shared" si="23"/>
        <v>21401.276308455192</v>
      </c>
      <c r="N76" s="11">
        <v>300</v>
      </c>
      <c r="O76" s="10">
        <f t="shared" si="24"/>
        <v>71.33758769485064</v>
      </c>
      <c r="P76" s="11">
        <f t="shared" si="25"/>
        <v>3512.208463714348</v>
      </c>
      <c r="R76" s="10">
        <v>74</v>
      </c>
      <c r="S76" s="10">
        <f t="shared" si="16"/>
        <v>14334.184205636795</v>
      </c>
      <c r="T76" s="11">
        <v>35</v>
      </c>
      <c r="U76" s="10">
        <f t="shared" si="26"/>
        <v>409.54812016105126</v>
      </c>
      <c r="V76" s="11">
        <f t="shared" si="27"/>
        <v>6757.5439826573465</v>
      </c>
      <c r="W76" s="12">
        <f t="shared" si="17"/>
        <v>7167.0921028183975</v>
      </c>
      <c r="Y76" s="19">
        <v>74</v>
      </c>
    </row>
    <row r="77" spans="1:25">
      <c r="A77" s="10">
        <v>75</v>
      </c>
      <c r="B77" s="10">
        <f t="shared" si="18"/>
        <v>7311.843774138908</v>
      </c>
      <c r="C77" s="11">
        <v>15</v>
      </c>
      <c r="D77" s="10">
        <f t="shared" si="14"/>
        <v>487.45625160926051</v>
      </c>
      <c r="E77" s="11">
        <f t="shared" si="15"/>
        <v>3168.4656354601934</v>
      </c>
      <c r="F77" s="12">
        <f t="shared" si="19"/>
        <v>3655.921887069454</v>
      </c>
      <c r="G77" s="10">
        <v>75</v>
      </c>
      <c r="H77" s="10">
        <f t="shared" si="20"/>
        <v>10942.765661208363</v>
      </c>
      <c r="I77" s="11">
        <v>30</v>
      </c>
      <c r="J77" s="10">
        <f t="shared" si="21"/>
        <v>364.75885537361211</v>
      </c>
      <c r="K77" s="11">
        <f t="shared" si="22"/>
        <v>3291.1630316958417</v>
      </c>
      <c r="L77" s="10">
        <v>75</v>
      </c>
      <c r="M77" s="10">
        <f t="shared" si="23"/>
        <v>21835.531322416726</v>
      </c>
      <c r="N77" s="11">
        <v>300</v>
      </c>
      <c r="O77" s="10">
        <f t="shared" si="24"/>
        <v>72.785104408055759</v>
      </c>
      <c r="P77" s="11">
        <f t="shared" si="25"/>
        <v>3583.1367826613982</v>
      </c>
      <c r="R77" s="10">
        <v>75</v>
      </c>
      <c r="S77" s="10">
        <f t="shared" si="16"/>
        <v>14623.687548277816</v>
      </c>
      <c r="T77" s="11">
        <v>35</v>
      </c>
      <c r="U77" s="10">
        <f t="shared" si="26"/>
        <v>417.81964423650902</v>
      </c>
      <c r="V77" s="11">
        <f t="shared" si="27"/>
        <v>6894.0241299023992</v>
      </c>
      <c r="W77" s="12">
        <f t="shared" si="17"/>
        <v>7311.843774138908</v>
      </c>
      <c r="Y77" s="19">
        <v>75</v>
      </c>
    </row>
    <row r="78" spans="1:25">
      <c r="A78" s="10">
        <v>76</v>
      </c>
      <c r="B78" s="10">
        <f t="shared" si="18"/>
        <v>7457.5637020548102</v>
      </c>
      <c r="C78" s="11">
        <v>15</v>
      </c>
      <c r="D78" s="10">
        <f t="shared" si="14"/>
        <v>497.17091347032067</v>
      </c>
      <c r="E78" s="11">
        <f t="shared" si="15"/>
        <v>3231.6109375570845</v>
      </c>
      <c r="F78" s="12">
        <f t="shared" si="19"/>
        <v>3728.7818510274051</v>
      </c>
      <c r="G78" s="10">
        <v>76</v>
      </c>
      <c r="H78" s="10">
        <f t="shared" si="20"/>
        <v>11161.345553082216</v>
      </c>
      <c r="I78" s="11">
        <v>30</v>
      </c>
      <c r="J78" s="10">
        <f t="shared" si="21"/>
        <v>372.04485176940722</v>
      </c>
      <c r="K78" s="11">
        <f t="shared" si="22"/>
        <v>3356.7369992579979</v>
      </c>
      <c r="L78" s="10">
        <v>76</v>
      </c>
      <c r="M78" s="10">
        <f t="shared" si="23"/>
        <v>22272.691106164431</v>
      </c>
      <c r="N78" s="11">
        <v>300</v>
      </c>
      <c r="O78" s="10">
        <f t="shared" si="24"/>
        <v>74.242303687214772</v>
      </c>
      <c r="P78" s="11">
        <f t="shared" si="25"/>
        <v>3654.5395473401904</v>
      </c>
      <c r="R78" s="10">
        <v>76</v>
      </c>
      <c r="S78" s="10">
        <f t="shared" si="16"/>
        <v>14915.12740410962</v>
      </c>
      <c r="T78" s="11">
        <v>35</v>
      </c>
      <c r="U78" s="10">
        <f t="shared" si="26"/>
        <v>426.14649726027488</v>
      </c>
      <c r="V78" s="11">
        <f t="shared" si="27"/>
        <v>7031.4172047945349</v>
      </c>
      <c r="W78" s="12">
        <f t="shared" si="17"/>
        <v>7457.5637020548102</v>
      </c>
      <c r="Y78" s="19">
        <v>76</v>
      </c>
    </row>
    <row r="79" spans="1:25">
      <c r="A79" s="10">
        <v>77</v>
      </c>
      <c r="B79" s="10">
        <f t="shared" si="18"/>
        <v>7604.245495084213</v>
      </c>
      <c r="C79" s="11">
        <v>15</v>
      </c>
      <c r="D79" s="10">
        <f t="shared" si="14"/>
        <v>506.94969967228087</v>
      </c>
      <c r="E79" s="11">
        <f t="shared" si="15"/>
        <v>3295.1730478698255</v>
      </c>
      <c r="F79" s="12">
        <f t="shared" si="19"/>
        <v>3802.1227475421065</v>
      </c>
      <c r="G79" s="10">
        <v>77</v>
      </c>
      <c r="H79" s="10">
        <f t="shared" si="20"/>
        <v>11381.368242626319</v>
      </c>
      <c r="I79" s="11">
        <v>30</v>
      </c>
      <c r="J79" s="10">
        <f t="shared" si="21"/>
        <v>379.37894142087731</v>
      </c>
      <c r="K79" s="11">
        <f t="shared" si="22"/>
        <v>3422.7438061212292</v>
      </c>
      <c r="L79" s="10">
        <v>77</v>
      </c>
      <c r="M79" s="10">
        <f t="shared" si="23"/>
        <v>22712.736485252637</v>
      </c>
      <c r="N79" s="11">
        <v>300</v>
      </c>
      <c r="O79" s="10">
        <f t="shared" si="24"/>
        <v>75.709121617508785</v>
      </c>
      <c r="P79" s="11">
        <f t="shared" si="25"/>
        <v>3726.4136259245979</v>
      </c>
      <c r="R79" s="10">
        <v>77</v>
      </c>
      <c r="S79" s="10">
        <f t="shared" si="16"/>
        <v>15208.490990168426</v>
      </c>
      <c r="T79" s="11">
        <v>35</v>
      </c>
      <c r="U79" s="10">
        <f t="shared" si="26"/>
        <v>434.52831400481216</v>
      </c>
      <c r="V79" s="11">
        <f t="shared" si="27"/>
        <v>7169.7171810794007</v>
      </c>
      <c r="W79" s="12">
        <f t="shared" si="17"/>
        <v>7604.245495084213</v>
      </c>
      <c r="Y79" s="19">
        <v>77</v>
      </c>
    </row>
    <row r="80" spans="1:25">
      <c r="A80" s="10">
        <v>78</v>
      </c>
      <c r="B80" s="10">
        <f t="shared" si="18"/>
        <v>7751.8828866712784</v>
      </c>
      <c r="C80" s="11">
        <v>15</v>
      </c>
      <c r="D80" s="10">
        <f t="shared" si="14"/>
        <v>516.79219244475189</v>
      </c>
      <c r="E80" s="11">
        <f t="shared" si="15"/>
        <v>3359.1492508908873</v>
      </c>
      <c r="F80" s="12">
        <f t="shared" si="19"/>
        <v>3875.9414433356392</v>
      </c>
      <c r="G80" s="10">
        <v>78</v>
      </c>
      <c r="H80" s="10">
        <f t="shared" si="20"/>
        <v>11602.824330006917</v>
      </c>
      <c r="I80" s="11">
        <v>30</v>
      </c>
      <c r="J80" s="10">
        <f t="shared" si="21"/>
        <v>386.76081100023055</v>
      </c>
      <c r="K80" s="11">
        <f t="shared" si="22"/>
        <v>3489.1806323354085</v>
      </c>
      <c r="L80" s="10">
        <v>78</v>
      </c>
      <c r="M80" s="10">
        <f t="shared" si="23"/>
        <v>23155.648660013834</v>
      </c>
      <c r="N80" s="11">
        <v>300</v>
      </c>
      <c r="O80" s="10">
        <f t="shared" si="24"/>
        <v>77.185495533379452</v>
      </c>
      <c r="P80" s="11">
        <f t="shared" si="25"/>
        <v>3798.7559478022599</v>
      </c>
      <c r="R80" s="10">
        <v>78</v>
      </c>
      <c r="S80" s="10">
        <f t="shared" si="16"/>
        <v>15503.765773342557</v>
      </c>
      <c r="T80" s="11">
        <v>35</v>
      </c>
      <c r="U80" s="10">
        <f t="shared" si="26"/>
        <v>442.96473638121591</v>
      </c>
      <c r="V80" s="11">
        <f t="shared" si="27"/>
        <v>7308.9181502900628</v>
      </c>
      <c r="W80" s="12">
        <f t="shared" si="17"/>
        <v>7751.8828866712784</v>
      </c>
      <c r="Y80" s="19">
        <v>78</v>
      </c>
    </row>
    <row r="81" spans="1:25">
      <c r="A81" s="10">
        <v>79</v>
      </c>
      <c r="B81" s="10">
        <f t="shared" si="18"/>
        <v>7900.4697311689588</v>
      </c>
      <c r="C81" s="11">
        <v>15</v>
      </c>
      <c r="D81" s="10">
        <f t="shared" si="14"/>
        <v>526.69798207793053</v>
      </c>
      <c r="E81" s="11">
        <f t="shared" si="15"/>
        <v>3423.5368835065487</v>
      </c>
      <c r="F81" s="12">
        <f t="shared" si="19"/>
        <v>3950.2348655844794</v>
      </c>
      <c r="G81" s="10">
        <v>79</v>
      </c>
      <c r="H81" s="10">
        <f t="shared" si="20"/>
        <v>11825.704596753438</v>
      </c>
      <c r="I81" s="11">
        <v>30</v>
      </c>
      <c r="J81" s="10">
        <f t="shared" si="21"/>
        <v>394.19015322511461</v>
      </c>
      <c r="K81" s="11">
        <f t="shared" si="22"/>
        <v>3556.0447123593649</v>
      </c>
      <c r="L81" s="10">
        <v>79</v>
      </c>
      <c r="M81" s="10">
        <f t="shared" si="23"/>
        <v>23601.409193506875</v>
      </c>
      <c r="N81" s="11">
        <v>300</v>
      </c>
      <c r="O81" s="10">
        <f t="shared" si="24"/>
        <v>78.671363978356254</v>
      </c>
      <c r="P81" s="11">
        <f t="shared" si="25"/>
        <v>3871.5635016061233</v>
      </c>
      <c r="R81" s="10">
        <v>79</v>
      </c>
      <c r="S81" s="10">
        <f t="shared" si="16"/>
        <v>15800.939462337918</v>
      </c>
      <c r="T81" s="11">
        <v>35</v>
      </c>
      <c r="U81" s="10">
        <f t="shared" si="26"/>
        <v>451.45541320965481</v>
      </c>
      <c r="V81" s="11">
        <f t="shared" si="27"/>
        <v>7449.0143179593042</v>
      </c>
      <c r="W81" s="12">
        <f t="shared" si="17"/>
        <v>7900.4697311689588</v>
      </c>
      <c r="Y81" s="19">
        <v>79</v>
      </c>
    </row>
    <row r="82" spans="1:25">
      <c r="A82" s="10">
        <v>80</v>
      </c>
      <c r="B82" s="10">
        <f t="shared" si="18"/>
        <v>8050</v>
      </c>
      <c r="C82" s="11">
        <v>15</v>
      </c>
      <c r="D82" s="10">
        <f t="shared" si="14"/>
        <v>536.66666666666663</v>
      </c>
      <c r="E82" s="11">
        <f t="shared" si="15"/>
        <v>3488.3333333333335</v>
      </c>
      <c r="F82" s="12">
        <f t="shared" si="19"/>
        <v>4025</v>
      </c>
      <c r="G82" s="10">
        <v>80</v>
      </c>
      <c r="H82" s="10">
        <f t="shared" si="20"/>
        <v>12050</v>
      </c>
      <c r="I82" s="11">
        <v>30</v>
      </c>
      <c r="J82" s="10">
        <f t="shared" si="21"/>
        <v>401.66666666666669</v>
      </c>
      <c r="K82" s="11">
        <f t="shared" si="22"/>
        <v>3623.3333333333335</v>
      </c>
      <c r="L82" s="10">
        <v>80</v>
      </c>
      <c r="M82" s="10">
        <f t="shared" si="23"/>
        <v>24050</v>
      </c>
      <c r="N82" s="11">
        <v>300</v>
      </c>
      <c r="O82" s="10">
        <f t="shared" si="24"/>
        <v>80.166666666666671</v>
      </c>
      <c r="P82" s="11">
        <f t="shared" si="25"/>
        <v>3944.8333333333335</v>
      </c>
      <c r="R82" s="10">
        <v>80</v>
      </c>
      <c r="S82" s="10">
        <f t="shared" si="16"/>
        <v>16100</v>
      </c>
      <c r="T82" s="11">
        <v>35</v>
      </c>
      <c r="U82" s="10">
        <f t="shared" si="26"/>
        <v>460</v>
      </c>
      <c r="V82" s="11">
        <f t="shared" si="27"/>
        <v>7590</v>
      </c>
      <c r="W82" s="12">
        <f t="shared" si="17"/>
        <v>8050</v>
      </c>
      <c r="Y82" s="19">
        <v>80</v>
      </c>
    </row>
    <row r="83" spans="1:25">
      <c r="A83" s="10">
        <v>81</v>
      </c>
      <c r="B83" s="10">
        <f t="shared" si="18"/>
        <v>8200.4677779867252</v>
      </c>
      <c r="C83" s="11">
        <v>15</v>
      </c>
      <c r="D83" s="10">
        <f t="shared" si="14"/>
        <v>546.69785186578167</v>
      </c>
      <c r="E83" s="11">
        <f t="shared" si="15"/>
        <v>3553.536037127581</v>
      </c>
      <c r="F83" s="12">
        <f t="shared" si="19"/>
        <v>4100.2338889933626</v>
      </c>
      <c r="G83" s="10">
        <v>81</v>
      </c>
      <c r="H83" s="10">
        <f t="shared" si="20"/>
        <v>12275.701666980087</v>
      </c>
      <c r="I83" s="11">
        <v>30</v>
      </c>
      <c r="J83" s="10">
        <f t="shared" si="21"/>
        <v>409.19005556600291</v>
      </c>
      <c r="K83" s="11">
        <f t="shared" si="22"/>
        <v>3691.0438334273595</v>
      </c>
      <c r="L83" s="10">
        <v>81</v>
      </c>
      <c r="M83" s="10">
        <f t="shared" si="23"/>
        <v>24501.403333960174</v>
      </c>
      <c r="N83" s="11">
        <v>300</v>
      </c>
      <c r="O83" s="10">
        <f t="shared" si="24"/>
        <v>81.671344446533908</v>
      </c>
      <c r="P83" s="11">
        <f t="shared" si="25"/>
        <v>4018.5625445468286</v>
      </c>
      <c r="R83" s="10">
        <v>81</v>
      </c>
      <c r="S83" s="10">
        <f t="shared" si="16"/>
        <v>16400.93555597345</v>
      </c>
      <c r="T83" s="11">
        <v>35</v>
      </c>
      <c r="U83" s="10">
        <f t="shared" si="26"/>
        <v>468.59815874209858</v>
      </c>
      <c r="V83" s="11">
        <f t="shared" si="27"/>
        <v>7731.8696192446268</v>
      </c>
      <c r="W83" s="12">
        <f t="shared" si="17"/>
        <v>8200.4677779867252</v>
      </c>
      <c r="Y83" s="19">
        <v>81</v>
      </c>
    </row>
    <row r="84" spans="1:25">
      <c r="A84" s="10">
        <v>82</v>
      </c>
      <c r="B84" s="10">
        <f t="shared" si="18"/>
        <v>8351.8672598398134</v>
      </c>
      <c r="C84" s="11">
        <v>15</v>
      </c>
      <c r="D84" s="10">
        <f t="shared" si="14"/>
        <v>556.79115065598751</v>
      </c>
      <c r="E84" s="11">
        <f t="shared" si="15"/>
        <v>3619.1424792639191</v>
      </c>
      <c r="F84" s="12">
        <f t="shared" si="19"/>
        <v>4175.9336299199067</v>
      </c>
      <c r="G84" s="10">
        <v>82</v>
      </c>
      <c r="H84" s="10">
        <f t="shared" si="20"/>
        <v>12502.800889759721</v>
      </c>
      <c r="I84" s="11">
        <v>30</v>
      </c>
      <c r="J84" s="10">
        <f t="shared" si="21"/>
        <v>416.76002965865734</v>
      </c>
      <c r="K84" s="11">
        <f t="shared" si="22"/>
        <v>3759.1736002612492</v>
      </c>
      <c r="L84" s="10">
        <v>82</v>
      </c>
      <c r="M84" s="10">
        <f t="shared" si="23"/>
        <v>24955.601779519442</v>
      </c>
      <c r="N84" s="11">
        <v>300</v>
      </c>
      <c r="O84" s="10">
        <f t="shared" si="24"/>
        <v>83.185339265064812</v>
      </c>
      <c r="P84" s="11">
        <f t="shared" si="25"/>
        <v>4092.7482906548421</v>
      </c>
      <c r="R84" s="10">
        <v>82</v>
      </c>
      <c r="S84" s="10">
        <f t="shared" si="16"/>
        <v>16703.734519679627</v>
      </c>
      <c r="T84" s="11">
        <v>35</v>
      </c>
      <c r="U84" s="10">
        <f t="shared" si="26"/>
        <v>477.24955770513219</v>
      </c>
      <c r="V84" s="11">
        <f t="shared" si="27"/>
        <v>7874.6177021346812</v>
      </c>
      <c r="W84" s="12">
        <f t="shared" si="17"/>
        <v>8351.8672598398134</v>
      </c>
      <c r="Y84" s="19">
        <v>82</v>
      </c>
    </row>
    <row r="85" spans="1:25">
      <c r="A85" s="10">
        <v>83</v>
      </c>
      <c r="B85" s="10">
        <f t="shared" si="18"/>
        <v>8504.1927467972819</v>
      </c>
      <c r="C85" s="11">
        <v>15</v>
      </c>
      <c r="D85" s="10">
        <f t="shared" si="14"/>
        <v>566.94618311981878</v>
      </c>
      <c r="E85" s="11">
        <f t="shared" si="15"/>
        <v>3685.1501902788223</v>
      </c>
      <c r="F85" s="12">
        <f t="shared" si="19"/>
        <v>4252.0963733986409</v>
      </c>
      <c r="G85" s="10">
        <v>83</v>
      </c>
      <c r="H85" s="10">
        <f t="shared" si="20"/>
        <v>12731.289120195923</v>
      </c>
      <c r="I85" s="11">
        <v>30</v>
      </c>
      <c r="J85" s="10">
        <f t="shared" si="21"/>
        <v>424.37630400653075</v>
      </c>
      <c r="K85" s="11">
        <f t="shared" si="22"/>
        <v>3827.7200693921104</v>
      </c>
      <c r="L85" s="10">
        <v>83</v>
      </c>
      <c r="M85" s="10">
        <f t="shared" si="23"/>
        <v>25412.578240391846</v>
      </c>
      <c r="N85" s="11">
        <v>300</v>
      </c>
      <c r="O85" s="10">
        <f t="shared" si="24"/>
        <v>84.708594134639483</v>
      </c>
      <c r="P85" s="11">
        <f t="shared" si="25"/>
        <v>4167.3877792640014</v>
      </c>
      <c r="R85" s="10">
        <v>83</v>
      </c>
      <c r="S85" s="10">
        <f t="shared" si="16"/>
        <v>17008.385493594564</v>
      </c>
      <c r="T85" s="11">
        <v>35</v>
      </c>
      <c r="U85" s="10">
        <f t="shared" si="26"/>
        <v>485.95387124555896</v>
      </c>
      <c r="V85" s="11">
        <f t="shared" si="27"/>
        <v>8018.2388755517231</v>
      </c>
      <c r="W85" s="12">
        <f t="shared" si="17"/>
        <v>8504.1927467972819</v>
      </c>
      <c r="Y85" s="19">
        <v>83</v>
      </c>
    </row>
    <row r="86" spans="1:25">
      <c r="A86" s="10">
        <v>84</v>
      </c>
      <c r="B86" s="10">
        <f t="shared" si="18"/>
        <v>8657.4386434060652</v>
      </c>
      <c r="C86" s="11">
        <v>15</v>
      </c>
      <c r="D86" s="10">
        <f t="shared" si="14"/>
        <v>577.16257622707099</v>
      </c>
      <c r="E86" s="11">
        <f t="shared" si="15"/>
        <v>3751.5567454759616</v>
      </c>
      <c r="F86" s="12">
        <f t="shared" si="19"/>
        <v>4328.7193217030326</v>
      </c>
      <c r="G86" s="10">
        <v>84</v>
      </c>
      <c r="H86" s="10">
        <f t="shared" si="20"/>
        <v>12961.157965109098</v>
      </c>
      <c r="I86" s="11">
        <v>30</v>
      </c>
      <c r="J86" s="10">
        <f t="shared" si="21"/>
        <v>432.03859883696992</v>
      </c>
      <c r="K86" s="11">
        <f t="shared" si="22"/>
        <v>3896.6807228660628</v>
      </c>
      <c r="L86" s="10">
        <v>84</v>
      </c>
      <c r="M86" s="10">
        <f t="shared" si="23"/>
        <v>25872.315930218196</v>
      </c>
      <c r="N86" s="11">
        <v>300</v>
      </c>
      <c r="O86" s="10">
        <f t="shared" si="24"/>
        <v>86.241053100727314</v>
      </c>
      <c r="P86" s="11">
        <f t="shared" si="25"/>
        <v>4242.4782686023054</v>
      </c>
      <c r="R86" s="10">
        <v>84</v>
      </c>
      <c r="S86" s="10">
        <f t="shared" si="16"/>
        <v>17314.87728681213</v>
      </c>
      <c r="T86" s="11">
        <v>35</v>
      </c>
      <c r="U86" s="10">
        <f t="shared" si="26"/>
        <v>494.71077962320373</v>
      </c>
      <c r="V86" s="11">
        <f t="shared" si="27"/>
        <v>8162.7278637828613</v>
      </c>
      <c r="W86" s="12">
        <f t="shared" si="17"/>
        <v>8657.4386434060652</v>
      </c>
      <c r="Y86" s="19">
        <v>84</v>
      </c>
    </row>
    <row r="87" spans="1:25">
      <c r="A87" s="10">
        <v>85</v>
      </c>
      <c r="B87" s="10">
        <f t="shared" si="18"/>
        <v>8811.5994544375299</v>
      </c>
      <c r="C87" s="11">
        <v>15</v>
      </c>
      <c r="D87" s="10">
        <f t="shared" si="14"/>
        <v>587.43996362916869</v>
      </c>
      <c r="E87" s="11">
        <f t="shared" si="15"/>
        <v>3818.3597635895962</v>
      </c>
      <c r="F87" s="12">
        <f t="shared" si="19"/>
        <v>4405.7997272187649</v>
      </c>
      <c r="G87" s="10">
        <v>85</v>
      </c>
      <c r="H87" s="10">
        <f t="shared" si="20"/>
        <v>13192.399181656296</v>
      </c>
      <c r="I87" s="11">
        <v>30</v>
      </c>
      <c r="J87" s="10">
        <f t="shared" si="21"/>
        <v>439.7466393885432</v>
      </c>
      <c r="K87" s="11">
        <f t="shared" si="22"/>
        <v>3966.0530878302216</v>
      </c>
      <c r="L87" s="10">
        <v>85</v>
      </c>
      <c r="M87" s="10">
        <f t="shared" si="23"/>
        <v>26334.798363312591</v>
      </c>
      <c r="N87" s="11">
        <v>300</v>
      </c>
      <c r="O87" s="10">
        <f t="shared" si="24"/>
        <v>87.782661211041969</v>
      </c>
      <c r="P87" s="11">
        <f t="shared" si="25"/>
        <v>4318.0170660077229</v>
      </c>
      <c r="R87" s="10">
        <v>85</v>
      </c>
      <c r="S87" s="10">
        <f t="shared" si="16"/>
        <v>17623.19890887506</v>
      </c>
      <c r="T87" s="11">
        <v>35</v>
      </c>
      <c r="U87" s="10">
        <f t="shared" si="26"/>
        <v>503.51996882500168</v>
      </c>
      <c r="V87" s="11">
        <f t="shared" si="27"/>
        <v>8308.0794856125285</v>
      </c>
      <c r="W87" s="12">
        <f t="shared" si="17"/>
        <v>8811.5994544375299</v>
      </c>
      <c r="Y87" s="19">
        <v>85</v>
      </c>
    </row>
    <row r="88" spans="1:25">
      <c r="A88" s="10">
        <v>86</v>
      </c>
      <c r="B88" s="10">
        <f t="shared" si="18"/>
        <v>8966.669781930912</v>
      </c>
      <c r="C88" s="11">
        <v>15</v>
      </c>
      <c r="D88" s="10">
        <f t="shared" si="14"/>
        <v>597.77798546206077</v>
      </c>
      <c r="E88" s="11">
        <f t="shared" si="15"/>
        <v>3885.5569055033952</v>
      </c>
      <c r="F88" s="12">
        <f t="shared" si="19"/>
        <v>4483.334890965456</v>
      </c>
      <c r="G88" s="10">
        <v>86</v>
      </c>
      <c r="H88" s="10">
        <f t="shared" si="20"/>
        <v>13425.004672896368</v>
      </c>
      <c r="I88" s="11">
        <v>30</v>
      </c>
      <c r="J88" s="10">
        <f t="shared" si="21"/>
        <v>447.50015576321226</v>
      </c>
      <c r="K88" s="11">
        <f t="shared" si="22"/>
        <v>4035.8347352022438</v>
      </c>
      <c r="L88" s="10">
        <v>86</v>
      </c>
      <c r="M88" s="10">
        <f t="shared" si="23"/>
        <v>26800.009345792736</v>
      </c>
      <c r="N88" s="11">
        <v>300</v>
      </c>
      <c r="O88" s="10">
        <f t="shared" si="24"/>
        <v>89.333364485975792</v>
      </c>
      <c r="P88" s="11">
        <f t="shared" si="25"/>
        <v>4394.0015264794802</v>
      </c>
      <c r="R88" s="10">
        <v>86</v>
      </c>
      <c r="S88" s="10">
        <f t="shared" si="16"/>
        <v>17933.339563861824</v>
      </c>
      <c r="T88" s="11">
        <v>35</v>
      </c>
      <c r="U88" s="10">
        <f t="shared" si="26"/>
        <v>512.38113039605207</v>
      </c>
      <c r="V88" s="11">
        <f t="shared" si="27"/>
        <v>8454.28865153486</v>
      </c>
      <c r="W88" s="12">
        <f t="shared" si="17"/>
        <v>8966.669781930912</v>
      </c>
      <c r="Y88" s="19">
        <v>86</v>
      </c>
    </row>
    <row r="89" spans="1:25">
      <c r="A89" s="10">
        <v>87</v>
      </c>
      <c r="B89" s="10">
        <f t="shared" si="18"/>
        <v>9122.6443223571787</v>
      </c>
      <c r="C89" s="11">
        <v>15</v>
      </c>
      <c r="D89" s="10">
        <f t="shared" si="14"/>
        <v>608.17628815714522</v>
      </c>
      <c r="E89" s="11">
        <f t="shared" si="15"/>
        <v>3953.145873021444</v>
      </c>
      <c r="F89" s="12">
        <f t="shared" si="19"/>
        <v>4561.3221611785893</v>
      </c>
      <c r="G89" s="10">
        <v>87</v>
      </c>
      <c r="H89" s="10">
        <f t="shared" si="20"/>
        <v>13658.966483535769</v>
      </c>
      <c r="I89" s="11">
        <v>30</v>
      </c>
      <c r="J89" s="10">
        <f t="shared" si="21"/>
        <v>455.29888278452563</v>
      </c>
      <c r="K89" s="11">
        <f t="shared" si="22"/>
        <v>4106.0232783940637</v>
      </c>
      <c r="L89" s="10">
        <v>87</v>
      </c>
      <c r="M89" s="10">
        <f t="shared" si="23"/>
        <v>27267.932967071538</v>
      </c>
      <c r="N89" s="11">
        <v>300</v>
      </c>
      <c r="O89" s="10">
        <f t="shared" si="24"/>
        <v>90.893109890238463</v>
      </c>
      <c r="P89" s="11">
        <f t="shared" si="25"/>
        <v>4470.4290512883508</v>
      </c>
      <c r="R89" s="10">
        <v>87</v>
      </c>
      <c r="S89" s="10">
        <f t="shared" si="16"/>
        <v>18245.288644714357</v>
      </c>
      <c r="T89" s="11">
        <v>35</v>
      </c>
      <c r="U89" s="10">
        <f t="shared" si="26"/>
        <v>521.29396127755308</v>
      </c>
      <c r="V89" s="11">
        <f t="shared" si="27"/>
        <v>8601.3503610796251</v>
      </c>
      <c r="W89" s="12">
        <f t="shared" si="17"/>
        <v>9122.6443223571787</v>
      </c>
      <c r="Y89" s="19">
        <v>87</v>
      </c>
    </row>
    <row r="90" spans="1:25">
      <c r="A90" s="10">
        <v>88</v>
      </c>
      <c r="B90" s="10">
        <f t="shared" si="18"/>
        <v>9279.5178638973284</v>
      </c>
      <c r="C90" s="11">
        <v>15</v>
      </c>
      <c r="D90" s="10">
        <f t="shared" si="14"/>
        <v>618.63452425982189</v>
      </c>
      <c r="E90" s="11">
        <f t="shared" si="15"/>
        <v>4021.1244076888424</v>
      </c>
      <c r="F90" s="12">
        <f t="shared" si="19"/>
        <v>4639.7589319486642</v>
      </c>
      <c r="G90" s="10">
        <v>88</v>
      </c>
      <c r="H90" s="10">
        <f t="shared" si="20"/>
        <v>13894.276795845992</v>
      </c>
      <c r="I90" s="11">
        <v>30</v>
      </c>
      <c r="J90" s="10">
        <f t="shared" si="21"/>
        <v>463.14255986153307</v>
      </c>
      <c r="K90" s="11">
        <f t="shared" si="22"/>
        <v>4176.6163720871309</v>
      </c>
      <c r="L90" s="10">
        <v>88</v>
      </c>
      <c r="M90" s="10">
        <f t="shared" si="23"/>
        <v>27738.553591691983</v>
      </c>
      <c r="N90" s="11">
        <v>300</v>
      </c>
      <c r="O90" s="10">
        <f t="shared" si="24"/>
        <v>92.46184530563994</v>
      </c>
      <c r="P90" s="11">
        <f t="shared" si="25"/>
        <v>4547.2970866430242</v>
      </c>
      <c r="R90" s="10">
        <v>88</v>
      </c>
      <c r="S90" s="10">
        <f t="shared" si="16"/>
        <v>18559.035727794657</v>
      </c>
      <c r="T90" s="11">
        <v>35</v>
      </c>
      <c r="U90" s="10">
        <f t="shared" si="26"/>
        <v>530.25816365127594</v>
      </c>
      <c r="V90" s="11">
        <f t="shared" si="27"/>
        <v>8749.2597002460534</v>
      </c>
      <c r="W90" s="12">
        <f t="shared" si="17"/>
        <v>9279.5178638973284</v>
      </c>
      <c r="Y90" s="19">
        <v>88</v>
      </c>
    </row>
    <row r="91" spans="1:25">
      <c r="A91" s="10">
        <v>89</v>
      </c>
      <c r="B91" s="10">
        <f t="shared" si="18"/>
        <v>9437.2852838293948</v>
      </c>
      <c r="C91" s="11">
        <v>15</v>
      </c>
      <c r="D91" s="10">
        <f t="shared" si="14"/>
        <v>629.15235225529295</v>
      </c>
      <c r="E91" s="11">
        <f t="shared" si="15"/>
        <v>4089.4902896594044</v>
      </c>
      <c r="F91" s="12">
        <f t="shared" si="19"/>
        <v>4718.6426419146974</v>
      </c>
      <c r="G91" s="10">
        <v>89</v>
      </c>
      <c r="H91" s="10">
        <f t="shared" si="20"/>
        <v>14130.927925744092</v>
      </c>
      <c r="I91" s="11">
        <v>30</v>
      </c>
      <c r="J91" s="10">
        <f t="shared" si="21"/>
        <v>471.0309308581364</v>
      </c>
      <c r="K91" s="11">
        <f t="shared" si="22"/>
        <v>4247.611711056561</v>
      </c>
      <c r="L91" s="10">
        <v>89</v>
      </c>
      <c r="M91" s="10">
        <f t="shared" si="23"/>
        <v>28211.855851488184</v>
      </c>
      <c r="N91" s="11">
        <v>300</v>
      </c>
      <c r="O91" s="10">
        <f t="shared" si="24"/>
        <v>94.039519504960609</v>
      </c>
      <c r="P91" s="11">
        <f t="shared" si="25"/>
        <v>4624.6031224097369</v>
      </c>
      <c r="R91" s="10">
        <v>89</v>
      </c>
      <c r="S91" s="10">
        <f t="shared" si="16"/>
        <v>18874.57056765879</v>
      </c>
      <c r="T91" s="11">
        <v>35</v>
      </c>
      <c r="U91" s="10">
        <f t="shared" si="26"/>
        <v>539.27344479025112</v>
      </c>
      <c r="V91" s="11">
        <f t="shared" si="27"/>
        <v>8898.0118390391435</v>
      </c>
      <c r="W91" s="12">
        <f t="shared" si="17"/>
        <v>9437.2852838293948</v>
      </c>
      <c r="Y91" s="19">
        <v>89</v>
      </c>
    </row>
    <row r="92" spans="1:25">
      <c r="A92" s="10">
        <v>90</v>
      </c>
      <c r="B92" s="10">
        <f t="shared" si="18"/>
        <v>9595.9415460183973</v>
      </c>
      <c r="C92" s="11">
        <v>15</v>
      </c>
      <c r="D92" s="10">
        <f t="shared" si="14"/>
        <v>639.72943640122651</v>
      </c>
      <c r="E92" s="11">
        <f t="shared" si="15"/>
        <v>4158.2413366079718</v>
      </c>
      <c r="F92" s="12">
        <f t="shared" si="19"/>
        <v>4797.9707730091986</v>
      </c>
      <c r="G92" s="10">
        <v>90</v>
      </c>
      <c r="H92" s="10">
        <f t="shared" si="20"/>
        <v>14368.912319027597</v>
      </c>
      <c r="I92" s="11">
        <v>30</v>
      </c>
      <c r="J92" s="10">
        <f t="shared" si="21"/>
        <v>478.96374396758654</v>
      </c>
      <c r="K92" s="11">
        <f t="shared" si="22"/>
        <v>4319.0070290416124</v>
      </c>
      <c r="L92" s="10">
        <v>90</v>
      </c>
      <c r="M92" s="10">
        <f t="shared" si="23"/>
        <v>28687.824638055194</v>
      </c>
      <c r="N92" s="11">
        <v>300</v>
      </c>
      <c r="O92" s="10">
        <f t="shared" si="24"/>
        <v>95.626082126850648</v>
      </c>
      <c r="P92" s="11">
        <f t="shared" si="25"/>
        <v>4702.344690882348</v>
      </c>
      <c r="R92" s="10">
        <v>90</v>
      </c>
      <c r="S92" s="10">
        <f t="shared" si="16"/>
        <v>19191.883092036795</v>
      </c>
      <c r="T92" s="11">
        <v>35</v>
      </c>
      <c r="U92" s="10">
        <f t="shared" si="26"/>
        <v>548.33951691533696</v>
      </c>
      <c r="V92" s="11">
        <f t="shared" si="27"/>
        <v>9047.60202910306</v>
      </c>
      <c r="W92" s="12">
        <f t="shared" si="17"/>
        <v>9595.9415460183973</v>
      </c>
      <c r="Y92" s="19">
        <v>90</v>
      </c>
    </row>
    <row r="93" spans="1:25">
      <c r="A93" s="10">
        <v>91</v>
      </c>
      <c r="B93" s="10">
        <f t="shared" si="18"/>
        <v>9755.4816985041944</v>
      </c>
      <c r="C93" s="11">
        <v>15</v>
      </c>
      <c r="D93" s="10">
        <f t="shared" si="14"/>
        <v>650.36544656694628</v>
      </c>
      <c r="E93" s="11">
        <f t="shared" si="15"/>
        <v>4227.3754026851511</v>
      </c>
      <c r="F93" s="12">
        <f t="shared" si="19"/>
        <v>4877.7408492520972</v>
      </c>
      <c r="G93" s="10">
        <v>91</v>
      </c>
      <c r="H93" s="10">
        <f t="shared" si="20"/>
        <v>14608.222547756292</v>
      </c>
      <c r="I93" s="11">
        <v>30</v>
      </c>
      <c r="J93" s="10">
        <f t="shared" si="21"/>
        <v>486.94075159187639</v>
      </c>
      <c r="K93" s="11">
        <f t="shared" si="22"/>
        <v>4390.8000976602207</v>
      </c>
      <c r="L93" s="10">
        <v>91</v>
      </c>
      <c r="M93" s="10">
        <f t="shared" si="23"/>
        <v>29166.445095512583</v>
      </c>
      <c r="N93" s="11">
        <v>300</v>
      </c>
      <c r="O93" s="10">
        <f t="shared" si="24"/>
        <v>97.22148365170861</v>
      </c>
      <c r="P93" s="11">
        <f t="shared" si="25"/>
        <v>4780.5193656003885</v>
      </c>
      <c r="R93" s="10">
        <v>91</v>
      </c>
      <c r="S93" s="10">
        <f t="shared" si="16"/>
        <v>19510.963397008389</v>
      </c>
      <c r="T93" s="11">
        <v>35</v>
      </c>
      <c r="U93" s="10">
        <f t="shared" si="26"/>
        <v>557.45609705738252</v>
      </c>
      <c r="V93" s="11">
        <f t="shared" si="27"/>
        <v>9198.0256014468123</v>
      </c>
      <c r="W93" s="12">
        <f t="shared" si="17"/>
        <v>9755.4816985041944</v>
      </c>
      <c r="Y93" s="19">
        <v>91</v>
      </c>
    </row>
    <row r="94" spans="1:25">
      <c r="A94" s="10">
        <v>92</v>
      </c>
      <c r="B94" s="10">
        <f t="shared" si="18"/>
        <v>9915.9008711825281</v>
      </c>
      <c r="C94" s="11">
        <v>15</v>
      </c>
      <c r="D94" s="10">
        <f t="shared" si="14"/>
        <v>661.06005807883525</v>
      </c>
      <c r="E94" s="11">
        <f t="shared" si="15"/>
        <v>4296.890377512429</v>
      </c>
      <c r="F94" s="12">
        <f t="shared" si="19"/>
        <v>4957.9504355912641</v>
      </c>
      <c r="G94" s="10">
        <v>92</v>
      </c>
      <c r="H94" s="10">
        <f t="shared" si="20"/>
        <v>14848.851306773791</v>
      </c>
      <c r="I94" s="11">
        <v>30</v>
      </c>
      <c r="J94" s="10">
        <f t="shared" si="21"/>
        <v>494.96171022579307</v>
      </c>
      <c r="K94" s="11">
        <f t="shared" si="22"/>
        <v>4462.9887253654706</v>
      </c>
      <c r="L94" s="10">
        <v>92</v>
      </c>
      <c r="M94" s="10">
        <f t="shared" si="23"/>
        <v>29647.702613547583</v>
      </c>
      <c r="N94" s="11">
        <v>300</v>
      </c>
      <c r="O94" s="10">
        <f t="shared" si="24"/>
        <v>98.825675378491937</v>
      </c>
      <c r="P94" s="11">
        <f t="shared" si="25"/>
        <v>4859.1247602127723</v>
      </c>
      <c r="R94" s="10">
        <v>92</v>
      </c>
      <c r="S94" s="10">
        <f t="shared" si="16"/>
        <v>19831.801742365056</v>
      </c>
      <c r="T94" s="11">
        <v>35</v>
      </c>
      <c r="U94" s="10">
        <f t="shared" si="26"/>
        <v>566.62290692471595</v>
      </c>
      <c r="V94" s="11">
        <f t="shared" si="27"/>
        <v>9349.2779642578116</v>
      </c>
      <c r="W94" s="12">
        <f t="shared" si="17"/>
        <v>9915.9008711825281</v>
      </c>
      <c r="Y94" s="19">
        <v>92</v>
      </c>
    </row>
    <row r="95" spans="1:25">
      <c r="A95" s="10">
        <v>93</v>
      </c>
      <c r="B95" s="10">
        <f t="shared" si="18"/>
        <v>10077.194273574232</v>
      </c>
      <c r="C95" s="11">
        <v>15</v>
      </c>
      <c r="D95" s="10">
        <f t="shared" si="14"/>
        <v>671.81295157161549</v>
      </c>
      <c r="E95" s="11">
        <f t="shared" si="15"/>
        <v>4366.7841852155007</v>
      </c>
      <c r="F95" s="12">
        <f t="shared" si="19"/>
        <v>5038.5971367871161</v>
      </c>
      <c r="G95" s="10">
        <v>93</v>
      </c>
      <c r="H95" s="10">
        <f t="shared" si="20"/>
        <v>15090.791410361348</v>
      </c>
      <c r="I95" s="11">
        <v>30</v>
      </c>
      <c r="J95" s="10">
        <f t="shared" si="21"/>
        <v>503.02638034537824</v>
      </c>
      <c r="K95" s="11">
        <f t="shared" si="22"/>
        <v>4535.570756441738</v>
      </c>
      <c r="L95" s="10">
        <v>93</v>
      </c>
      <c r="M95" s="10">
        <f t="shared" si="23"/>
        <v>30131.582820722695</v>
      </c>
      <c r="N95" s="11">
        <v>300</v>
      </c>
      <c r="O95" s="10">
        <f t="shared" si="24"/>
        <v>100.43860940240899</v>
      </c>
      <c r="P95" s="11">
        <f t="shared" si="25"/>
        <v>4938.1585273847068</v>
      </c>
      <c r="R95" s="10">
        <v>93</v>
      </c>
      <c r="S95" s="10">
        <f t="shared" si="16"/>
        <v>20154.388547148465</v>
      </c>
      <c r="T95" s="11">
        <v>35</v>
      </c>
      <c r="U95" s="10">
        <f t="shared" si="26"/>
        <v>575.83967277567046</v>
      </c>
      <c r="V95" s="11">
        <f t="shared" si="27"/>
        <v>9501.3546007985624</v>
      </c>
      <c r="W95" s="12">
        <f t="shared" si="17"/>
        <v>10077.194273574232</v>
      </c>
      <c r="Y95" s="19">
        <v>93</v>
      </c>
    </row>
    <row r="96" spans="1:25">
      <c r="A96" s="10">
        <v>94</v>
      </c>
      <c r="B96" s="10">
        <f t="shared" si="18"/>
        <v>10239.357192679028</v>
      </c>
      <c r="C96" s="11">
        <v>15</v>
      </c>
      <c r="D96" s="10">
        <f t="shared" si="14"/>
        <v>682.6238128452685</v>
      </c>
      <c r="E96" s="11">
        <f t="shared" si="15"/>
        <v>4437.0547834942454</v>
      </c>
      <c r="F96" s="12">
        <f t="shared" si="19"/>
        <v>5119.6785963395141</v>
      </c>
      <c r="G96" s="10">
        <v>94</v>
      </c>
      <c r="H96" s="10">
        <f t="shared" si="20"/>
        <v>15334.035789018542</v>
      </c>
      <c r="I96" s="11">
        <v>30</v>
      </c>
      <c r="J96" s="10">
        <f t="shared" si="21"/>
        <v>511.13452630061806</v>
      </c>
      <c r="K96" s="11">
        <f t="shared" si="22"/>
        <v>4608.5440700388963</v>
      </c>
      <c r="L96" s="10">
        <v>94</v>
      </c>
      <c r="M96" s="10">
        <f t="shared" si="23"/>
        <v>30618.071578037085</v>
      </c>
      <c r="N96" s="11">
        <v>300</v>
      </c>
      <c r="O96" s="10">
        <f t="shared" si="24"/>
        <v>102.06023859345694</v>
      </c>
      <c r="P96" s="11">
        <f t="shared" si="25"/>
        <v>5017.618357746057</v>
      </c>
      <c r="R96" s="10">
        <v>94</v>
      </c>
      <c r="S96" s="10">
        <f t="shared" si="16"/>
        <v>20478.714385358056</v>
      </c>
      <c r="T96" s="11">
        <v>35</v>
      </c>
      <c r="U96" s="10">
        <f t="shared" si="26"/>
        <v>585.10612529594448</v>
      </c>
      <c r="V96" s="11">
        <f t="shared" si="27"/>
        <v>9654.2510673830839</v>
      </c>
      <c r="W96" s="12">
        <f t="shared" si="17"/>
        <v>10239.357192679028</v>
      </c>
      <c r="Y96" s="19">
        <v>94</v>
      </c>
    </row>
    <row r="97" spans="1:25">
      <c r="A97" s="10">
        <v>95</v>
      </c>
      <c r="B97" s="10">
        <f t="shared" si="18"/>
        <v>10402.3849909091</v>
      </c>
      <c r="C97" s="11">
        <v>15</v>
      </c>
      <c r="D97" s="10">
        <f t="shared" si="14"/>
        <v>693.49233272727338</v>
      </c>
      <c r="E97" s="11">
        <f t="shared" si="15"/>
        <v>4507.7001627272766</v>
      </c>
      <c r="F97" s="12">
        <f t="shared" si="19"/>
        <v>5201.1924954545502</v>
      </c>
      <c r="G97" s="10">
        <v>95</v>
      </c>
      <c r="H97" s="10">
        <f t="shared" si="20"/>
        <v>15578.577486363651</v>
      </c>
      <c r="I97" s="11">
        <v>30</v>
      </c>
      <c r="J97" s="10">
        <f t="shared" si="21"/>
        <v>519.28591621212172</v>
      </c>
      <c r="K97" s="11">
        <f t="shared" si="22"/>
        <v>4681.9065792424281</v>
      </c>
      <c r="L97" s="10">
        <v>95</v>
      </c>
      <c r="M97" s="10">
        <f t="shared" si="23"/>
        <v>31107.154972727301</v>
      </c>
      <c r="N97" s="11">
        <v>300</v>
      </c>
      <c r="O97" s="10">
        <f t="shared" si="24"/>
        <v>103.69051657575767</v>
      </c>
      <c r="P97" s="11">
        <f t="shared" si="25"/>
        <v>5097.5019788787922</v>
      </c>
      <c r="R97" s="10">
        <v>95</v>
      </c>
      <c r="S97" s="10">
        <f t="shared" si="16"/>
        <v>20804.769981818201</v>
      </c>
      <c r="T97" s="11">
        <v>35</v>
      </c>
      <c r="U97" s="10">
        <f t="shared" si="26"/>
        <v>594.42199948052007</v>
      </c>
      <c r="V97" s="11">
        <f t="shared" si="27"/>
        <v>9807.9629914285797</v>
      </c>
      <c r="W97" s="12">
        <f t="shared" si="17"/>
        <v>10402.3849909091</v>
      </c>
      <c r="Y97" s="19">
        <v>95</v>
      </c>
    </row>
    <row r="98" spans="1:25">
      <c r="A98" s="10">
        <v>96</v>
      </c>
      <c r="B98" s="10">
        <f t="shared" si="18"/>
        <v>10566.273104099195</v>
      </c>
      <c r="C98" s="11">
        <v>15</v>
      </c>
      <c r="D98" s="10">
        <f t="shared" si="14"/>
        <v>704.41820693994634</v>
      </c>
      <c r="E98" s="11">
        <f t="shared" si="15"/>
        <v>4578.7183451096507</v>
      </c>
      <c r="F98" s="12">
        <f t="shared" si="19"/>
        <v>5283.1365520495974</v>
      </c>
      <c r="G98" s="10">
        <v>96</v>
      </c>
      <c r="H98" s="10">
        <f t="shared" si="20"/>
        <v>15824.409656148793</v>
      </c>
      <c r="I98" s="11">
        <v>30</v>
      </c>
      <c r="J98" s="10">
        <f t="shared" si="21"/>
        <v>527.48032187162642</v>
      </c>
      <c r="K98" s="11">
        <f t="shared" si="22"/>
        <v>4755.6562301779713</v>
      </c>
      <c r="L98" s="10">
        <v>96</v>
      </c>
      <c r="M98" s="10">
        <f t="shared" si="23"/>
        <v>31598.819312297586</v>
      </c>
      <c r="N98" s="11">
        <v>300</v>
      </c>
      <c r="O98" s="10">
        <f t="shared" si="24"/>
        <v>105.32939770765861</v>
      </c>
      <c r="P98" s="11">
        <f t="shared" si="25"/>
        <v>5177.8071543419392</v>
      </c>
      <c r="R98" s="10">
        <v>96</v>
      </c>
      <c r="S98" s="10">
        <f t="shared" si="16"/>
        <v>21132.54620819839</v>
      </c>
      <c r="T98" s="11">
        <v>35</v>
      </c>
      <c r="U98" s="10">
        <f t="shared" si="26"/>
        <v>603.78703451995398</v>
      </c>
      <c r="V98" s="11">
        <f t="shared" si="27"/>
        <v>9962.4860695792413</v>
      </c>
      <c r="W98" s="12">
        <f t="shared" si="17"/>
        <v>10566.273104099195</v>
      </c>
      <c r="Y98" s="19">
        <v>96</v>
      </c>
    </row>
    <row r="99" spans="1:25">
      <c r="A99" s="10">
        <v>97</v>
      </c>
      <c r="B99" s="10">
        <f t="shared" si="18"/>
        <v>10731.017039589449</v>
      </c>
      <c r="C99" s="11">
        <v>15</v>
      </c>
      <c r="D99" s="10">
        <f t="shared" si="14"/>
        <v>715.40113597262996</v>
      </c>
      <c r="E99" s="11">
        <f t="shared" si="15"/>
        <v>4650.1073838220946</v>
      </c>
      <c r="F99" s="12">
        <f t="shared" si="19"/>
        <v>5365.5085197947246</v>
      </c>
      <c r="G99" s="10">
        <v>97</v>
      </c>
      <c r="H99" s="10">
        <f t="shared" si="20"/>
        <v>16071.525559384174</v>
      </c>
      <c r="I99" s="11">
        <v>30</v>
      </c>
      <c r="J99" s="10">
        <f t="shared" si="21"/>
        <v>535.71751864613918</v>
      </c>
      <c r="K99" s="11">
        <f t="shared" si="22"/>
        <v>4829.7910011485856</v>
      </c>
      <c r="L99" s="10">
        <v>97</v>
      </c>
      <c r="M99" s="10">
        <f t="shared" si="23"/>
        <v>32093.051118768348</v>
      </c>
      <c r="N99" s="11">
        <v>300</v>
      </c>
      <c r="O99" s="10">
        <f t="shared" si="24"/>
        <v>106.97683706256116</v>
      </c>
      <c r="P99" s="11">
        <f t="shared" si="25"/>
        <v>5258.5316827321631</v>
      </c>
      <c r="R99" s="10">
        <v>97</v>
      </c>
      <c r="S99" s="10">
        <f t="shared" si="16"/>
        <v>21462.034079178899</v>
      </c>
      <c r="T99" s="11">
        <v>35</v>
      </c>
      <c r="U99" s="10">
        <f t="shared" si="26"/>
        <v>613.20097369082566</v>
      </c>
      <c r="V99" s="11">
        <f t="shared" si="27"/>
        <v>10117.816065898623</v>
      </c>
      <c r="W99" s="12">
        <f t="shared" si="17"/>
        <v>10731.017039589449</v>
      </c>
      <c r="Y99" s="19">
        <v>97</v>
      </c>
    </row>
    <row r="100" spans="1:25">
      <c r="A100" s="10">
        <v>98</v>
      </c>
      <c r="B100" s="10">
        <f t="shared" si="18"/>
        <v>10896.612374377526</v>
      </c>
      <c r="C100" s="11">
        <v>15</v>
      </c>
      <c r="D100" s="10">
        <f t="shared" si="14"/>
        <v>726.44082495850171</v>
      </c>
      <c r="E100" s="11">
        <f t="shared" si="15"/>
        <v>4721.8653622302609</v>
      </c>
      <c r="F100" s="12">
        <f t="shared" si="19"/>
        <v>5448.306187188763</v>
      </c>
      <c r="G100" s="10">
        <v>98</v>
      </c>
      <c r="H100" s="10">
        <f t="shared" si="20"/>
        <v>16319.91856156629</v>
      </c>
      <c r="I100" s="11">
        <v>30</v>
      </c>
      <c r="J100" s="10">
        <f t="shared" si="21"/>
        <v>543.99728538554302</v>
      </c>
      <c r="K100" s="11">
        <f t="shared" si="22"/>
        <v>4904.3089018032197</v>
      </c>
      <c r="L100" s="10">
        <v>98</v>
      </c>
      <c r="M100" s="10">
        <f t="shared" si="23"/>
        <v>32589.83712313258</v>
      </c>
      <c r="N100" s="11">
        <v>300</v>
      </c>
      <c r="O100" s="10">
        <f t="shared" si="24"/>
        <v>108.63279041044193</v>
      </c>
      <c r="P100" s="11">
        <f t="shared" si="25"/>
        <v>5339.6733967783211</v>
      </c>
      <c r="R100" s="10">
        <v>98</v>
      </c>
      <c r="S100" s="10">
        <f t="shared" si="16"/>
        <v>21793.224748755052</v>
      </c>
      <c r="T100" s="11">
        <v>35</v>
      </c>
      <c r="U100" s="10">
        <f t="shared" si="26"/>
        <v>622.6635642501443</v>
      </c>
      <c r="V100" s="11">
        <f t="shared" si="27"/>
        <v>10273.948810127382</v>
      </c>
      <c r="W100" s="12">
        <f t="shared" si="17"/>
        <v>10896.612374377526</v>
      </c>
      <c r="Y100" s="19">
        <v>98</v>
      </c>
    </row>
    <row r="101" spans="1:25">
      <c r="A101" s="10">
        <v>99</v>
      </c>
      <c r="B101" s="10">
        <f t="shared" si="18"/>
        <v>11063.054753337059</v>
      </c>
      <c r="C101" s="11">
        <v>15</v>
      </c>
      <c r="D101" s="10">
        <f t="shared" si="14"/>
        <v>737.53698355580389</v>
      </c>
      <c r="E101" s="11">
        <f t="shared" si="15"/>
        <v>4793.9903931127255</v>
      </c>
      <c r="F101" s="12">
        <f t="shared" si="19"/>
        <v>5531.5273766685295</v>
      </c>
      <c r="G101" s="10">
        <v>99</v>
      </c>
      <c r="H101" s="10">
        <f t="shared" si="20"/>
        <v>16569.58213000559</v>
      </c>
      <c r="I101" s="11">
        <v>30</v>
      </c>
      <c r="J101" s="10">
        <f t="shared" si="21"/>
        <v>552.31940433351963</v>
      </c>
      <c r="K101" s="11">
        <f t="shared" si="22"/>
        <v>4979.2079723350098</v>
      </c>
      <c r="L101" s="10">
        <v>99</v>
      </c>
      <c r="M101" s="10">
        <f t="shared" si="23"/>
        <v>33089.164260011181</v>
      </c>
      <c r="N101" s="11">
        <v>300</v>
      </c>
      <c r="O101" s="10">
        <f t="shared" si="24"/>
        <v>110.29721420003727</v>
      </c>
      <c r="P101" s="11">
        <f t="shared" si="25"/>
        <v>5421.2301624684924</v>
      </c>
      <c r="R101" s="10">
        <v>99</v>
      </c>
      <c r="S101" s="10">
        <f t="shared" si="16"/>
        <v>22126.109506674118</v>
      </c>
      <c r="T101" s="11">
        <v>35</v>
      </c>
      <c r="U101" s="10">
        <f t="shared" si="26"/>
        <v>632.1745573335462</v>
      </c>
      <c r="V101" s="11">
        <f t="shared" si="27"/>
        <v>10430.880196003513</v>
      </c>
      <c r="W101" s="12">
        <f t="shared" si="17"/>
        <v>11063.054753337059</v>
      </c>
      <c r="Y101" s="19">
        <v>99</v>
      </c>
    </row>
    <row r="102" spans="1:25">
      <c r="A102" s="10">
        <v>100</v>
      </c>
      <c r="B102" s="10">
        <f t="shared" si="18"/>
        <v>11230.339887498953</v>
      </c>
      <c r="C102" s="11">
        <v>15</v>
      </c>
      <c r="D102" s="10">
        <f t="shared" si="14"/>
        <v>748.68932583326352</v>
      </c>
      <c r="E102" s="11">
        <f t="shared" si="15"/>
        <v>4866.4806179162124</v>
      </c>
      <c r="F102" s="12">
        <f t="shared" si="19"/>
        <v>5615.1699437494763</v>
      </c>
      <c r="G102" s="10">
        <v>100</v>
      </c>
      <c r="H102" s="10">
        <f t="shared" si="20"/>
        <v>16820.50983124843</v>
      </c>
      <c r="I102" s="11">
        <v>30</v>
      </c>
      <c r="J102" s="10">
        <f t="shared" si="21"/>
        <v>560.6836610416143</v>
      </c>
      <c r="K102" s="11">
        <f t="shared" si="22"/>
        <v>5054.4862827078623</v>
      </c>
      <c r="L102" s="10">
        <v>100</v>
      </c>
      <c r="M102" s="10">
        <f t="shared" si="23"/>
        <v>33591.019662496859</v>
      </c>
      <c r="N102" s="11">
        <v>300</v>
      </c>
      <c r="O102" s="10">
        <f t="shared" si="24"/>
        <v>111.9700655416562</v>
      </c>
      <c r="P102" s="11">
        <f t="shared" si="25"/>
        <v>5503.1998782078199</v>
      </c>
      <c r="R102" s="10">
        <v>100</v>
      </c>
      <c r="S102" s="10">
        <f>2*((A102*5)^1.5+50)</f>
        <v>22460.679774997905</v>
      </c>
      <c r="T102" s="11">
        <v>35</v>
      </c>
      <c r="U102" s="10">
        <f t="shared" si="26"/>
        <v>641.733707857083</v>
      </c>
      <c r="V102" s="11">
        <f t="shared" si="27"/>
        <v>10588.606179641869</v>
      </c>
      <c r="W102" s="12">
        <f>2*((R102*5)^1.5+50)*0.5</f>
        <v>11230.339887498953</v>
      </c>
      <c r="Y102" s="19">
        <v>100</v>
      </c>
    </row>
    <row r="104" spans="1:25">
      <c r="H104" s="24"/>
    </row>
    <row r="105" spans="1:25">
      <c r="F105" s="24">
        <f>B102/($F$102-E102)</f>
        <v>14.999999999999993</v>
      </c>
      <c r="G105" s="24">
        <f>B101/($F$102-E101)</f>
        <v>13.472150816174924</v>
      </c>
      <c r="H105" s="24">
        <f>B100/($F$102-E100)</f>
        <v>12.198093013075109</v>
      </c>
      <c r="I105" s="24">
        <f>B99/($F$102-E99)</f>
        <v>11.119504045827794</v>
      </c>
      <c r="J105" s="24">
        <f>B98/($F$102-E98)</f>
        <v>10.19466139853102</v>
      </c>
      <c r="K105" s="24">
        <f>B97/($F$102-E97)</f>
        <v>9.3929289712154969</v>
      </c>
      <c r="L105" s="24">
        <f>B96/($F$102-E96)</f>
        <v>8.6913041594853411</v>
      </c>
      <c r="M105" s="24">
        <f>B95/($F$102-E95)</f>
        <v>8.0721797767128045</v>
      </c>
      <c r="N105" s="24">
        <f>B94/($F$102-E94)</f>
        <v>7.521849784478488</v>
      </c>
    </row>
    <row r="106" spans="1:25">
      <c r="B106" s="13" t="s">
        <v>30</v>
      </c>
    </row>
    <row r="107" spans="1:25">
      <c r="B107" s="13" t="s">
        <v>20</v>
      </c>
    </row>
    <row r="108" spans="1:25">
      <c r="B108" s="13" t="s">
        <v>19</v>
      </c>
      <c r="K108" s="23">
        <f>B100/(F102-E100)</f>
        <v>12.198093013075109</v>
      </c>
    </row>
    <row r="109" spans="1:25">
      <c r="B109" s="13" t="s">
        <v>32</v>
      </c>
    </row>
    <row r="110" spans="1:25">
      <c r="B110" s="13" t="s">
        <v>31</v>
      </c>
    </row>
    <row r="112" spans="1:25">
      <c r="C112" s="96" t="s">
        <v>70</v>
      </c>
      <c r="D112" s="97"/>
      <c r="E112" s="98"/>
      <c r="F112" s="96" t="s">
        <v>67</v>
      </c>
      <c r="G112" s="97"/>
      <c r="H112" s="98"/>
      <c r="I112" s="96" t="s">
        <v>68</v>
      </c>
      <c r="J112" s="97"/>
      <c r="K112" s="98"/>
      <c r="M112" s="99" t="s">
        <v>69</v>
      </c>
      <c r="N112" s="99"/>
      <c r="O112" s="99"/>
      <c r="Q112" s="13"/>
      <c r="R112" s="13"/>
      <c r="S112" s="13"/>
      <c r="T112" s="13"/>
    </row>
    <row r="113" spans="2:20">
      <c r="B113" s="26"/>
      <c r="C113" s="50" t="s">
        <v>28</v>
      </c>
      <c r="D113" s="51" t="s">
        <v>27</v>
      </c>
      <c r="E113" s="52" t="s">
        <v>29</v>
      </c>
      <c r="F113" s="50" t="s">
        <v>25</v>
      </c>
      <c r="G113" s="51" t="s">
        <v>23</v>
      </c>
      <c r="H113" s="52" t="s">
        <v>24</v>
      </c>
      <c r="I113" s="50" t="s">
        <v>25</v>
      </c>
      <c r="J113" s="51" t="s">
        <v>23</v>
      </c>
      <c r="K113" s="52" t="s">
        <v>24</v>
      </c>
      <c r="M113" s="26" t="s">
        <v>43</v>
      </c>
      <c r="N113" s="26" t="s">
        <v>44</v>
      </c>
      <c r="O113" s="26" t="s">
        <v>45</v>
      </c>
      <c r="P113" s="29"/>
      <c r="Q113" s="13"/>
      <c r="R113" s="13"/>
      <c r="S113" s="13"/>
      <c r="T113" s="27" t="s">
        <v>26</v>
      </c>
    </row>
    <row r="114" spans="2:20">
      <c r="B114" s="26" t="s">
        <v>22</v>
      </c>
      <c r="C114" s="50">
        <v>50</v>
      </c>
      <c r="D114" s="51">
        <v>2</v>
      </c>
      <c r="E114" s="52">
        <v>35</v>
      </c>
      <c r="F114" s="53">
        <f>(50+(C114*5)^1.5)*D114+O114</f>
        <v>8005.6941504209435</v>
      </c>
      <c r="G114" s="54">
        <f>(50+(C114*5)^1.5)*1*0.5+M114</f>
        <v>2001.4235376052359</v>
      </c>
      <c r="H114" s="55">
        <f>((50+(C114*5)^1.5)*2*0.5)-((50+(C114*5)^1.5)*D114)/E114+N114</f>
        <v>3774.112956627016</v>
      </c>
      <c r="I114" s="59"/>
      <c r="J114" s="60"/>
      <c r="K114" s="61"/>
      <c r="M114" s="26"/>
      <c r="Q114" s="13"/>
      <c r="R114" s="13"/>
      <c r="S114" s="13"/>
      <c r="T114" s="28">
        <f>F114/(G115-H114)</f>
        <v>34.999999999999972</v>
      </c>
    </row>
    <row r="115" spans="2:20">
      <c r="B115" s="26" t="s">
        <v>21</v>
      </c>
      <c r="C115" s="65">
        <v>50</v>
      </c>
      <c r="D115" s="66">
        <v>1</v>
      </c>
      <c r="E115" s="67">
        <v>10</v>
      </c>
      <c r="F115" s="56">
        <f>(50+(C115*5)^1.5)*D115+O115</f>
        <v>4002.8470752104718</v>
      </c>
      <c r="G115" s="57">
        <f>(50+(C115*5)^1.5)*2*0.5+M115</f>
        <v>4002.8470752104718</v>
      </c>
      <c r="H115" s="58">
        <f>((50+(C115*5)^1.5)*1*0.5)-((50+(C115*5)^1.5)*D115)/E115+N115</f>
        <v>1601.1388300841886</v>
      </c>
      <c r="I115" s="62"/>
      <c r="J115" s="63"/>
      <c r="K115" s="64"/>
      <c r="M115" s="26"/>
      <c r="N115" s="26"/>
      <c r="O115" s="26"/>
      <c r="Q115" s="13"/>
      <c r="R115" s="13"/>
      <c r="S115" s="13"/>
      <c r="T115" s="28">
        <f>F115/(G114-H115)</f>
        <v>9.9999999999999982</v>
      </c>
    </row>
    <row r="116" spans="2:20">
      <c r="J116" s="13">
        <v>13</v>
      </c>
      <c r="K116" s="13">
        <v>300</v>
      </c>
    </row>
    <row r="117" spans="2:20">
      <c r="G117" s="13">
        <f>G114*2</f>
        <v>4002.8470752104718</v>
      </c>
      <c r="H117" s="13">
        <f>H115*0.5</f>
        <v>800.56941504209431</v>
      </c>
      <c r="I117" s="26" t="s">
        <v>50</v>
      </c>
      <c r="J117" s="13">
        <f>$J$116/5</f>
        <v>2.6</v>
      </c>
      <c r="K117" s="13">
        <f>$K$116/5</f>
        <v>60</v>
      </c>
    </row>
    <row r="118" spans="2:20">
      <c r="H118" s="13">
        <v>2246.0679774997907</v>
      </c>
      <c r="I118" s="26" t="s">
        <v>46</v>
      </c>
      <c r="J118" s="13">
        <f>$J$116/5</f>
        <v>2.6</v>
      </c>
      <c r="K118" s="13">
        <f>$K$116/5</f>
        <v>60</v>
      </c>
    </row>
    <row r="119" spans="2:20">
      <c r="I119" s="26" t="s">
        <v>47</v>
      </c>
      <c r="J119" s="13">
        <f>$J$116/5</f>
        <v>2.6</v>
      </c>
      <c r="K119" s="13">
        <f>$K$116/5</f>
        <v>60</v>
      </c>
    </row>
    <row r="120" spans="2:20">
      <c r="I120" s="26" t="s">
        <v>48</v>
      </c>
      <c r="J120" s="13">
        <f>$J$116/5</f>
        <v>2.6</v>
      </c>
      <c r="K120" s="13">
        <f>$K$116/5</f>
        <v>60</v>
      </c>
    </row>
    <row r="121" spans="2:20">
      <c r="I121" s="26" t="s">
        <v>49</v>
      </c>
      <c r="J121" s="13">
        <f>$J$116/5</f>
        <v>2.6</v>
      </c>
      <c r="K121" s="13">
        <f>$K$116/5</f>
        <v>60</v>
      </c>
    </row>
    <row r="123" spans="2:20">
      <c r="B123" s="13" t="s">
        <v>51</v>
      </c>
    </row>
    <row r="124" spans="2:20">
      <c r="B124" s="13" t="s">
        <v>52</v>
      </c>
    </row>
    <row r="125" spans="2:20">
      <c r="B125" s="13" t="s">
        <v>53</v>
      </c>
    </row>
    <row r="127" spans="2:20">
      <c r="B127" s="13" t="s">
        <v>54</v>
      </c>
    </row>
    <row r="128" spans="2:20">
      <c r="B128" s="13" t="s">
        <v>55</v>
      </c>
      <c r="Q128" s="13"/>
    </row>
    <row r="129" spans="2:17">
      <c r="B129" s="13" t="s">
        <v>56</v>
      </c>
      <c r="Q129" s="13"/>
    </row>
    <row r="130" spans="2:17">
      <c r="Q130" s="13"/>
    </row>
    <row r="131" spans="2:17">
      <c r="Q131" s="13"/>
    </row>
    <row r="132" spans="2:17">
      <c r="Q132" s="13"/>
    </row>
    <row r="133" spans="2:17">
      <c r="Q133" s="13"/>
    </row>
    <row r="134" spans="2:17">
      <c r="Q134" s="13"/>
    </row>
    <row r="135" spans="2:17">
      <c r="Q135" s="13"/>
    </row>
    <row r="136" spans="2:17">
      <c r="Q136" s="13"/>
    </row>
    <row r="137" spans="2:17">
      <c r="Q137" s="13"/>
    </row>
    <row r="138" spans="2:17">
      <c r="Q138" s="13"/>
    </row>
    <row r="139" spans="2:17">
      <c r="Q139" s="13"/>
    </row>
    <row r="140" spans="2:17">
      <c r="Q140" s="13"/>
    </row>
    <row r="141" spans="2:17">
      <c r="Q141" s="13"/>
    </row>
    <row r="142" spans="2:17">
      <c r="Q142" s="13"/>
    </row>
    <row r="143" spans="2:17">
      <c r="Q143" s="13"/>
    </row>
  </sheetData>
  <mergeCells count="8">
    <mergeCell ref="A1:E1"/>
    <mergeCell ref="G1:K1"/>
    <mergeCell ref="R1:V1"/>
    <mergeCell ref="L1:P1"/>
    <mergeCell ref="F112:H112"/>
    <mergeCell ref="I112:K112"/>
    <mergeCell ref="M112:O112"/>
    <mergeCell ref="C112:E112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Z119"/>
  <sheetViews>
    <sheetView zoomScaleNormal="100" workbookViewId="0">
      <selection activeCell="J14" sqref="J14"/>
    </sheetView>
  </sheetViews>
  <sheetFormatPr defaultColWidth="9" defaultRowHeight="16.5"/>
  <cols>
    <col min="1" max="7" width="9" style="41" customWidth="1"/>
    <col min="8" max="11" width="9" style="30"/>
    <col min="12" max="12" width="9" style="76" customWidth="1"/>
    <col min="13" max="22" width="9" style="87" customWidth="1"/>
    <col min="23" max="23" width="9" style="41" customWidth="1"/>
    <col min="24" max="24" width="9" style="34"/>
    <col min="25" max="26" width="9" style="41" customWidth="1"/>
    <col min="27" max="16384" width="9" style="30"/>
  </cols>
  <sheetData>
    <row r="1" spans="1:26">
      <c r="A1" s="30"/>
      <c r="B1" s="30"/>
      <c r="C1" s="30"/>
      <c r="D1" s="30"/>
      <c r="E1" s="30"/>
      <c r="F1" s="30"/>
      <c r="G1" s="30"/>
      <c r="H1" s="100" t="s">
        <v>110</v>
      </c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2"/>
      <c r="W1" s="30" t="s">
        <v>40</v>
      </c>
      <c r="Y1" s="30" t="s">
        <v>42</v>
      </c>
      <c r="Z1" s="30" t="s">
        <v>41</v>
      </c>
    </row>
    <row r="2" spans="1:26" ht="17.25" thickBot="1">
      <c r="A2" s="30"/>
      <c r="B2" s="30"/>
      <c r="C2" s="30"/>
      <c r="D2" s="30"/>
      <c r="E2" s="30"/>
      <c r="F2" s="30"/>
      <c r="G2" s="30"/>
      <c r="H2" s="103"/>
      <c r="I2" s="104"/>
      <c r="J2" s="104"/>
      <c r="K2" s="104"/>
      <c r="L2" s="104"/>
      <c r="M2" s="104"/>
      <c r="N2" s="104"/>
      <c r="O2" s="104"/>
      <c r="P2" s="104"/>
      <c r="Q2" s="104"/>
      <c r="R2" s="104"/>
      <c r="S2" s="104"/>
      <c r="T2" s="104"/>
      <c r="U2" s="104"/>
      <c r="V2" s="105"/>
      <c r="W2" s="30" t="s">
        <v>40</v>
      </c>
      <c r="Y2" s="30" t="s">
        <v>42</v>
      </c>
      <c r="Z2" s="30" t="s">
        <v>41</v>
      </c>
    </row>
    <row r="3" spans="1:26" ht="17.25" thickBot="1">
      <c r="A3" s="30"/>
      <c r="B3" s="30"/>
      <c r="C3" s="30"/>
      <c r="D3" s="30"/>
      <c r="E3" s="30"/>
      <c r="F3" s="30"/>
      <c r="G3" s="30"/>
      <c r="H3" s="31">
        <v>-5</v>
      </c>
      <c r="I3" s="32">
        <v>5</v>
      </c>
      <c r="J3" s="33">
        <v>5</v>
      </c>
      <c r="K3" s="42">
        <v>-6</v>
      </c>
      <c r="L3" s="73">
        <v>6</v>
      </c>
      <c r="M3" s="77">
        <v>6</v>
      </c>
      <c r="N3" s="88">
        <v>-7</v>
      </c>
      <c r="O3" s="78">
        <v>7</v>
      </c>
      <c r="P3" s="79">
        <v>7</v>
      </c>
      <c r="Q3" s="89">
        <v>-8</v>
      </c>
      <c r="R3" s="80">
        <v>8</v>
      </c>
      <c r="S3" s="81">
        <v>8</v>
      </c>
      <c r="T3" s="90">
        <v>-9</v>
      </c>
      <c r="U3" s="82">
        <v>9</v>
      </c>
      <c r="V3" s="83">
        <v>9</v>
      </c>
      <c r="W3" s="30" t="s">
        <v>40</v>
      </c>
      <c r="Y3" s="30" t="s">
        <v>42</v>
      </c>
      <c r="Z3" s="30" t="s">
        <v>41</v>
      </c>
    </row>
    <row r="4" spans="1:26" ht="17.25" thickBot="1">
      <c r="A4" s="35" t="s">
        <v>3</v>
      </c>
      <c r="B4" s="36" t="s">
        <v>1</v>
      </c>
      <c r="C4" s="36" t="s">
        <v>39</v>
      </c>
      <c r="D4" s="37" t="s">
        <v>35</v>
      </c>
      <c r="E4" s="37" t="s">
        <v>5</v>
      </c>
      <c r="F4" s="36" t="s">
        <v>36</v>
      </c>
      <c r="G4" s="37" t="s">
        <v>38</v>
      </c>
      <c r="H4" s="35" t="s">
        <v>33</v>
      </c>
      <c r="I4" s="38" t="s">
        <v>34</v>
      </c>
      <c r="J4" s="38" t="s">
        <v>37</v>
      </c>
      <c r="K4" s="35" t="s">
        <v>33</v>
      </c>
      <c r="L4" s="74" t="s">
        <v>34</v>
      </c>
      <c r="M4" s="84" t="s">
        <v>37</v>
      </c>
      <c r="N4" s="85" t="s">
        <v>33</v>
      </c>
      <c r="O4" s="84" t="s">
        <v>34</v>
      </c>
      <c r="P4" s="84" t="s">
        <v>37</v>
      </c>
      <c r="Q4" s="85" t="s">
        <v>33</v>
      </c>
      <c r="R4" s="84" t="s">
        <v>34</v>
      </c>
      <c r="S4" s="84" t="s">
        <v>37</v>
      </c>
      <c r="T4" s="85" t="s">
        <v>33</v>
      </c>
      <c r="U4" s="84" t="s">
        <v>34</v>
      </c>
      <c r="V4" s="84" t="s">
        <v>37</v>
      </c>
      <c r="W4" s="39" t="s">
        <v>8</v>
      </c>
      <c r="Y4" s="40" t="s">
        <v>8</v>
      </c>
      <c r="Z4" s="39" t="s">
        <v>8</v>
      </c>
    </row>
    <row r="5" spans="1:26" s="44" customFormat="1">
      <c r="A5" s="43">
        <v>1</v>
      </c>
      <c r="B5" s="43">
        <f>裸身!S3</f>
        <v>122.36067977499789</v>
      </c>
      <c r="C5" s="43">
        <f>裸身!V3</f>
        <v>57.684320465356151</v>
      </c>
      <c r="D5" s="43">
        <f>裸身!B3</f>
        <v>61.180339887498945</v>
      </c>
      <c r="E5" s="43">
        <f>裸身!E3</f>
        <v>26.511480617916209</v>
      </c>
      <c r="F5" s="43">
        <f>裸身!E3</f>
        <v>26.511480617916209</v>
      </c>
      <c r="G5" s="43">
        <f>裸身!W3</f>
        <v>61.180339887498945</v>
      </c>
      <c r="H5" s="43">
        <f>(D5/(裸身!$C$83+$H$3))+E5-F5</f>
        <v>6.1180339887498967</v>
      </c>
      <c r="I5" s="43">
        <f>G5-C5+(-1/(裸身!$T$3+$I$3))*B5</f>
        <v>0.43700242776784659</v>
      </c>
      <c r="J5" s="43">
        <f>(G5-C5)*(裸身!$T$3+$J$3)-B5</f>
        <v>17.480097110713871</v>
      </c>
      <c r="K5" s="43">
        <f>(D5/(裸身!$C$83+$K$3))+E5-F5</f>
        <v>6.7978155430554388</v>
      </c>
      <c r="L5" s="75">
        <f>G5-C5+(-1/(裸身!$T$3+$L$3))*B5</f>
        <v>0.5116125983623574</v>
      </c>
      <c r="M5" s="86">
        <f>(G5-C5)*(裸身!$T$3+$M$3)-B5</f>
        <v>20.976116532856679</v>
      </c>
      <c r="N5" s="86">
        <f>(D5/(裸身!$C$83+$N$3))+E5-F5</f>
        <v>7.6475424859373682</v>
      </c>
      <c r="O5" s="86">
        <f>G5-C5+(-1/(裸身!$T$3+$L$3))*B5</f>
        <v>0.5116125983623574</v>
      </c>
      <c r="P5" s="86">
        <f>(G5-C5)*(裸身!$T$3+$P$3)-B5</f>
        <v>24.472135954999459</v>
      </c>
      <c r="Q5" s="86">
        <f>(D5/(裸身!$C$83+$Q$3))+E5-F5</f>
        <v>8.7400485553569887</v>
      </c>
      <c r="R5" s="86">
        <f>G5-C5+(-1/(裸身!$T$3+$R$3))*B5</f>
        <v>0.65042221807307588</v>
      </c>
      <c r="S5" s="86">
        <f>(G5-C5)*(裸身!$T$3+$S$3)-B5</f>
        <v>27.968155377142239</v>
      </c>
      <c r="T5" s="86">
        <f>(D5/(裸身!$C$83+$T$3))+E5-F5</f>
        <v>10.196723314583156</v>
      </c>
      <c r="U5" s="86">
        <f>G5-C5+(-1/(裸身!$T$3+$U$3))*B5</f>
        <v>0.71509488180193292</v>
      </c>
      <c r="V5" s="86">
        <f>(G5-C5)*(裸身!$T$3+$V$3)-B5</f>
        <v>31.464174799285047</v>
      </c>
      <c r="W5" s="43">
        <f>D5/(K5+F5-E5)</f>
        <v>9</v>
      </c>
      <c r="X5" s="45"/>
      <c r="Y5" s="43">
        <f>B5/(G5-(C5+I5))</f>
        <v>39.999999999999964</v>
      </c>
      <c r="Z5" s="43">
        <f>(B5+J5)/(G5-C5)</f>
        <v>40</v>
      </c>
    </row>
    <row r="6" spans="1:26" s="44" customFormat="1">
      <c r="A6" s="43">
        <v>2</v>
      </c>
      <c r="B6" s="43">
        <f>裸身!S4</f>
        <v>163.24555320336759</v>
      </c>
      <c r="C6" s="43">
        <f>裸身!V4</f>
        <v>76.958617938730441</v>
      </c>
      <c r="D6" s="43">
        <f>裸身!B4</f>
        <v>81.622776601683796</v>
      </c>
      <c r="E6" s="43">
        <f>裸身!E4</f>
        <v>35.369869860729644</v>
      </c>
      <c r="F6" s="43">
        <f>裸身!E4</f>
        <v>35.369869860729644</v>
      </c>
      <c r="G6" s="43">
        <f>裸身!W4</f>
        <v>81.622776601683796</v>
      </c>
      <c r="H6" s="43">
        <f>(D6/(裸身!$C$83+$H$3))+E6-F6</f>
        <v>8.1622776601683782</v>
      </c>
      <c r="I6" s="43">
        <f>G6-C6+(-1/(裸身!$T$3+$I$3))*B6</f>
        <v>0.58301983286916492</v>
      </c>
      <c r="J6" s="43">
        <f>(G6-C6)*(裸身!$T$3+$J$3)-B6</f>
        <v>23.320793314766604</v>
      </c>
      <c r="K6" s="43">
        <f>(D6/(裸身!$C$83+$K$3))+E6-F6</f>
        <v>9.0691974001870861</v>
      </c>
      <c r="L6" s="75">
        <f>G6-C6+(-1/(裸身!$T$3+$L$3))*B6</f>
        <v>0.68255980433463304</v>
      </c>
      <c r="M6" s="86">
        <f>(G6-C6)*(裸身!$T$3+$M$3)-B6</f>
        <v>27.984951977719959</v>
      </c>
      <c r="N6" s="86">
        <f>(D6/(裸身!$C$83+$N$3))+E6-F6</f>
        <v>10.202847075210478</v>
      </c>
      <c r="O6" s="86">
        <f>G6-C6+(-1/(裸身!$T$3+$L$3))*B6</f>
        <v>0.68255980433463304</v>
      </c>
      <c r="P6" s="86">
        <f>(G6-C6)*(裸身!$T$3+$P$3)-B6</f>
        <v>32.649110640673314</v>
      </c>
      <c r="Q6" s="86">
        <f>(D6/(裸身!$C$83+$Q$3))+E6-F6</f>
        <v>11.660396657383401</v>
      </c>
      <c r="R6" s="86">
        <f>G6-C6+(-1/(裸身!$T$3+$R$3))*B6</f>
        <v>0.86775044892155062</v>
      </c>
      <c r="S6" s="86">
        <f>(G6-C6)*(裸身!$T$3+$S$3)-B6</f>
        <v>37.313269303626669</v>
      </c>
      <c r="T6" s="86">
        <f>(D6/(裸身!$C$83+$T$3))+E6-F6</f>
        <v>13.603796100280633</v>
      </c>
      <c r="U6" s="86">
        <f>G6-C6+(-1/(裸身!$T$3+$U$3))*B6</f>
        <v>0.95403245378590951</v>
      </c>
      <c r="V6" s="86">
        <f>(G6-C6)*(裸身!$T$3+$V$3)-B6</f>
        <v>41.977427966580024</v>
      </c>
      <c r="W6" s="43">
        <f t="shared" ref="W6:W69" si="0">D6/(K6+F6-E6)</f>
        <v>9.0000000000000018</v>
      </c>
      <c r="X6" s="45"/>
      <c r="Y6" s="43">
        <f t="shared" ref="Y6:Y69" si="1">B6/(G6-(C6+I6))</f>
        <v>40.000000000000043</v>
      </c>
      <c r="Z6" s="43">
        <f t="shared" ref="Z6:Z69" si="2">(B6+J6)/(G6-C6)</f>
        <v>40</v>
      </c>
    </row>
    <row r="7" spans="1:26" s="44" customFormat="1">
      <c r="A7" s="43">
        <v>3</v>
      </c>
      <c r="B7" s="43">
        <f>裸身!S5</f>
        <v>216.18950038622248</v>
      </c>
      <c r="C7" s="43">
        <f>裸身!V5</f>
        <v>101.91790732493345</v>
      </c>
      <c r="D7" s="43">
        <f>裸身!B5</f>
        <v>108.09475019311124</v>
      </c>
      <c r="E7" s="43">
        <f>裸身!E5</f>
        <v>46.841058417014871</v>
      </c>
      <c r="F7" s="43">
        <f>裸身!E5</f>
        <v>46.841058417014871</v>
      </c>
      <c r="G7" s="43">
        <f>裸身!W5</f>
        <v>108.09475019311124</v>
      </c>
      <c r="H7" s="43">
        <f>(D7/(裸身!$C$83+$H$3))+E7-F7</f>
        <v>10.809475019311122</v>
      </c>
      <c r="I7" s="43">
        <f>G7-C7+(-1/(裸身!$T$3+$I$3))*B7</f>
        <v>0.77210535852222417</v>
      </c>
      <c r="J7" s="43">
        <f>(G7-C7)*(裸身!$T$3+$J$3)-B7</f>
        <v>30.884214340888974</v>
      </c>
      <c r="K7" s="43">
        <f>(D7/(裸身!$C$83+$K$3))+E7-F7</f>
        <v>12.01052779923458</v>
      </c>
      <c r="L7" s="75">
        <f>G7-C7+(-1/(裸身!$T$3+$L$3))*B7</f>
        <v>0.90392822461138422</v>
      </c>
      <c r="M7" s="86">
        <f>(G7-C7)*(裸身!$T$3+$M$3)-B7</f>
        <v>37.061057209066774</v>
      </c>
      <c r="N7" s="86">
        <f>(D7/(裸身!$C$83+$N$3))+E7-F7</f>
        <v>13.511843774138903</v>
      </c>
      <c r="O7" s="86">
        <f>G7-C7+(-1/(裸身!$T$3+$L$3))*B7</f>
        <v>0.90392822461138422</v>
      </c>
      <c r="P7" s="86">
        <f>(G7-C7)*(裸身!$T$3+$P$3)-B7</f>
        <v>43.237900077244575</v>
      </c>
      <c r="Q7" s="86">
        <f>(D7/(裸身!$C$83+$Q$3))+E7-F7</f>
        <v>15.442107170444466</v>
      </c>
      <c r="R7" s="86">
        <f>G7-C7+(-1/(裸身!$T$3+$R$3))*B7</f>
        <v>1.1491800684981941</v>
      </c>
      <c r="S7" s="86">
        <f>(G7-C7)*(裸身!$T$3+$S$3)-B7</f>
        <v>49.414742945422319</v>
      </c>
      <c r="T7" s="86">
        <f>(D7/(裸身!$C$83+$T$3))+E7-F7</f>
        <v>18.015791698851878</v>
      </c>
      <c r="U7" s="86">
        <f>G7-C7+(-1/(裸身!$T$3+$U$3))*B7</f>
        <v>1.2634451321272753</v>
      </c>
      <c r="V7" s="86">
        <f>(G7-C7)*(裸身!$T$3+$V$3)-B7</f>
        <v>55.591585813600119</v>
      </c>
      <c r="W7" s="43">
        <f t="shared" si="0"/>
        <v>9.0000000000000018</v>
      </c>
      <c r="X7" s="45"/>
      <c r="Y7" s="43">
        <f t="shared" si="1"/>
        <v>40.000000000000007</v>
      </c>
      <c r="Z7" s="43">
        <f t="shared" si="2"/>
        <v>40</v>
      </c>
    </row>
    <row r="8" spans="1:26" s="44" customFormat="1">
      <c r="A8" s="43">
        <v>4</v>
      </c>
      <c r="B8" s="43">
        <f>裸身!S6</f>
        <v>278.88543819998318</v>
      </c>
      <c r="C8" s="43">
        <f>裸身!V6</f>
        <v>131.47456372284921</v>
      </c>
      <c r="D8" s="43">
        <f>裸身!B6</f>
        <v>139.44271909999159</v>
      </c>
      <c r="E8" s="43">
        <f>裸身!E6</f>
        <v>60.425178276663026</v>
      </c>
      <c r="F8" s="43">
        <f>裸身!E6</f>
        <v>60.425178276663026</v>
      </c>
      <c r="G8" s="43">
        <f>裸身!W6</f>
        <v>139.44271909999159</v>
      </c>
      <c r="H8" s="43">
        <f>(D8/(裸身!$C$83+$H$3))+E8-F8</f>
        <v>13.944271909999166</v>
      </c>
      <c r="I8" s="43">
        <f>G8-C8+(-1/(裸身!$T$3+$I$3))*B8</f>
        <v>0.99601942214280115</v>
      </c>
      <c r="J8" s="43">
        <f>(G8-C8)*(裸身!$T$3+$J$3)-B8</f>
        <v>39.840776885712046</v>
      </c>
      <c r="K8" s="43">
        <f>(D8/(裸身!$C$83+$K$3))+E8-F8</f>
        <v>15.493635455554617</v>
      </c>
      <c r="L8" s="75">
        <f>G8-C8+(-1/(裸身!$T$3+$L$3))*B8</f>
        <v>1.1660715186062056</v>
      </c>
      <c r="M8" s="86">
        <f>(G8-C8)*(裸身!$T$3+$M$3)-B8</f>
        <v>47.808932262854398</v>
      </c>
      <c r="N8" s="86">
        <f>(D8/(裸身!$C$83+$N$3))+E8-F8</f>
        <v>17.430339887498953</v>
      </c>
      <c r="O8" s="86">
        <f>G8-C8+(-1/(裸身!$T$3+$L$3))*B8</f>
        <v>1.1660715186062056</v>
      </c>
      <c r="P8" s="86">
        <f>(G8-C8)*(裸身!$T$3+$P$3)-B8</f>
        <v>55.777087639996807</v>
      </c>
      <c r="Q8" s="86">
        <f>(D8/(裸身!$C$83+$Q$3))+E8-F8</f>
        <v>19.920388442855945</v>
      </c>
      <c r="R8" s="86">
        <f>G8-C8+(-1/(裸身!$T$3+$R$3))*B8</f>
        <v>1.4824475120264928</v>
      </c>
      <c r="S8" s="86">
        <f>(G8-C8)*(裸身!$T$3+$S$3)-B8</f>
        <v>63.745243017139217</v>
      </c>
      <c r="T8" s="86">
        <f>(D8/(裸身!$C$83+$T$3))+E8-F8</f>
        <v>23.24045318333193</v>
      </c>
      <c r="U8" s="86">
        <f>G8-C8+(-1/(裸身!$T$3+$U$3))*B8</f>
        <v>1.6298499635063992</v>
      </c>
      <c r="V8" s="86">
        <f>(G8-C8)*(裸身!$T$3+$V$3)-B8</f>
        <v>71.713398394281569</v>
      </c>
      <c r="W8" s="43">
        <f t="shared" si="0"/>
        <v>9.0000000000000018</v>
      </c>
      <c r="X8" s="45"/>
      <c r="Y8" s="43">
        <f t="shared" si="1"/>
        <v>40.000000000000043</v>
      </c>
      <c r="Z8" s="43">
        <f t="shared" si="2"/>
        <v>40</v>
      </c>
    </row>
    <row r="9" spans="1:26" s="44" customFormat="1">
      <c r="A9" s="43">
        <v>5</v>
      </c>
      <c r="B9" s="43">
        <f>裸身!S7</f>
        <v>349.99999999999989</v>
      </c>
      <c r="C9" s="43">
        <f>裸身!V7</f>
        <v>164.99999999999994</v>
      </c>
      <c r="D9" s="43">
        <f>裸身!B7</f>
        <v>174.99999999999994</v>
      </c>
      <c r="E9" s="43">
        <f>裸身!E7</f>
        <v>75.833333333333314</v>
      </c>
      <c r="F9" s="43">
        <f>裸身!E7</f>
        <v>75.833333333333314</v>
      </c>
      <c r="G9" s="43">
        <f>裸身!W7</f>
        <v>174.99999999999994</v>
      </c>
      <c r="H9" s="43">
        <f>(D9/(裸身!$C$83+$H$3))+E9-F9</f>
        <v>17.5</v>
      </c>
      <c r="I9" s="43">
        <f>G9-C9+(-1/(裸身!$T$3+$I$3))*B9</f>
        <v>1.2500000000000018</v>
      </c>
      <c r="J9" s="43">
        <f>(G9-C9)*(裸身!$T$3+$J$3)-B9</f>
        <v>50.000000000000114</v>
      </c>
      <c r="K9" s="43">
        <f>(D9/(裸身!$C$83+$K$3))+E9-F9</f>
        <v>19.444444444444443</v>
      </c>
      <c r="L9" s="75">
        <f>G9-C9+(-1/(裸身!$T$3+$L$3))*B9</f>
        <v>1.4634146341463445</v>
      </c>
      <c r="M9" s="86">
        <f>(G9-C9)*(裸身!$T$3+$M$3)-B9</f>
        <v>60.000000000000114</v>
      </c>
      <c r="N9" s="86">
        <f>(D9/(裸身!$C$83+$N$3))+E9-F9</f>
        <v>21.875</v>
      </c>
      <c r="O9" s="86">
        <f>G9-C9+(-1/(裸身!$T$3+$L$3))*B9</f>
        <v>1.4634146341463445</v>
      </c>
      <c r="P9" s="86">
        <f>(G9-C9)*(裸身!$T$3+$P$3)-B9</f>
        <v>70.000000000000114</v>
      </c>
      <c r="Q9" s="86">
        <f>(D9/(裸身!$C$83+$Q$3))+E9-F9</f>
        <v>25</v>
      </c>
      <c r="R9" s="86">
        <f>G9-C9+(-1/(裸身!$T$3+$R$3))*B9</f>
        <v>1.8604651162790731</v>
      </c>
      <c r="S9" s="86">
        <f>(G9-C9)*(裸身!$T$3+$S$3)-B9</f>
        <v>80.000000000000114</v>
      </c>
      <c r="T9" s="86">
        <f>(D9/(裸身!$C$83+$T$3))+E9-F9</f>
        <v>29.166666666666657</v>
      </c>
      <c r="U9" s="86">
        <f>G9-C9+(-1/(裸身!$T$3+$U$3))*B9</f>
        <v>2.0454545454545476</v>
      </c>
      <c r="V9" s="86">
        <f>(G9-C9)*(裸身!$T$3+$V$3)-B9</f>
        <v>90.000000000000114</v>
      </c>
      <c r="W9" s="43">
        <f t="shared" si="0"/>
        <v>8.9999999999999982</v>
      </c>
      <c r="X9" s="45"/>
      <c r="Y9" s="43">
        <f t="shared" si="1"/>
        <v>39.999999999999986</v>
      </c>
      <c r="Z9" s="43">
        <f t="shared" si="2"/>
        <v>40</v>
      </c>
    </row>
    <row r="10" spans="1:26" s="44" customFormat="1">
      <c r="A10" s="43">
        <v>6</v>
      </c>
      <c r="B10" s="43">
        <f>裸身!S8</f>
        <v>428.63353450309961</v>
      </c>
      <c r="C10" s="43">
        <f>裸身!V8</f>
        <v>202.07009483717553</v>
      </c>
      <c r="D10" s="43">
        <f>裸身!B8</f>
        <v>214.31676725154981</v>
      </c>
      <c r="E10" s="43">
        <f>裸身!E8</f>
        <v>92.87059914233825</v>
      </c>
      <c r="F10" s="43">
        <f>裸身!E8</f>
        <v>92.87059914233825</v>
      </c>
      <c r="G10" s="43">
        <f>裸身!W8</f>
        <v>214.31676725154981</v>
      </c>
      <c r="H10" s="43">
        <f>(D10/(裸身!$C$83+$H$3))+E10-F10</f>
        <v>21.431676725154972</v>
      </c>
      <c r="I10" s="43">
        <f>G10-C10+(-1/(裸身!$T$3+$I$3))*B10</f>
        <v>1.5308340517967824</v>
      </c>
      <c r="J10" s="43">
        <f>(G10-C10)*(裸身!$T$3+$J$3)-B10</f>
        <v>61.233362071871341</v>
      </c>
      <c r="K10" s="43">
        <f>(D10/(裸身!$C$83+$K$3))+E10-F10</f>
        <v>23.812974139061083</v>
      </c>
      <c r="L10" s="75">
        <f>G10-C10+(-1/(裸身!$T$3+$L$3))*B10</f>
        <v>1.7921959630791608</v>
      </c>
      <c r="M10" s="86">
        <f>(G10-C10)*(裸身!$T$3+$M$3)-B10</f>
        <v>73.480034486245643</v>
      </c>
      <c r="N10" s="86">
        <f>(D10/(裸身!$C$83+$N$3))+E10-F10</f>
        <v>26.789595906443722</v>
      </c>
      <c r="O10" s="86">
        <f>G10-C10+(-1/(裸身!$T$3+$L$3))*B10</f>
        <v>1.7921959630791608</v>
      </c>
      <c r="P10" s="86">
        <f>(G10-C10)*(裸身!$T$3+$P$3)-B10</f>
        <v>85.726706900619945</v>
      </c>
      <c r="Q10" s="86">
        <f>(D10/(裸身!$C$83+$Q$3))+E10-F10</f>
        <v>30.616681035935684</v>
      </c>
      <c r="R10" s="86">
        <f>G10-C10+(-1/(裸身!$T$3+$R$3))*B10</f>
        <v>2.2784506817440509</v>
      </c>
      <c r="S10" s="86">
        <f>(G10-C10)*(裸身!$T$3+$S$3)-B10</f>
        <v>97.973379314994133</v>
      </c>
      <c r="T10" s="86">
        <f>(D10/(裸身!$C$83+$T$3))+E10-F10</f>
        <v>35.719461208591639</v>
      </c>
      <c r="U10" s="86">
        <f>G10-C10+(-1/(裸身!$T$3+$U$3))*B10</f>
        <v>2.5050011756674646</v>
      </c>
      <c r="V10" s="86">
        <f>(G10-C10)*(裸身!$T$3+$V$3)-B10</f>
        <v>110.22005172936844</v>
      </c>
      <c r="W10" s="43">
        <f t="shared" si="0"/>
        <v>9.0000000000000018</v>
      </c>
      <c r="X10" s="45"/>
      <c r="Y10" s="43">
        <f t="shared" si="1"/>
        <v>39.999999999999964</v>
      </c>
      <c r="Z10" s="43">
        <f t="shared" si="2"/>
        <v>40</v>
      </c>
    </row>
    <row r="11" spans="1:26" s="44" customFormat="1">
      <c r="A11" s="43">
        <v>7</v>
      </c>
      <c r="B11" s="43">
        <f>裸身!S9</f>
        <v>514.12558481697306</v>
      </c>
      <c r="C11" s="43">
        <f>裸身!V9</f>
        <v>242.37348998514443</v>
      </c>
      <c r="D11" s="43">
        <f>裸身!B9</f>
        <v>257.06279240848653</v>
      </c>
      <c r="E11" s="43">
        <f>裸身!E9</f>
        <v>111.39387671034416</v>
      </c>
      <c r="F11" s="43">
        <f>裸身!E9</f>
        <v>111.39387671034416</v>
      </c>
      <c r="G11" s="43">
        <f>裸身!W9</f>
        <v>257.06279240848653</v>
      </c>
      <c r="H11" s="43">
        <f>(D11/(裸身!$C$83+$H$3))+E11-F11</f>
        <v>25.706279240848659</v>
      </c>
      <c r="I11" s="43">
        <f>G11-C11+(-1/(裸身!$T$3+$I$3))*B11</f>
        <v>1.8361628029177712</v>
      </c>
      <c r="J11" s="43">
        <f>(G11-C11)*(裸身!$T$3+$J$3)-B11</f>
        <v>73.446512116710892</v>
      </c>
      <c r="K11" s="43">
        <f>(D11/(裸身!$C$83+$K$3))+E11-F11</f>
        <v>28.562532489831824</v>
      </c>
      <c r="L11" s="75">
        <f>G11-C11+(-1/(裸身!$T$3+$L$3))*B11</f>
        <v>2.1496540131720234</v>
      </c>
      <c r="M11" s="86">
        <f>(G11-C11)*(裸身!$T$3+$M$3)-B11</f>
        <v>88.135814540052934</v>
      </c>
      <c r="N11" s="86">
        <f>(D11/(裸身!$C$83+$N$3))+E11-F11</f>
        <v>32.132849051060816</v>
      </c>
      <c r="O11" s="86">
        <f>G11-C11+(-1/(裸身!$T$3+$L$3))*B11</f>
        <v>2.1496540131720234</v>
      </c>
      <c r="P11" s="86">
        <f>(G11-C11)*(裸身!$T$3+$P$3)-B11</f>
        <v>102.82511696339509</v>
      </c>
      <c r="Q11" s="86">
        <f>(D11/(裸身!$C$83+$Q$3))+E11-F11</f>
        <v>36.723256058355219</v>
      </c>
      <c r="R11" s="86">
        <f>G11-C11+(-1/(裸身!$T$3+$R$3))*B11</f>
        <v>2.7328934741101669</v>
      </c>
      <c r="S11" s="86">
        <f>(G11-C11)*(裸身!$T$3+$S$3)-B11</f>
        <v>117.51441938673725</v>
      </c>
      <c r="T11" s="86">
        <f>(D11/(裸身!$C$83+$T$3))+E11-F11</f>
        <v>42.843798734747764</v>
      </c>
      <c r="U11" s="86">
        <f>G11-C11+(-1/(裸身!$T$3+$U$3))*B11</f>
        <v>3.0046300411381655</v>
      </c>
      <c r="V11" s="86">
        <f>(G11-C11)*(裸身!$T$3+$V$3)-B11</f>
        <v>132.20372181007929</v>
      </c>
      <c r="W11" s="43">
        <f t="shared" si="0"/>
        <v>9.0000000000000036</v>
      </c>
      <c r="X11" s="45"/>
      <c r="Y11" s="43">
        <f t="shared" si="1"/>
        <v>40.000000000000036</v>
      </c>
      <c r="Z11" s="43">
        <f t="shared" si="2"/>
        <v>40</v>
      </c>
    </row>
    <row r="12" spans="1:26" s="44" customFormat="1">
      <c r="A12" s="43">
        <v>8</v>
      </c>
      <c r="B12" s="43">
        <f>裸身!S10</f>
        <v>605.96442562694074</v>
      </c>
      <c r="C12" s="43">
        <f>裸身!V10</f>
        <v>285.66894350984347</v>
      </c>
      <c r="D12" s="43">
        <f>裸身!B10</f>
        <v>302.98221281347037</v>
      </c>
      <c r="E12" s="43">
        <f>裸身!E10</f>
        <v>131.29229221917049</v>
      </c>
      <c r="F12" s="43">
        <f>裸身!E10</f>
        <v>131.29229221917049</v>
      </c>
      <c r="G12" s="43">
        <f>裸身!W10</f>
        <v>302.98221281347037</v>
      </c>
      <c r="H12" s="43">
        <f>(D12/(裸身!$C$83+$H$3))+E12-F12</f>
        <v>30.298221281347026</v>
      </c>
      <c r="I12" s="43">
        <f>G12-C12+(-1/(裸身!$T$3+$I$3))*B12</f>
        <v>2.1641586629533762</v>
      </c>
      <c r="J12" s="43">
        <f>(G12-C12)*(裸身!$T$3+$J$3)-B12</f>
        <v>86.566346518135106</v>
      </c>
      <c r="K12" s="43">
        <f>(D12/(裸身!$C$83+$K$3))+E12-F12</f>
        <v>33.664690312607803</v>
      </c>
      <c r="L12" s="75">
        <f>G12-C12+(-1/(裸身!$T$3+$L$3))*B12</f>
        <v>2.5336491663844392</v>
      </c>
      <c r="M12" s="86">
        <f>(G12-C12)*(裸身!$T$3+$M$3)-B12</f>
        <v>103.87961582176194</v>
      </c>
      <c r="N12" s="86">
        <f>(D12/(裸身!$C$83+$N$3))+E12-F12</f>
        <v>37.872776601683796</v>
      </c>
      <c r="O12" s="86">
        <f>G12-C12+(-1/(裸身!$T$3+$L$3))*B12</f>
        <v>2.5336491663844392</v>
      </c>
      <c r="P12" s="86">
        <f>(G12-C12)*(裸身!$T$3+$P$3)-B12</f>
        <v>121.1928851253889</v>
      </c>
      <c r="Q12" s="86">
        <f>(D12/(裸身!$C$83+$Q$3))+E12-F12</f>
        <v>43.283173259067183</v>
      </c>
      <c r="R12" s="86">
        <f>G12-C12+(-1/(裸身!$T$3+$R$3))*B12</f>
        <v>3.221073358814321</v>
      </c>
      <c r="S12" s="86">
        <f>(G12-C12)*(裸身!$T$3+$S$3)-B12</f>
        <v>138.50615442901585</v>
      </c>
      <c r="T12" s="86">
        <f>(D12/(裸身!$C$83+$T$3))+E12-F12</f>
        <v>50.497035468911719</v>
      </c>
      <c r="U12" s="86">
        <f>G12-C12+(-1/(裸身!$T$3+$U$3))*B12</f>
        <v>3.541350539378243</v>
      </c>
      <c r="V12" s="86">
        <f>(G12-C12)*(裸身!$T$3+$V$3)-B12</f>
        <v>155.81942373264269</v>
      </c>
      <c r="W12" s="43">
        <f t="shared" si="0"/>
        <v>9.0000000000000036</v>
      </c>
      <c r="X12" s="45"/>
      <c r="Y12" s="43">
        <f t="shared" si="1"/>
        <v>39.999999999999943</v>
      </c>
      <c r="Z12" s="43">
        <f t="shared" si="2"/>
        <v>40</v>
      </c>
    </row>
    <row r="13" spans="1:26" s="44" customFormat="1">
      <c r="A13" s="43">
        <v>9</v>
      </c>
      <c r="B13" s="43">
        <f>裸身!S11</f>
        <v>703.73835392494311</v>
      </c>
      <c r="C13" s="43">
        <f>裸身!V11</f>
        <v>331.7623668503303</v>
      </c>
      <c r="D13" s="43">
        <f>裸身!B11</f>
        <v>351.86917696247156</v>
      </c>
      <c r="E13" s="43">
        <f>裸身!E11</f>
        <v>152.47664335040434</v>
      </c>
      <c r="F13" s="43">
        <f>裸身!E11</f>
        <v>152.47664335040434</v>
      </c>
      <c r="G13" s="43">
        <f>裸身!W11</f>
        <v>351.86917696247156</v>
      </c>
      <c r="H13" s="43">
        <f>(D13/(裸身!$C$83+$H$3))+E13-F13</f>
        <v>35.18691769624715</v>
      </c>
      <c r="I13" s="43">
        <f>G13-C13+(-1/(裸身!$T$3+$I$3))*B13</f>
        <v>2.5133512640176825</v>
      </c>
      <c r="J13" s="43">
        <f>(G13-C13)*(裸身!$T$3+$J$3)-B13</f>
        <v>100.53405056070733</v>
      </c>
      <c r="K13" s="43">
        <f>(D13/(裸身!$C$83+$K$3))+E13-F13</f>
        <v>39.096575218052408</v>
      </c>
      <c r="L13" s="75">
        <f>G13-C13+(-1/(裸身!$T$3+$L$3))*B13</f>
        <v>2.9424600164109407</v>
      </c>
      <c r="M13" s="86">
        <f>(G13-C13)*(裸身!$T$3+$M$3)-B13</f>
        <v>120.64086067284859</v>
      </c>
      <c r="N13" s="86">
        <f>(D13/(裸身!$C$83+$N$3))+E13-F13</f>
        <v>43.983647120308945</v>
      </c>
      <c r="O13" s="86">
        <f>G13-C13+(-1/(裸身!$T$3+$L$3))*B13</f>
        <v>2.9424600164109407</v>
      </c>
      <c r="P13" s="86">
        <f>(G13-C13)*(裸身!$T$3+$P$3)-B13</f>
        <v>140.74767078498985</v>
      </c>
      <c r="Q13" s="86">
        <f>(D13/(裸身!$C$83+$Q$3))+E13-F13</f>
        <v>50.267025280353096</v>
      </c>
      <c r="R13" s="86">
        <f>G13-C13+(-1/(裸身!$T$3+$R$3))*B13</f>
        <v>3.740801881328629</v>
      </c>
      <c r="S13" s="86">
        <f>(G13-C13)*(裸身!$T$3+$S$3)-B13</f>
        <v>160.85448089713111</v>
      </c>
      <c r="T13" s="86">
        <f>(D13/(裸身!$C$83+$T$3))+E13-F13</f>
        <v>58.644862827078583</v>
      </c>
      <c r="U13" s="86">
        <f>G13-C13+(-1/(裸身!$T$3+$U$3))*B13</f>
        <v>4.1127566138470986</v>
      </c>
      <c r="V13" s="86">
        <f>(G13-C13)*(裸身!$T$3+$V$3)-B13</f>
        <v>180.96129100927237</v>
      </c>
      <c r="W13" s="43">
        <f t="shared" si="0"/>
        <v>8.9999999999999964</v>
      </c>
      <c r="X13" s="45"/>
      <c r="Y13" s="43">
        <f t="shared" si="1"/>
        <v>39.999999999999972</v>
      </c>
      <c r="Z13" s="43">
        <f t="shared" si="2"/>
        <v>40</v>
      </c>
    </row>
    <row r="14" spans="1:26" s="44" customFormat="1">
      <c r="A14" s="43">
        <v>10</v>
      </c>
      <c r="B14" s="43">
        <f>裸身!S12</f>
        <v>807.10678118654721</v>
      </c>
      <c r="C14" s="43">
        <f>裸身!V12</f>
        <v>380.49319684508652</v>
      </c>
      <c r="D14" s="43">
        <f>裸身!B12</f>
        <v>403.5533905932736</v>
      </c>
      <c r="E14" s="43">
        <f>裸身!E12</f>
        <v>174.8731359237519</v>
      </c>
      <c r="F14" s="43">
        <f>裸身!E12</f>
        <v>174.8731359237519</v>
      </c>
      <c r="G14" s="43">
        <f>裸身!W12</f>
        <v>403.5533905932736</v>
      </c>
      <c r="H14" s="43">
        <f>(D14/(裸身!$C$83+$H$3))+E14-F14</f>
        <v>40.355339059327349</v>
      </c>
      <c r="I14" s="43">
        <f>G14-C14+(-1/(裸身!$T$3+$I$3))*B14</f>
        <v>2.8825242185234075</v>
      </c>
      <c r="J14" s="43">
        <f>(G14-C14)*(裸身!$T$3+$J$3)-B14</f>
        <v>115.30096874093636</v>
      </c>
      <c r="K14" s="43">
        <f>(D14/(裸身!$C$83+$K$3))+E14-F14</f>
        <v>44.839265621474851</v>
      </c>
      <c r="L14" s="75">
        <f>G14-C14+(-1/(裸身!$T$3+$L$3))*B14</f>
        <v>3.3746624997347183</v>
      </c>
      <c r="M14" s="86">
        <f>(G14-C14)*(裸身!$T$3+$M$3)-B14</f>
        <v>138.36116248912344</v>
      </c>
      <c r="N14" s="86">
        <f>(D14/(裸身!$C$83+$N$3))+E14-F14</f>
        <v>50.444173824159208</v>
      </c>
      <c r="O14" s="86">
        <f>G14-C14+(-1/(裸身!$T$3+$L$3))*B14</f>
        <v>3.3746624997347183</v>
      </c>
      <c r="P14" s="86">
        <f>(G14-C14)*(裸身!$T$3+$P$3)-B14</f>
        <v>161.42135623731053</v>
      </c>
      <c r="Q14" s="86">
        <f>(D14/(裸身!$C$83+$Q$3))+E14-F14</f>
        <v>57.650484370467666</v>
      </c>
      <c r="R14" s="86">
        <f>G14-C14+(-1/(裸身!$T$3+$R$3))*B14</f>
        <v>4.2902686043138978</v>
      </c>
      <c r="S14" s="86">
        <f>(G14-C14)*(裸身!$T$3+$S$3)-B14</f>
        <v>184.48154998549762</v>
      </c>
      <c r="T14" s="86">
        <f>(D14/(裸身!$C$83+$T$3))+E14-F14</f>
        <v>67.258898432212249</v>
      </c>
      <c r="U14" s="86">
        <f>G14-C14+(-1/(裸身!$T$3+$U$3))*B14</f>
        <v>4.7168578121291986</v>
      </c>
      <c r="V14" s="86">
        <f>(G14-C14)*(裸身!$T$3+$V$3)-B14</f>
        <v>207.54174373368471</v>
      </c>
      <c r="W14" s="43">
        <f t="shared" si="0"/>
        <v>8.9999999999999982</v>
      </c>
      <c r="X14" s="45"/>
      <c r="Y14" s="43">
        <f t="shared" si="1"/>
        <v>40.000000000000043</v>
      </c>
      <c r="Z14" s="43">
        <f t="shared" si="2"/>
        <v>40</v>
      </c>
    </row>
    <row r="15" spans="1:26" s="44" customFormat="1">
      <c r="A15" s="43">
        <v>11</v>
      </c>
      <c r="B15" s="43">
        <f>裸身!S13</f>
        <v>915.78183358052286</v>
      </c>
      <c r="C15" s="43">
        <f>裸身!V13</f>
        <v>431.72572154510362</v>
      </c>
      <c r="D15" s="43">
        <f>裸身!B13</f>
        <v>457.89091679026143</v>
      </c>
      <c r="E15" s="43">
        <f>裸身!E13</f>
        <v>198.41939727577994</v>
      </c>
      <c r="F15" s="43">
        <f>裸身!E13</f>
        <v>198.41939727577994</v>
      </c>
      <c r="G15" s="43">
        <f>裸身!W13</f>
        <v>457.89091679026143</v>
      </c>
      <c r="H15" s="43">
        <f>(D15/(裸身!$C$83+$H$3))+E15-F15</f>
        <v>45.789091679026143</v>
      </c>
      <c r="I15" s="43">
        <f>G15-C15+(-1/(裸身!$T$3+$I$3))*B15</f>
        <v>3.2706494056447326</v>
      </c>
      <c r="J15" s="43">
        <f>(G15-C15)*(裸身!$T$3+$J$3)-B15</f>
        <v>130.8259762257893</v>
      </c>
      <c r="K15" s="43">
        <f>(D15/(裸身!$C$83+$K$3))+E15-F15</f>
        <v>50.876768532251276</v>
      </c>
      <c r="L15" s="75">
        <f>G15-C15+(-1/(裸身!$T$3+$L$3))*B15</f>
        <v>3.8290529627060259</v>
      </c>
      <c r="M15" s="86">
        <f>(G15-C15)*(裸身!$T$3+$M$3)-B15</f>
        <v>156.99117147094705</v>
      </c>
      <c r="N15" s="86">
        <f>(D15/(裸身!$C$83+$N$3))+E15-F15</f>
        <v>57.236364598782671</v>
      </c>
      <c r="O15" s="86">
        <f>G15-C15+(-1/(裸身!$T$3+$L$3))*B15</f>
        <v>3.8290529627060259</v>
      </c>
      <c r="P15" s="86">
        <f>(G15-C15)*(裸身!$T$3+$P$3)-B15</f>
        <v>183.1563667161048</v>
      </c>
      <c r="Q15" s="86">
        <f>(D15/(裸身!$C$83+$Q$3))+E15-F15</f>
        <v>65.412988112894482</v>
      </c>
      <c r="R15" s="86">
        <f>G15-C15+(-1/(裸身!$T$3+$R$3))*B15</f>
        <v>4.8679433014247131</v>
      </c>
      <c r="S15" s="86">
        <f>(G15-C15)*(裸身!$T$3+$S$3)-B15</f>
        <v>209.32156196126277</v>
      </c>
      <c r="T15" s="86">
        <f>(D15/(裸身!$C$83+$T$3))+E15-F15</f>
        <v>76.315152798376914</v>
      </c>
      <c r="U15" s="86">
        <f>G15-C15+(-1/(裸身!$T$3+$U$3))*B15</f>
        <v>5.3519717546913732</v>
      </c>
      <c r="V15" s="86">
        <f>(G15-C15)*(裸身!$T$3+$V$3)-B15</f>
        <v>235.48675720642052</v>
      </c>
      <c r="W15" s="43">
        <f t="shared" si="0"/>
        <v>8.9999999999999982</v>
      </c>
      <c r="X15" s="45"/>
      <c r="Y15" s="43">
        <f t="shared" si="1"/>
        <v>40.000000000000021</v>
      </c>
      <c r="Z15" s="43">
        <f t="shared" si="2"/>
        <v>40</v>
      </c>
    </row>
    <row r="16" spans="1:26" s="44" customFormat="1">
      <c r="A16" s="43">
        <v>12</v>
      </c>
      <c r="B16" s="43">
        <f>裸身!S14</f>
        <v>1029.5160030897791</v>
      </c>
      <c r="C16" s="43">
        <f>裸身!V14</f>
        <v>485.34325859946728</v>
      </c>
      <c r="D16" s="43">
        <f>裸身!B14</f>
        <v>514.75800154488957</v>
      </c>
      <c r="E16" s="43">
        <f>裸身!E14</f>
        <v>223.06180066945214</v>
      </c>
      <c r="F16" s="43">
        <f>裸身!E14</f>
        <v>223.06180066945214</v>
      </c>
      <c r="G16" s="43">
        <f>裸身!W14</f>
        <v>514.75800154488957</v>
      </c>
      <c r="H16" s="43">
        <f>(D16/(裸身!$C$83+$H$3))+E16-F16</f>
        <v>51.475800154488951</v>
      </c>
      <c r="I16" s="43">
        <f>G16-C16+(-1/(裸身!$T$3+$I$3))*B16</f>
        <v>3.6768428681778111</v>
      </c>
      <c r="J16" s="43">
        <f>(G16-C16)*(裸身!$T$3+$J$3)-B16</f>
        <v>147.07371472711247</v>
      </c>
      <c r="K16" s="43">
        <f>(D16/(裸身!$C$83+$K$3))+E16-F16</f>
        <v>57.195333504987758</v>
      </c>
      <c r="L16" s="75">
        <f>G16-C16+(-1/(裸身!$T$3+$L$3))*B16</f>
        <v>4.3045965285984096</v>
      </c>
      <c r="M16" s="86">
        <f>(G16-C16)*(裸身!$T$3+$M$3)-B16</f>
        <v>176.48845767253488</v>
      </c>
      <c r="N16" s="86">
        <f>(D16/(裸身!$C$83+$N$3))+E16-F16</f>
        <v>64.344750193111196</v>
      </c>
      <c r="O16" s="86">
        <f>G16-C16+(-1/(裸身!$T$3+$L$3))*B16</f>
        <v>4.3045965285984096</v>
      </c>
      <c r="P16" s="86">
        <f>(G16-C16)*(裸身!$T$3+$P$3)-B16</f>
        <v>205.90320061795705</v>
      </c>
      <c r="Q16" s="86">
        <f>(D16/(裸身!$C$83+$Q$3))+E16-F16</f>
        <v>73.53685736355564</v>
      </c>
      <c r="R16" s="86">
        <f>G16-C16+(-1/(裸身!$T$3+$R$3))*B16</f>
        <v>5.4725103154274279</v>
      </c>
      <c r="S16" s="86">
        <f>(G16-C16)*(裸身!$T$3+$S$3)-B16</f>
        <v>235.31794356337923</v>
      </c>
      <c r="T16" s="86">
        <f>(D16/(裸身!$C$83+$T$3))+E16-F16</f>
        <v>85.793000257481623</v>
      </c>
      <c r="U16" s="86">
        <f>G16-C16+(-1/(裸身!$T$3+$U$3))*B16</f>
        <v>6.0166519661091264</v>
      </c>
      <c r="V16" s="86">
        <f>(G16-C16)*(裸身!$T$3+$V$3)-B16</f>
        <v>264.73268650880163</v>
      </c>
      <c r="W16" s="43">
        <f t="shared" si="0"/>
        <v>8.9999999999999947</v>
      </c>
      <c r="X16" s="45"/>
      <c r="Y16" s="43">
        <f t="shared" si="1"/>
        <v>39.999999999999986</v>
      </c>
      <c r="Z16" s="43">
        <f t="shared" si="2"/>
        <v>40</v>
      </c>
    </row>
    <row r="17" spans="1:26" s="44" customFormat="1">
      <c r="A17" s="43">
        <v>13</v>
      </c>
      <c r="B17" s="43">
        <f>裸身!S15</f>
        <v>1148.0935072788113</v>
      </c>
      <c r="C17" s="43">
        <f>裸身!V15</f>
        <v>541.24408200286825</v>
      </c>
      <c r="D17" s="43">
        <f>裸身!B15</f>
        <v>574.04675363940567</v>
      </c>
      <c r="E17" s="43">
        <f>裸身!E15</f>
        <v>248.75359324374244</v>
      </c>
      <c r="F17" s="43">
        <f>裸身!E15</f>
        <v>248.75359324374244</v>
      </c>
      <c r="G17" s="43">
        <f>裸身!W15</f>
        <v>574.04675363940567</v>
      </c>
      <c r="H17" s="43">
        <f>(D17/(裸身!$C$83+$H$3))+E17-F17</f>
        <v>57.404675363940555</v>
      </c>
      <c r="I17" s="43">
        <f>G17-C17+(-1/(裸身!$T$3+$I$3))*B17</f>
        <v>4.1003339545671267</v>
      </c>
      <c r="J17" s="43">
        <f>(G17-C17)*(裸身!$T$3+$J$3)-B17</f>
        <v>164.01335818268512</v>
      </c>
      <c r="K17" s="43">
        <f>(D17/(裸身!$C$83+$K$3))+E17-F17</f>
        <v>63.782972626600611</v>
      </c>
      <c r="L17" s="75">
        <f>G17-C17+(-1/(裸身!$T$3+$L$3))*B17</f>
        <v>4.8003909712005495</v>
      </c>
      <c r="M17" s="86">
        <f>(G17-C17)*(裸身!$T$3+$M$3)-B17</f>
        <v>196.81602981922265</v>
      </c>
      <c r="N17" s="86">
        <f>(D17/(裸身!$C$83+$N$3))+E17-F17</f>
        <v>71.755844204925722</v>
      </c>
      <c r="O17" s="86">
        <f>G17-C17+(-1/(裸身!$T$3+$L$3))*B17</f>
        <v>4.8003909712005495</v>
      </c>
      <c r="P17" s="86">
        <f>(G17-C17)*(裸身!$T$3+$P$3)-B17</f>
        <v>229.61870145575995</v>
      </c>
      <c r="Q17" s="86">
        <f>(D17/(裸身!$C$83+$Q$3))+E17-F17</f>
        <v>82.006679091343699</v>
      </c>
      <c r="R17" s="86">
        <f>G17-C17+(-1/(裸身!$T$3+$R$3))*B17</f>
        <v>6.1028226300534278</v>
      </c>
      <c r="S17" s="86">
        <f>(G17-C17)*(裸身!$T$3+$S$3)-B17</f>
        <v>262.42137309229724</v>
      </c>
      <c r="T17" s="86">
        <f>(D17/(裸身!$C$83+$T$3))+E17-F17</f>
        <v>95.674458939900944</v>
      </c>
      <c r="U17" s="86">
        <f>G17-C17+(-1/(裸身!$T$3+$U$3))*B17</f>
        <v>6.7096373802007889</v>
      </c>
      <c r="V17" s="86">
        <f>(G17-C17)*(裸身!$T$3+$V$3)-B17</f>
        <v>295.22404472883477</v>
      </c>
      <c r="W17" s="43">
        <f t="shared" si="0"/>
        <v>9.0000000000000036</v>
      </c>
      <c r="X17" s="45"/>
      <c r="Y17" s="43">
        <f t="shared" si="1"/>
        <v>39.999999999999929</v>
      </c>
      <c r="Z17" s="43">
        <f t="shared" si="2"/>
        <v>40</v>
      </c>
    </row>
    <row r="18" spans="1:26" s="44" customFormat="1">
      <c r="A18" s="43">
        <v>14</v>
      </c>
      <c r="B18" s="43">
        <f>裸身!S16</f>
        <v>1271.324037147707</v>
      </c>
      <c r="C18" s="43">
        <f>裸身!V16</f>
        <v>599.33847465534757</v>
      </c>
      <c r="D18" s="43">
        <f>裸身!B16</f>
        <v>635.66201857385352</v>
      </c>
      <c r="E18" s="43">
        <f>裸身!E16</f>
        <v>275.45354138200321</v>
      </c>
      <c r="F18" s="43">
        <f>裸身!E16</f>
        <v>275.45354138200321</v>
      </c>
      <c r="G18" s="43">
        <f>裸身!W16</f>
        <v>635.66201857385352</v>
      </c>
      <c r="H18" s="43">
        <f>(D18/(裸身!$C$83+$H$3))+E18-F18</f>
        <v>63.566201857385352</v>
      </c>
      <c r="I18" s="43">
        <f>G18-C18+(-1/(裸身!$T$3+$I$3))*B18</f>
        <v>4.5404429898132719</v>
      </c>
      <c r="J18" s="43">
        <f>(G18-C18)*(裸身!$T$3+$J$3)-B18</f>
        <v>181.61771959253088</v>
      </c>
      <c r="K18" s="43">
        <f>(D18/(裸身!$C$83+$K$3))+E18-F18</f>
        <v>70.6291131748726</v>
      </c>
      <c r="L18" s="75">
        <f>G18-C18+(-1/(裸身!$T$3+$L$3))*B18</f>
        <v>5.3156405734399215</v>
      </c>
      <c r="M18" s="86">
        <f>(G18-C18)*(裸身!$T$3+$M$3)-B18</f>
        <v>217.94126351103682</v>
      </c>
      <c r="N18" s="86">
        <f>(D18/(裸身!$C$83+$N$3))+E18-F18</f>
        <v>79.457752321731675</v>
      </c>
      <c r="O18" s="86">
        <f>G18-C18+(-1/(裸身!$T$3+$L$3))*B18</f>
        <v>5.3156405734399215</v>
      </c>
      <c r="P18" s="86">
        <f>(G18-C18)*(裸身!$T$3+$P$3)-B18</f>
        <v>254.26480742954277</v>
      </c>
      <c r="Q18" s="86">
        <f>(D18/(裸身!$C$83+$Q$3))+E18-F18</f>
        <v>90.808859796264755</v>
      </c>
      <c r="R18" s="86">
        <f>G18-C18+(-1/(裸身!$T$3+$R$3))*B18</f>
        <v>6.7578686360011346</v>
      </c>
      <c r="S18" s="86">
        <f>(G18-C18)*(裸身!$T$3+$S$3)-B18</f>
        <v>290.58835134804872</v>
      </c>
      <c r="T18" s="86">
        <f>(D18/(裸身!$C$83+$T$3))+E18-F18</f>
        <v>105.9436697623089</v>
      </c>
      <c r="U18" s="86">
        <f>G18-C18+(-1/(裸身!$T$3+$U$3))*B18</f>
        <v>7.429815801512607</v>
      </c>
      <c r="V18" s="86">
        <f>(G18-C18)*(裸身!$T$3+$V$3)-B18</f>
        <v>326.91189526655467</v>
      </c>
      <c r="W18" s="43">
        <f t="shared" si="0"/>
        <v>9.0000000000000018</v>
      </c>
      <c r="X18" s="45"/>
      <c r="Y18" s="43">
        <f t="shared" si="1"/>
        <v>40.000000000000036</v>
      </c>
      <c r="Z18" s="43">
        <f t="shared" si="2"/>
        <v>40</v>
      </c>
    </row>
    <row r="19" spans="1:26" s="44" customFormat="1">
      <c r="A19" s="43">
        <v>15</v>
      </c>
      <c r="B19" s="43">
        <f>裸身!S17</f>
        <v>1399.0381056766573</v>
      </c>
      <c r="C19" s="43">
        <f>裸身!V17</f>
        <v>659.54653553328126</v>
      </c>
      <c r="D19" s="43">
        <f>裸身!B17</f>
        <v>699.51905283832866</v>
      </c>
      <c r="E19" s="43">
        <f>裸身!E17</f>
        <v>303.12492289660906</v>
      </c>
      <c r="F19" s="43">
        <f>裸身!E17</f>
        <v>303.12492289660906</v>
      </c>
      <c r="G19" s="43">
        <f>裸身!W17</f>
        <v>699.51905283832866</v>
      </c>
      <c r="H19" s="43">
        <f>(D19/(裸身!$C$83+$H$3))+E19-F19</f>
        <v>69.951905283832843</v>
      </c>
      <c r="I19" s="43">
        <f>G19-C19+(-1/(裸身!$T$3+$I$3))*B19</f>
        <v>4.9965646631309681</v>
      </c>
      <c r="J19" s="43">
        <f>(G19-C19)*(裸身!$T$3+$J$3)-B19</f>
        <v>199.86258652523884</v>
      </c>
      <c r="K19" s="43">
        <f>(D19/(裸身!$C$83+$K$3))+E19-F19</f>
        <v>77.72433920425874</v>
      </c>
      <c r="L19" s="75">
        <f>G19-C19+(-1/(裸身!$T$3+$L$3))*B19</f>
        <v>5.8496366787874692</v>
      </c>
      <c r="M19" s="86">
        <f>(G19-C19)*(裸身!$T$3+$M$3)-B19</f>
        <v>239.83510383028624</v>
      </c>
      <c r="N19" s="86">
        <f>(D19/(裸身!$C$83+$N$3))+E19-F19</f>
        <v>87.439881604791083</v>
      </c>
      <c r="O19" s="86">
        <f>G19-C19+(-1/(裸身!$T$3+$L$3))*B19</f>
        <v>5.8496366787874692</v>
      </c>
      <c r="P19" s="86">
        <f>(G19-C19)*(裸身!$T$3+$P$3)-B19</f>
        <v>279.80762113533365</v>
      </c>
      <c r="Q19" s="86">
        <f>(D19/(裸身!$C$83+$Q$3))+E19-F19</f>
        <v>99.931293262618397</v>
      </c>
      <c r="R19" s="86">
        <f>G19-C19+(-1/(裸身!$T$3+$R$3))*B19</f>
        <v>7.4367474055902605</v>
      </c>
      <c r="S19" s="86">
        <f>(G19-C19)*(裸身!$T$3+$S$3)-B19</f>
        <v>319.78013844038105</v>
      </c>
      <c r="T19" s="86">
        <f>(D19/(裸身!$C$83+$T$3))+E19-F19</f>
        <v>116.58650880638811</v>
      </c>
      <c r="U19" s="86">
        <f>G19-C19+(-1/(裸身!$T$3+$U$3))*B19</f>
        <v>8.1761967214870097</v>
      </c>
      <c r="V19" s="86">
        <f>(G19-C19)*(裸身!$T$3+$V$3)-B19</f>
        <v>359.75265574542846</v>
      </c>
      <c r="W19" s="43">
        <f t="shared" si="0"/>
        <v>9</v>
      </c>
      <c r="X19" s="45"/>
      <c r="Y19" s="43">
        <f t="shared" si="1"/>
        <v>39.99999999999995</v>
      </c>
      <c r="Z19" s="43">
        <f t="shared" si="2"/>
        <v>40</v>
      </c>
    </row>
    <row r="20" spans="1:26" s="44" customFormat="1">
      <c r="A20" s="43">
        <v>16</v>
      </c>
      <c r="B20" s="43">
        <f>裸身!S18</f>
        <v>1531.0835055998646</v>
      </c>
      <c r="C20" s="43">
        <f>裸身!V18</f>
        <v>721.79650978279324</v>
      </c>
      <c r="D20" s="43">
        <f>裸身!B18</f>
        <v>765.54175279993228</v>
      </c>
      <c r="E20" s="43">
        <f>裸身!E18</f>
        <v>331.73475954663729</v>
      </c>
      <c r="F20" s="43">
        <f>裸身!E18</f>
        <v>331.73475954663729</v>
      </c>
      <c r="G20" s="43">
        <f>裸身!W18</f>
        <v>765.54175279993228</v>
      </c>
      <c r="H20" s="43">
        <f>(D20/(裸身!$C$83+$H$3))+E20-F20</f>
        <v>76.554175279993217</v>
      </c>
      <c r="I20" s="43">
        <f>G20-C20+(-1/(裸身!$T$3+$I$3))*B20</f>
        <v>5.4681553771424305</v>
      </c>
      <c r="J20" s="43">
        <f>(G20-C20)*(裸身!$T$3+$J$3)-B20</f>
        <v>218.72621508569728</v>
      </c>
      <c r="K20" s="43">
        <f>(D20/(裸身!$C$83+$K$3))+E20-F20</f>
        <v>85.060194755548025</v>
      </c>
      <c r="L20" s="75">
        <f>G20-C20+(-1/(裸身!$T$3+$L$3))*B20</f>
        <v>6.4017428805569807</v>
      </c>
      <c r="M20" s="86">
        <f>(G20-C20)*(裸身!$T$3+$M$3)-B20</f>
        <v>262.47145810283632</v>
      </c>
      <c r="N20" s="86">
        <f>(D20/(裸身!$C$83+$N$3))+E20-F20</f>
        <v>95.692719099991564</v>
      </c>
      <c r="O20" s="86">
        <f>G20-C20+(-1/(裸身!$T$3+$L$3))*B20</f>
        <v>6.4017428805569807</v>
      </c>
      <c r="P20" s="86">
        <f>(G20-C20)*(裸身!$T$3+$P$3)-B20</f>
        <v>306.21670111997537</v>
      </c>
      <c r="Q20" s="86">
        <f>(D20/(裸身!$C$83+$Q$3))+E20-F20</f>
        <v>109.3631075428475</v>
      </c>
      <c r="R20" s="86">
        <f>G20-C20+(-1/(裸身!$T$3+$R$3))*B20</f>
        <v>8.1386498636538249</v>
      </c>
      <c r="S20" s="86">
        <f>(G20-C20)*(裸身!$T$3+$S$3)-B20</f>
        <v>349.96194413711441</v>
      </c>
      <c r="T20" s="86">
        <f>(D20/(裸身!$C$83+$T$3))+E20-F20</f>
        <v>127.59029213332207</v>
      </c>
      <c r="U20" s="86">
        <f>G20-C20+(-1/(裸身!$T$3+$U$3))*B20</f>
        <v>8.9478906171421215</v>
      </c>
      <c r="V20" s="86">
        <f>(G20-C20)*(裸身!$T$3+$V$3)-B20</f>
        <v>393.70718715425346</v>
      </c>
      <c r="W20" s="43">
        <f t="shared" si="0"/>
        <v>9</v>
      </c>
      <c r="X20" s="45"/>
      <c r="Y20" s="43">
        <f t="shared" si="1"/>
        <v>40.000000000000036</v>
      </c>
      <c r="Z20" s="43">
        <f t="shared" si="2"/>
        <v>40</v>
      </c>
    </row>
    <row r="21" spans="1:26" s="44" customFormat="1">
      <c r="A21" s="43">
        <v>17</v>
      </c>
      <c r="B21" s="43">
        <f>裸身!S19</f>
        <v>1667.3225577397914</v>
      </c>
      <c r="C21" s="43">
        <f>裸身!V19</f>
        <v>786.02349150590169</v>
      </c>
      <c r="D21" s="43">
        <f>裸身!B19</f>
        <v>833.66127886989568</v>
      </c>
      <c r="E21" s="43">
        <f>裸身!E19</f>
        <v>361.25322084362148</v>
      </c>
      <c r="F21" s="43">
        <f>裸身!E19</f>
        <v>361.25322084362148</v>
      </c>
      <c r="G21" s="43">
        <f>裸身!W19</f>
        <v>833.66127886989568</v>
      </c>
      <c r="H21" s="43">
        <f>(D21/(裸身!$C$83+$H$3))+E21-F21</f>
        <v>83.366127886989545</v>
      </c>
      <c r="I21" s="43">
        <f>G21-C21+(-1/(裸身!$T$3+$I$3))*B21</f>
        <v>5.9547234204992066</v>
      </c>
      <c r="J21" s="43">
        <f>(G21-C21)*(裸身!$T$3+$J$3)-B21</f>
        <v>238.18893681996838</v>
      </c>
      <c r="K21" s="43">
        <f>(D21/(裸身!$C$83+$K$3))+E21-F21</f>
        <v>92.629030985543977</v>
      </c>
      <c r="L21" s="75">
        <f>G21-C21+(-1/(裸身!$T$3+$L$3))*B21</f>
        <v>6.9713835166820104</v>
      </c>
      <c r="M21" s="86">
        <f>(G21-C21)*(裸身!$T$3+$M$3)-B21</f>
        <v>285.82672418396237</v>
      </c>
      <c r="N21" s="86">
        <f>(D21/(裸身!$C$83+$N$3))+E21-F21</f>
        <v>104.20765985873697</v>
      </c>
      <c r="O21" s="86">
        <f>G21-C21+(-1/(裸身!$T$3+$L$3))*B21</f>
        <v>6.9713835166820104</v>
      </c>
      <c r="P21" s="86">
        <f>(G21-C21)*(裸身!$T$3+$P$3)-B21</f>
        <v>333.46451154795636</v>
      </c>
      <c r="Q21" s="86">
        <f>(D21/(裸身!$C$83+$Q$3))+E21-F21</f>
        <v>119.0944684099851</v>
      </c>
      <c r="R21" s="86">
        <f>G21-C21+(-1/(裸身!$T$3+$R$3))*B21</f>
        <v>8.8628441607430304</v>
      </c>
      <c r="S21" s="86">
        <f>(G21-C21)*(裸身!$T$3+$S$3)-B21</f>
        <v>381.10229891195036</v>
      </c>
      <c r="T21" s="86">
        <f>(D21/(裸身!$C$83+$T$3))+E21-F21</f>
        <v>138.94354647831591</v>
      </c>
      <c r="U21" s="86">
        <f>G21-C21+(-1/(裸身!$T$3+$U$3))*B21</f>
        <v>9.7440928699078242</v>
      </c>
      <c r="V21" s="86">
        <f>(G21-C21)*(裸身!$T$3+$V$3)-B21</f>
        <v>428.74008627594435</v>
      </c>
      <c r="W21" s="43">
        <f t="shared" si="0"/>
        <v>8.9999999999999982</v>
      </c>
      <c r="X21" s="45"/>
      <c r="Y21" s="43">
        <f t="shared" si="1"/>
        <v>40.000000000000036</v>
      </c>
      <c r="Z21" s="43">
        <f t="shared" si="2"/>
        <v>40</v>
      </c>
    </row>
    <row r="22" spans="1:26" s="44" customFormat="1">
      <c r="A22" s="43">
        <v>18</v>
      </c>
      <c r="B22" s="43">
        <f>裸身!S20</f>
        <v>1807.6299364909248</v>
      </c>
      <c r="C22" s="43">
        <f>裸身!V20</f>
        <v>852.16839863143593</v>
      </c>
      <c r="D22" s="43">
        <f>裸身!B20</f>
        <v>903.81496824546241</v>
      </c>
      <c r="E22" s="43">
        <f>裸身!E20</f>
        <v>391.65315290636704</v>
      </c>
      <c r="F22" s="43">
        <f>裸身!E20</f>
        <v>391.65315290636704</v>
      </c>
      <c r="G22" s="43">
        <f>裸身!W20</f>
        <v>903.81496824546241</v>
      </c>
      <c r="H22" s="43">
        <f>(D22/(裸身!$C$83+$H$3))+E22-F22</f>
        <v>90.381496824546275</v>
      </c>
      <c r="I22" s="43">
        <f>G22-C22+(-1/(裸身!$T$3+$I$3))*B22</f>
        <v>6.4558212017533521</v>
      </c>
      <c r="J22" s="43">
        <f>(G22-C22)*(裸身!$T$3+$J$3)-B22</f>
        <v>258.2328480701342</v>
      </c>
      <c r="K22" s="43">
        <f>(D22/(裸身!$C$83+$K$3))+E22-F22</f>
        <v>100.42388536060696</v>
      </c>
      <c r="L22" s="75">
        <f>G22-C22+(-1/(裸身!$T$3+$L$3))*B22</f>
        <v>7.558034577662454</v>
      </c>
      <c r="M22" s="86">
        <f>(G22-C22)*(裸身!$T$3+$M$3)-B22</f>
        <v>309.8794176841609</v>
      </c>
      <c r="N22" s="86">
        <f>(D22/(裸身!$C$83+$N$3))+E22-F22</f>
        <v>112.97687103068279</v>
      </c>
      <c r="O22" s="86">
        <f>G22-C22+(-1/(裸身!$T$3+$L$3))*B22</f>
        <v>7.558034577662454</v>
      </c>
      <c r="P22" s="86">
        <f>(G22-C22)*(裸身!$T$3+$P$3)-B22</f>
        <v>361.52598729818715</v>
      </c>
      <c r="Q22" s="86">
        <f>(D22/(裸身!$C$83+$Q$3))+E22-F22</f>
        <v>129.11642403506607</v>
      </c>
      <c r="R22" s="86">
        <f>G22-C22+(-1/(裸身!$T$3+$R$3))*B22</f>
        <v>9.6086641142375271</v>
      </c>
      <c r="S22" s="86">
        <f>(G22-C22)*(裸身!$T$3+$S$3)-B22</f>
        <v>413.17255691221339</v>
      </c>
      <c r="T22" s="86">
        <f>(D22/(裸身!$C$83+$T$3))+E22-F22</f>
        <v>150.63582804091038</v>
      </c>
      <c r="U22" s="86">
        <f>G22-C22+(-1/(裸身!$T$3+$U$3))*B22</f>
        <v>10.564071057414544</v>
      </c>
      <c r="V22" s="86">
        <f>(G22-C22)*(裸身!$T$3+$V$3)-B22</f>
        <v>464.8191265262401</v>
      </c>
      <c r="W22" s="43">
        <f t="shared" si="0"/>
        <v>8.9999999999999982</v>
      </c>
      <c r="X22" s="45"/>
      <c r="Y22" s="43">
        <f t="shared" si="1"/>
        <v>39.999999999999986</v>
      </c>
      <c r="Z22" s="43">
        <f t="shared" si="2"/>
        <v>40</v>
      </c>
    </row>
    <row r="23" spans="1:26" s="44" customFormat="1">
      <c r="A23" s="43">
        <v>19</v>
      </c>
      <c r="B23" s="43">
        <f>裸身!S21</f>
        <v>1951.8909255137021</v>
      </c>
      <c r="C23" s="43">
        <f>裸身!V21</f>
        <v>920.17715059931675</v>
      </c>
      <c r="D23" s="43">
        <f>裸身!B21</f>
        <v>975.94546275685104</v>
      </c>
      <c r="E23" s="43">
        <f>裸身!E21</f>
        <v>422.90970052796877</v>
      </c>
      <c r="F23" s="43">
        <f>裸身!E21</f>
        <v>422.90970052796877</v>
      </c>
      <c r="G23" s="43">
        <f>裸身!W21</f>
        <v>975.94546275685104</v>
      </c>
      <c r="H23" s="43">
        <f>(D23/(裸身!$C$83+$H$3))+E23-F23</f>
        <v>97.594546275685047</v>
      </c>
      <c r="I23" s="43">
        <f>G23-C23+(-1/(裸身!$T$3+$I$3))*B23</f>
        <v>6.9710390196917444</v>
      </c>
      <c r="J23" s="43">
        <f>(G23-C23)*(裸身!$T$3+$J$3)-B23</f>
        <v>278.84156078766978</v>
      </c>
      <c r="K23" s="43">
        <f>(D23/(裸身!$C$83+$K$3))+E23-F23</f>
        <v>108.4383847507612</v>
      </c>
      <c r="L23" s="75">
        <f>G23-C23+(-1/(裸身!$T$3+$L$3))*B23</f>
        <v>8.1612164132976588</v>
      </c>
      <c r="M23" s="86">
        <f>(G23-C23)*(裸身!$T$3+$M$3)-B23</f>
        <v>334.60987294520396</v>
      </c>
      <c r="N23" s="86">
        <f>(D23/(裸身!$C$83+$N$3))+E23-F23</f>
        <v>121.99318284460639</v>
      </c>
      <c r="O23" s="86">
        <f>G23-C23+(-1/(裸身!$T$3+$L$3))*B23</f>
        <v>8.1612164132976588</v>
      </c>
      <c r="P23" s="86">
        <f>(G23-C23)*(裸身!$T$3+$P$3)-B23</f>
        <v>390.37818510273814</v>
      </c>
      <c r="Q23" s="86">
        <f>(D23/(裸身!$C$83+$Q$3))+E23-F23</f>
        <v>139.4207803938358</v>
      </c>
      <c r="R23" s="86">
        <f>G23-C23+(-1/(裸身!$T$3+$R$3))*B23</f>
        <v>10.375499936285415</v>
      </c>
      <c r="S23" s="86">
        <f>(G23-C23)*(裸身!$T$3+$S$3)-B23</f>
        <v>446.14649726027278</v>
      </c>
      <c r="T23" s="86">
        <f>(D23/(裸身!$C$83+$T$3))+E23-F23</f>
        <v>162.65757712614186</v>
      </c>
      <c r="U23" s="86">
        <f>G23-C23+(-1/(裸身!$T$3+$U$3))*B23</f>
        <v>11.407154759495612</v>
      </c>
      <c r="V23" s="86">
        <f>(G23-C23)*(裸身!$T$3+$V$3)-B23</f>
        <v>501.91480941780696</v>
      </c>
      <c r="W23" s="43">
        <f t="shared" si="0"/>
        <v>9.0000000000000018</v>
      </c>
      <c r="X23" s="45"/>
      <c r="Y23" s="43">
        <f t="shared" si="1"/>
        <v>39.999999999999979</v>
      </c>
      <c r="Z23" s="43">
        <f t="shared" si="2"/>
        <v>40</v>
      </c>
    </row>
    <row r="24" spans="1:26" s="44" customFormat="1" ht="17.649999999999999" customHeight="1">
      <c r="A24" s="43">
        <v>20</v>
      </c>
      <c r="B24" s="43">
        <f>裸身!S22</f>
        <v>2100.0000000000014</v>
      </c>
      <c r="C24" s="43">
        <f>裸身!V22</f>
        <v>990.00000000000068</v>
      </c>
      <c r="D24" s="43">
        <f>裸身!B22</f>
        <v>1050.0000000000007</v>
      </c>
      <c r="E24" s="43">
        <f>裸身!E22</f>
        <v>455.00000000000028</v>
      </c>
      <c r="F24" s="43">
        <f>裸身!E22</f>
        <v>455.00000000000028</v>
      </c>
      <c r="G24" s="43">
        <f>裸身!W22</f>
        <v>1050.0000000000007</v>
      </c>
      <c r="H24" s="43">
        <f>(D24/(裸身!$C$83+$H$3))+E24-F24</f>
        <v>105.00000000000006</v>
      </c>
      <c r="I24" s="43">
        <f>G24-C24+(-1/(裸身!$T$3+$I$3))*B24</f>
        <v>7.4999999999999645</v>
      </c>
      <c r="J24" s="43">
        <f>(G24-C24)*(裸身!$T$3+$J$3)-B24</f>
        <v>299.99999999999864</v>
      </c>
      <c r="K24" s="43">
        <f>(D24/(裸身!$C$83+$K$3))+E24-F24</f>
        <v>116.66666666666669</v>
      </c>
      <c r="L24" s="75">
        <f>G24-C24+(-1/(裸身!$T$3+$L$3))*B24</f>
        <v>8.7804878048780139</v>
      </c>
      <c r="M24" s="86">
        <f>(G24-C24)*(裸身!$T$3+$M$3)-B24</f>
        <v>359.99999999999864</v>
      </c>
      <c r="N24" s="86">
        <f>(D24/(裸身!$C$83+$N$3))+E24-F24</f>
        <v>131.25000000000006</v>
      </c>
      <c r="O24" s="86">
        <f>G24-C24+(-1/(裸身!$T$3+$L$3))*B24</f>
        <v>8.7804878048780139</v>
      </c>
      <c r="P24" s="86">
        <f>(G24-C24)*(裸身!$T$3+$P$3)-B24</f>
        <v>419.99999999999864</v>
      </c>
      <c r="Q24" s="86">
        <f>(D24/(裸身!$C$83+$Q$3))+E24-F24</f>
        <v>150.00000000000006</v>
      </c>
      <c r="R24" s="86">
        <f>G24-C24+(-1/(裸身!$T$3+$R$3))*B24</f>
        <v>11.162790697674389</v>
      </c>
      <c r="S24" s="86">
        <f>(G24-C24)*(裸身!$T$3+$S$3)-B24</f>
        <v>479.99999999999864</v>
      </c>
      <c r="T24" s="86">
        <f>(D24/(裸身!$C$83+$T$3))+E24-F24</f>
        <v>175.00000000000017</v>
      </c>
      <c r="U24" s="86">
        <f>G24-C24+(-1/(裸身!$T$3+$U$3))*B24</f>
        <v>12.272727272727238</v>
      </c>
      <c r="V24" s="86">
        <f>(G24-C24)*(裸身!$T$3+$V$3)-B24</f>
        <v>539.99999999999864</v>
      </c>
      <c r="W24" s="43">
        <f t="shared" si="0"/>
        <v>9.0000000000000036</v>
      </c>
      <c r="X24" s="45"/>
      <c r="Y24" s="43">
        <f t="shared" si="1"/>
        <v>40.000000000000028</v>
      </c>
      <c r="Z24" s="43">
        <f t="shared" si="2"/>
        <v>40</v>
      </c>
    </row>
    <row r="25" spans="1:26" s="44" customFormat="1">
      <c r="A25" s="43">
        <v>21</v>
      </c>
      <c r="B25" s="43">
        <f>裸身!S23</f>
        <v>2251.8596608515159</v>
      </c>
      <c r="C25" s="43">
        <f>裸身!V23</f>
        <v>1061.5909829728575</v>
      </c>
      <c r="D25" s="43">
        <f>裸身!B23</f>
        <v>1125.9298304257579</v>
      </c>
      <c r="E25" s="43">
        <f>裸身!E23</f>
        <v>487.9029265178284</v>
      </c>
      <c r="F25" s="43">
        <f>裸身!E23</f>
        <v>487.9029265178284</v>
      </c>
      <c r="G25" s="43">
        <f>裸身!W23</f>
        <v>1125.9298304257579</v>
      </c>
      <c r="H25" s="43">
        <f>(D25/(裸身!$C$83+$H$3))+E25-F25</f>
        <v>112.59298304257584</v>
      </c>
      <c r="I25" s="43">
        <f>G25-C25+(-1/(裸身!$T$3+$I$3))*B25</f>
        <v>8.0423559316124837</v>
      </c>
      <c r="J25" s="43">
        <f>(G25-C25)*(裸身!$T$3+$J$3)-B25</f>
        <v>321.69423726449941</v>
      </c>
      <c r="K25" s="43">
        <f>(D25/(裸身!$C$83+$K$3))+E25-F25</f>
        <v>125.10331449175089</v>
      </c>
      <c r="L25" s="75">
        <f>G25-C25+(-1/(裸身!$T$3+$L$3))*B25</f>
        <v>9.4154410906682884</v>
      </c>
      <c r="M25" s="86">
        <f>(G25-C25)*(裸身!$T$3+$M$3)-B25</f>
        <v>386.03308471739956</v>
      </c>
      <c r="N25" s="86">
        <f>(D25/(裸身!$C$83+$N$3))+E25-F25</f>
        <v>140.74122880321977</v>
      </c>
      <c r="O25" s="86">
        <f>G25-C25+(-1/(裸身!$T$3+$L$3))*B25</f>
        <v>9.4154410906682884</v>
      </c>
      <c r="P25" s="86">
        <f>(G25-C25)*(裸身!$T$3+$P$3)-B25</f>
        <v>450.37193217030017</v>
      </c>
      <c r="Q25" s="86">
        <f>(D25/(裸身!$C$83+$Q$3))+E25-F25</f>
        <v>160.84711863225118</v>
      </c>
      <c r="R25" s="86">
        <f>G25-C25+(-1/(裸身!$T$3+$R$3))*B25</f>
        <v>11.970018130772104</v>
      </c>
      <c r="S25" s="86">
        <f>(G25-C25)*(裸身!$T$3+$S$3)-B25</f>
        <v>514.71077962320078</v>
      </c>
      <c r="T25" s="86">
        <f>(D25/(裸身!$C$83+$T$3))+E25-F25</f>
        <v>187.65497173762628</v>
      </c>
      <c r="U25" s="86">
        <f>G25-C25+(-1/(裸身!$T$3+$U$3))*B25</f>
        <v>13.160218797184108</v>
      </c>
      <c r="V25" s="86">
        <f>(G25-C25)*(裸身!$T$3+$V$3)-B25</f>
        <v>579.04962707610093</v>
      </c>
      <c r="W25" s="43">
        <f t="shared" si="0"/>
        <v>8.9999999999999982</v>
      </c>
      <c r="X25" s="45"/>
      <c r="Y25" s="43">
        <f t="shared" si="1"/>
        <v>40.000000000000021</v>
      </c>
      <c r="Z25" s="43">
        <f t="shared" si="2"/>
        <v>40</v>
      </c>
    </row>
    <row r="26" spans="1:26" s="44" customFormat="1">
      <c r="A26" s="43">
        <v>22</v>
      </c>
      <c r="B26" s="43">
        <f>裸身!S24</f>
        <v>2407.3794659743357</v>
      </c>
      <c r="C26" s="43">
        <f>裸身!V24</f>
        <v>1134.9074625307583</v>
      </c>
      <c r="D26" s="43">
        <f>裸身!B24</f>
        <v>1203.6897329871679</v>
      </c>
      <c r="E26" s="43">
        <f>裸身!E24</f>
        <v>521.59888429443936</v>
      </c>
      <c r="F26" s="43">
        <f>裸身!E24</f>
        <v>521.59888429443936</v>
      </c>
      <c r="G26" s="43">
        <f>裸身!W24</f>
        <v>1203.6897329871679</v>
      </c>
      <c r="H26" s="43">
        <f>(D26/(裸身!$C$83+$H$3))+E26-F26</f>
        <v>120.36897329871681</v>
      </c>
      <c r="I26" s="43">
        <f>G26-C26+(-1/(裸身!$T$3+$I$3))*B26</f>
        <v>8.5977838070512078</v>
      </c>
      <c r="J26" s="43">
        <f>(G26-C26)*(裸身!$T$3+$J$3)-B26</f>
        <v>343.91135228204848</v>
      </c>
      <c r="K26" s="43">
        <f>(D26/(裸身!$C$83+$K$3))+E26-F26</f>
        <v>133.74330366524089</v>
      </c>
      <c r="L26" s="75">
        <f>G26-C26+(-1/(裸身!$T$3+$L$3))*B26</f>
        <v>10.065698115572147</v>
      </c>
      <c r="M26" s="86">
        <f>(G26-C26)*(裸身!$T$3+$M$3)-B26</f>
        <v>412.69362273845809</v>
      </c>
      <c r="N26" s="86">
        <f>(D26/(裸身!$C$83+$N$3))+E26-F26</f>
        <v>150.46121662339601</v>
      </c>
      <c r="O26" s="86">
        <f>G26-C26+(-1/(裸身!$T$3+$L$3))*B26</f>
        <v>10.065698115572147</v>
      </c>
      <c r="P26" s="86">
        <f>(G26-C26)*(裸身!$T$3+$P$3)-B26</f>
        <v>481.47589319486769</v>
      </c>
      <c r="Q26" s="86">
        <f>(D26/(裸身!$C$83+$Q$3))+E26-F26</f>
        <v>171.95567614102401</v>
      </c>
      <c r="R26" s="86">
        <f>G26-C26+(-1/(裸身!$T$3+$R$3))*B26</f>
        <v>12.796701480262264</v>
      </c>
      <c r="S26" s="86">
        <f>(G26-C26)*(裸身!$T$3+$S$3)-B26</f>
        <v>550.2581636512773</v>
      </c>
      <c r="T26" s="86">
        <f>(D26/(裸身!$C$83+$T$3))+E26-F26</f>
        <v>200.61495549786127</v>
      </c>
      <c r="U26" s="86">
        <f>G26-C26+(-1/(裸身!$T$3+$U$3))*B26</f>
        <v>14.069100775174704</v>
      </c>
      <c r="V26" s="86">
        <f>(G26-C26)*(裸身!$T$3+$V$3)-B26</f>
        <v>619.04043410768691</v>
      </c>
      <c r="W26" s="43">
        <f t="shared" si="0"/>
        <v>9</v>
      </c>
      <c r="X26" s="45"/>
      <c r="Y26" s="43">
        <f t="shared" si="1"/>
        <v>39.999999999999993</v>
      </c>
      <c r="Z26" s="43">
        <f t="shared" si="2"/>
        <v>40</v>
      </c>
    </row>
    <row r="27" spans="1:26" s="44" customFormat="1">
      <c r="A27" s="43">
        <v>23</v>
      </c>
      <c r="B27" s="43">
        <f>裸身!S25</f>
        <v>2566.4752177956316</v>
      </c>
      <c r="C27" s="43">
        <f>裸身!V25</f>
        <v>1209.9097455322262</v>
      </c>
      <c r="D27" s="43">
        <f>裸身!B25</f>
        <v>1283.2376088978158</v>
      </c>
      <c r="E27" s="43">
        <f>裸身!E25</f>
        <v>556.06963052238689</v>
      </c>
      <c r="F27" s="43">
        <f>裸身!E25</f>
        <v>556.06963052238689</v>
      </c>
      <c r="G27" s="43">
        <f>裸身!W25</f>
        <v>1283.2376088978158</v>
      </c>
      <c r="H27" s="43">
        <f>(D27/(裸身!$C$83+$H$3))+E27-F27</f>
        <v>128.32376088978162</v>
      </c>
      <c r="I27" s="43">
        <f>G27-C27+(-1/(裸身!$T$3+$I$3))*B27</f>
        <v>9.1659829206987666</v>
      </c>
      <c r="J27" s="43">
        <f>(G27-C27)*(裸身!$T$3+$J$3)-B27</f>
        <v>366.63931682795101</v>
      </c>
      <c r="K27" s="43">
        <f>(D27/(裸身!$C$83+$K$3))+E27-F27</f>
        <v>142.58195654420172</v>
      </c>
      <c r="L27" s="75">
        <f>G27-C27+(-1/(裸身!$T$3+$L$3))*B27</f>
        <v>10.73090683398879</v>
      </c>
      <c r="M27" s="86">
        <f>(G27-C27)*(裸身!$T$3+$M$3)-B27</f>
        <v>439.96718019354057</v>
      </c>
      <c r="N27" s="86">
        <f>(D27/(裸身!$C$83+$N$3))+E27-F27</f>
        <v>160.40470111222703</v>
      </c>
      <c r="O27" s="86">
        <f>G27-C27+(-1/(裸身!$T$3+$L$3))*B27</f>
        <v>10.73090683398879</v>
      </c>
      <c r="P27" s="86">
        <f>(G27-C27)*(裸身!$T$3+$P$3)-B27</f>
        <v>513.29504355913014</v>
      </c>
      <c r="Q27" s="86">
        <f>(D27/(裸身!$C$83+$Q$3))+E27-F27</f>
        <v>183.31965841397368</v>
      </c>
      <c r="R27" s="86">
        <f>G27-C27+(-1/(裸身!$T$3+$R$3))*B27</f>
        <v>13.642393184295805</v>
      </c>
      <c r="S27" s="86">
        <f>(G27-C27)*(裸身!$T$3+$S$3)-B27</f>
        <v>586.6229069247197</v>
      </c>
      <c r="T27" s="86">
        <f>(D27/(裸身!$C$83+$T$3))+E27-F27</f>
        <v>213.87293481630263</v>
      </c>
      <c r="U27" s="86">
        <f>G27-C27+(-1/(裸身!$T$3+$U$3))*B27</f>
        <v>14.998881142961572</v>
      </c>
      <c r="V27" s="86">
        <f>(G27-C27)*(裸身!$T$3+$V$3)-B27</f>
        <v>659.95077029030926</v>
      </c>
      <c r="W27" s="43">
        <f t="shared" si="0"/>
        <v>9.0000000000000018</v>
      </c>
      <c r="X27" s="45"/>
      <c r="Y27" s="43">
        <f t="shared" si="1"/>
        <v>39.999999999999986</v>
      </c>
      <c r="Z27" s="43">
        <f t="shared" si="2"/>
        <v>40</v>
      </c>
    </row>
    <row r="28" spans="1:26" s="44" customFormat="1">
      <c r="A28" s="43">
        <v>24</v>
      </c>
      <c r="B28" s="43">
        <f>裸身!S26</f>
        <v>2729.0682760247978</v>
      </c>
      <c r="C28" s="43">
        <f>裸身!V26</f>
        <v>1286.5607586974047</v>
      </c>
      <c r="D28" s="43">
        <f>裸身!B26</f>
        <v>1364.5341380123989</v>
      </c>
      <c r="E28" s="43">
        <f>裸身!E26</f>
        <v>591.29812647203948</v>
      </c>
      <c r="F28" s="43">
        <f>裸身!E26</f>
        <v>591.29812647203948</v>
      </c>
      <c r="G28" s="43">
        <f>裸身!W26</f>
        <v>1364.5341380123989</v>
      </c>
      <c r="H28" s="43">
        <f>(D28/(裸身!$C$83+$H$3))+E28-F28</f>
        <v>136.45341380123989</v>
      </c>
      <c r="I28" s="43">
        <f>G28-C28+(-1/(裸身!$T$3+$I$3))*B28</f>
        <v>9.7466724143742454</v>
      </c>
      <c r="J28" s="43">
        <f>(G28-C28)*(裸身!$T$3+$J$3)-B28</f>
        <v>389.86689657496981</v>
      </c>
      <c r="K28" s="43">
        <f>(D28/(裸身!$C$83+$K$3))+E28-F28</f>
        <v>151.61490422359986</v>
      </c>
      <c r="L28" s="75">
        <f>G28-C28+(-1/(裸身!$T$3+$L$3))*B28</f>
        <v>11.41073843634058</v>
      </c>
      <c r="M28" s="86">
        <f>(G28-C28)*(裸身!$T$3+$M$3)-B28</f>
        <v>467.84027588996423</v>
      </c>
      <c r="N28" s="86">
        <f>(D28/(裸身!$C$83+$N$3))+E28-F28</f>
        <v>170.56676725154989</v>
      </c>
      <c r="O28" s="86">
        <f>G28-C28+(-1/(裸身!$T$3+$L$3))*B28</f>
        <v>11.41073843634058</v>
      </c>
      <c r="P28" s="86">
        <f>(G28-C28)*(裸身!$T$3+$P$3)-B28</f>
        <v>545.8136552049582</v>
      </c>
      <c r="Q28" s="86">
        <f>(D28/(裸身!$C$83+$Q$3))+E28-F28</f>
        <v>194.93344828748559</v>
      </c>
      <c r="R28" s="86">
        <f>G28-C28+(-1/(裸身!$T$3+$R$3))*B28</f>
        <v>14.506675221394239</v>
      </c>
      <c r="S28" s="86">
        <f>(G28-C28)*(裸身!$T$3+$S$3)-B28</f>
        <v>623.78703451995216</v>
      </c>
      <c r="T28" s="86">
        <f>(D28/(裸身!$C$83+$T$3))+E28-F28</f>
        <v>227.42235633539985</v>
      </c>
      <c r="U28" s="86">
        <f>G28-C28+(-1/(裸身!$T$3+$U$3))*B28</f>
        <v>15.949100314430602</v>
      </c>
      <c r="V28" s="86">
        <f>(G28-C28)*(裸身!$T$3+$V$3)-B28</f>
        <v>701.76041383494658</v>
      </c>
      <c r="W28" s="43">
        <f t="shared" si="0"/>
        <v>9</v>
      </c>
      <c r="X28" s="45"/>
      <c r="Y28" s="43">
        <f t="shared" si="1"/>
        <v>39.999999999999964</v>
      </c>
      <c r="Z28" s="43">
        <f t="shared" si="2"/>
        <v>40</v>
      </c>
    </row>
    <row r="29" spans="1:26" s="44" customFormat="1">
      <c r="A29" s="43">
        <v>25</v>
      </c>
      <c r="B29" s="43">
        <f>裸身!S27</f>
        <v>2895.0849718747377</v>
      </c>
      <c r="C29" s="43">
        <f>裸身!V27</f>
        <v>1364.8257724552334</v>
      </c>
      <c r="D29" s="43">
        <f>裸身!B27</f>
        <v>1447.5424859373688</v>
      </c>
      <c r="E29" s="43">
        <f>裸身!E27</f>
        <v>627.26841057285981</v>
      </c>
      <c r="F29" s="43">
        <f>裸身!E27</f>
        <v>627.26841057285981</v>
      </c>
      <c r="G29" s="43">
        <f>裸身!W27</f>
        <v>1447.5424859373688</v>
      </c>
      <c r="H29" s="43">
        <f>(D29/(裸身!$C$83+$H$3))+E29-F29</f>
        <v>144.75424859373686</v>
      </c>
      <c r="I29" s="43">
        <f>G29-C29+(-1/(裸身!$T$3+$I$3))*B29</f>
        <v>10.339589185267002</v>
      </c>
      <c r="J29" s="43">
        <f>(G29-C29)*(裸身!$T$3+$J$3)-B29</f>
        <v>413.58356741068019</v>
      </c>
      <c r="K29" s="43">
        <f>(D29/(裸身!$C$83+$K$3))+E29-F29</f>
        <v>160.83805399304094</v>
      </c>
      <c r="L29" s="75">
        <f>G29-C29+(-1/(裸身!$T$3+$L$3))*B29</f>
        <v>12.104884899824768</v>
      </c>
      <c r="M29" s="86">
        <f>(G29-C29)*(裸身!$T$3+$M$3)-B29</f>
        <v>496.30028089281586</v>
      </c>
      <c r="N29" s="86">
        <f>(D29/(裸身!$C$83+$N$3))+E29-F29</f>
        <v>180.9428107421711</v>
      </c>
      <c r="O29" s="86">
        <f>G29-C29+(-1/(裸身!$T$3+$L$3))*B29</f>
        <v>12.104884899824768</v>
      </c>
      <c r="P29" s="86">
        <f>(G29-C29)*(裸身!$T$3+$P$3)-B29</f>
        <v>579.01699437495108</v>
      </c>
      <c r="Q29" s="86">
        <f>(D29/(裸身!$C$83+$Q$3))+E29-F29</f>
        <v>206.79178370533839</v>
      </c>
      <c r="R29" s="86">
        <f>G29-C29+(-1/(裸身!$T$3+$R$3))*B29</f>
        <v>15.389155996676436</v>
      </c>
      <c r="S29" s="86">
        <f>(G29-C29)*(裸身!$T$3+$S$3)-B29</f>
        <v>661.7337078570863</v>
      </c>
      <c r="T29" s="86">
        <f>(D29/(裸身!$C$83+$T$3))+E29-F29</f>
        <v>241.25708098956147</v>
      </c>
      <c r="U29" s="86">
        <f>G29-C29+(-1/(裸身!$T$3+$U$3))*B29</f>
        <v>16.919327757709596</v>
      </c>
      <c r="V29" s="86">
        <f>(G29-C29)*(裸身!$T$3+$V$3)-B29</f>
        <v>744.45042133922198</v>
      </c>
      <c r="W29" s="43">
        <f t="shared" si="0"/>
        <v>9.0000000000000018</v>
      </c>
      <c r="X29" s="45"/>
      <c r="Y29" s="43">
        <f t="shared" si="1"/>
        <v>39.999999999999972</v>
      </c>
      <c r="Z29" s="43">
        <f t="shared" si="2"/>
        <v>40</v>
      </c>
    </row>
    <row r="30" spans="1:26" s="44" customFormat="1">
      <c r="A30" s="43">
        <v>26</v>
      </c>
      <c r="B30" s="43">
        <f>裸身!S28</f>
        <v>3064.4561052577565</v>
      </c>
      <c r="C30" s="43">
        <f>裸身!V28</f>
        <v>1444.672163907228</v>
      </c>
      <c r="D30" s="43">
        <f>裸身!B28</f>
        <v>1532.2280526288782</v>
      </c>
      <c r="E30" s="43">
        <f>裸身!E28</f>
        <v>663.96548947251392</v>
      </c>
      <c r="F30" s="43">
        <f>裸身!E28</f>
        <v>663.96548947251392</v>
      </c>
      <c r="G30" s="43">
        <f>裸身!W28</f>
        <v>1532.2280526288782</v>
      </c>
      <c r="H30" s="43">
        <f>(D30/(裸身!$C$83+$H$3))+E30-F30</f>
        <v>153.22280526288785</v>
      </c>
      <c r="I30" s="43">
        <f>G30-C30+(-1/(裸身!$T$3+$I$3))*B30</f>
        <v>10.944486090206354</v>
      </c>
      <c r="J30" s="43">
        <f>(G30-C30)*(裸身!$T$3+$J$3)-B30</f>
        <v>437.77944360825404</v>
      </c>
      <c r="K30" s="43">
        <f>(D30/(裸身!$C$83+$K$3))+E30-F30</f>
        <v>170.24756140320869</v>
      </c>
      <c r="L30" s="75">
        <f>G30-C30+(-1/(裸身!$T$3+$L$3))*B30</f>
        <v>12.813056886095225</v>
      </c>
      <c r="M30" s="86">
        <f>(G30-C30)*(裸身!$T$3+$M$3)-B30</f>
        <v>525.3353323299043</v>
      </c>
      <c r="N30" s="86">
        <f>(D30/(裸身!$C$83+$N$3))+E30-F30</f>
        <v>191.52850657860984</v>
      </c>
      <c r="O30" s="86">
        <f>G30-C30+(-1/(裸身!$T$3+$L$3))*B30</f>
        <v>12.813056886095225</v>
      </c>
      <c r="P30" s="86">
        <f>(G30-C30)*(裸身!$T$3+$P$3)-B30</f>
        <v>612.89122105155457</v>
      </c>
      <c r="Q30" s="86">
        <f>(D30/(裸身!$C$83+$Q$3))+E30-F30</f>
        <v>218.88972180412543</v>
      </c>
      <c r="R30" s="86">
        <f>G30-C30+(-1/(裸身!$T$3+$R$3))*B30</f>
        <v>16.289467669144301</v>
      </c>
      <c r="S30" s="86">
        <f>(G30-C30)*(裸身!$T$3+$S$3)-B30</f>
        <v>700.44710977320483</v>
      </c>
      <c r="T30" s="86">
        <f>(D30/(裸身!$C$83+$T$3))+E30-F30</f>
        <v>255.37134210481304</v>
      </c>
      <c r="U30" s="86">
        <f>G30-C30+(-1/(裸身!$T$3+$U$3))*B30</f>
        <v>17.909159056701256</v>
      </c>
      <c r="V30" s="86">
        <f>(G30-C30)*(裸身!$T$3+$V$3)-B30</f>
        <v>788.00299849485509</v>
      </c>
      <c r="W30" s="43">
        <f t="shared" si="0"/>
        <v>9</v>
      </c>
      <c r="X30" s="45"/>
      <c r="Y30" s="43">
        <f t="shared" si="1"/>
        <v>39.999999999999964</v>
      </c>
      <c r="Z30" s="43">
        <f t="shared" si="2"/>
        <v>40</v>
      </c>
    </row>
    <row r="31" spans="1:26" s="44" customFormat="1">
      <c r="A31" s="43">
        <v>27</v>
      </c>
      <c r="B31" s="43">
        <f>裸身!S29</f>
        <v>3237.1165104280099</v>
      </c>
      <c r="C31" s="43">
        <f>裸身!V29</f>
        <v>1526.069212058919</v>
      </c>
      <c r="D31" s="43">
        <f>裸身!B29</f>
        <v>1618.5582552140049</v>
      </c>
      <c r="E31" s="43">
        <f>裸身!E29</f>
        <v>701.37524392606883</v>
      </c>
      <c r="F31" s="43">
        <f>裸身!E29</f>
        <v>701.37524392606883</v>
      </c>
      <c r="G31" s="43">
        <f>裸身!W29</f>
        <v>1618.5582552140049</v>
      </c>
      <c r="H31" s="43">
        <f>(D31/(裸身!$C$83+$H$3))+E31-F31</f>
        <v>161.85582552140045</v>
      </c>
      <c r="I31" s="43">
        <f>G31-C31+(-1/(裸身!$T$3+$I$3))*B31</f>
        <v>11.561130394385685</v>
      </c>
      <c r="J31" s="43">
        <f>(G31-C31)*(裸身!$T$3+$J$3)-B31</f>
        <v>462.44521577542764</v>
      </c>
      <c r="K31" s="43">
        <f>(D31/(裸身!$C$83+$K$3))+E31-F31</f>
        <v>179.83980613488939</v>
      </c>
      <c r="L31" s="75">
        <f>G31-C31+(-1/(裸身!$T$3+$L$3))*B31</f>
        <v>13.534981925134474</v>
      </c>
      <c r="M31" s="86">
        <f>(G31-C31)*(裸身!$T$3+$M$3)-B31</f>
        <v>554.93425893051335</v>
      </c>
      <c r="N31" s="86">
        <f>(D31/(裸身!$C$83+$N$3))+E31-F31</f>
        <v>202.31978190175062</v>
      </c>
      <c r="O31" s="86">
        <f>G31-C31+(-1/(裸身!$T$3+$L$3))*B31</f>
        <v>13.534981925134474</v>
      </c>
      <c r="P31" s="86">
        <f>(G31-C31)*(裸身!$T$3+$P$3)-B31</f>
        <v>647.42330208559952</v>
      </c>
      <c r="Q31" s="86">
        <f>(D31/(裸身!$C$83+$Q$3))+E31-F31</f>
        <v>231.22260788771496</v>
      </c>
      <c r="R31" s="86">
        <f>G31-C31+(-1/(裸身!$T$3+$R$3))*B31</f>
        <v>17.20726384280664</v>
      </c>
      <c r="S31" s="86">
        <f>(G31-C31)*(裸身!$T$3+$S$3)-B31</f>
        <v>739.91234524068568</v>
      </c>
      <c r="T31" s="86">
        <f>(D31/(裸身!$C$83+$T$3))+E31-F31</f>
        <v>269.75970920233408</v>
      </c>
      <c r="U31" s="86">
        <f>G31-C31+(-1/(裸身!$T$3+$U$3))*B31</f>
        <v>18.918213372631172</v>
      </c>
      <c r="V31" s="86">
        <f>(G31-C31)*(裸身!$T$3+$V$3)-B31</f>
        <v>832.40138839577139</v>
      </c>
      <c r="W31" s="43">
        <f t="shared" si="0"/>
        <v>9.0000000000000018</v>
      </c>
      <c r="X31" s="45"/>
      <c r="Y31" s="43">
        <f t="shared" si="1"/>
        <v>39.999999999999957</v>
      </c>
      <c r="Z31" s="43">
        <f t="shared" si="2"/>
        <v>40</v>
      </c>
    </row>
    <row r="32" spans="1:26" s="44" customFormat="1">
      <c r="A32" s="43">
        <v>28</v>
      </c>
      <c r="B32" s="43">
        <f>裸身!S30</f>
        <v>3413.0046785357827</v>
      </c>
      <c r="C32" s="43">
        <f>裸身!V30</f>
        <v>1608.9879198811548</v>
      </c>
      <c r="D32" s="43">
        <f>裸身!B30</f>
        <v>1706.5023392678913</v>
      </c>
      <c r="E32" s="43">
        <f>裸身!E30</f>
        <v>739.4843470160863</v>
      </c>
      <c r="F32" s="43">
        <f>裸身!E30</f>
        <v>739.4843470160863</v>
      </c>
      <c r="G32" s="43">
        <f>裸身!W30</f>
        <v>1706.5023392678913</v>
      </c>
      <c r="H32" s="43">
        <f>(D32/(裸身!$C$83+$H$3))+E32-F32</f>
        <v>170.65023392678916</v>
      </c>
      <c r="I32" s="43">
        <f>G32-C32+(-1/(裸身!$T$3+$I$3))*B32</f>
        <v>12.189302423341985</v>
      </c>
      <c r="J32" s="43">
        <f>(G32-C32)*(裸身!$T$3+$J$3)-B32</f>
        <v>487.57209693367986</v>
      </c>
      <c r="K32" s="43">
        <f>(D32/(裸身!$C$83+$K$3))+E32-F32</f>
        <v>189.61137102976568</v>
      </c>
      <c r="L32" s="75">
        <f>G32-C32+(-1/(裸身!$T$3+$L$3))*B32</f>
        <v>14.270402837083324</v>
      </c>
      <c r="M32" s="86">
        <f>(G32-C32)*(裸身!$T$3+$M$3)-B32</f>
        <v>585.08651632041619</v>
      </c>
      <c r="N32" s="86">
        <f>(D32/(裸身!$C$83+$N$3))+E32-F32</f>
        <v>213.31279240848642</v>
      </c>
      <c r="O32" s="86">
        <f>G32-C32+(-1/(裸身!$T$3+$L$3))*B32</f>
        <v>14.270402837083324</v>
      </c>
      <c r="P32" s="86">
        <f>(G32-C32)*(裸身!$T$3+$P$3)-B32</f>
        <v>682.60093570715298</v>
      </c>
      <c r="Q32" s="86">
        <f>(D32/(裸身!$C$83+$Q$3))+E32-F32</f>
        <v>243.78604846684163</v>
      </c>
      <c r="R32" s="86">
        <f>G32-C32+(-1/(裸身!$T$3+$R$3))*B32</f>
        <v>18.142217560323019</v>
      </c>
      <c r="S32" s="86">
        <f>(G32-C32)*(裸身!$T$3+$S$3)-B32</f>
        <v>780.11535509388978</v>
      </c>
      <c r="T32" s="86">
        <f>(D32/(裸身!$C$83+$T$3))+E32-F32</f>
        <v>284.41705654464863</v>
      </c>
      <c r="U32" s="86">
        <f>G32-C32+(-1/(裸身!$T$3+$U$3))*B32</f>
        <v>19.946131238196045</v>
      </c>
      <c r="V32" s="86">
        <f>(G32-C32)*(裸身!$T$3+$V$3)-B32</f>
        <v>877.62977448062611</v>
      </c>
      <c r="W32" s="43">
        <f t="shared" si="0"/>
        <v>9.0000000000000018</v>
      </c>
      <c r="X32" s="45"/>
      <c r="Y32" s="43">
        <f t="shared" si="1"/>
        <v>40.000000000000021</v>
      </c>
      <c r="Z32" s="43">
        <f t="shared" si="2"/>
        <v>40</v>
      </c>
    </row>
    <row r="33" spans="1:26" s="44" customFormat="1">
      <c r="A33" s="43">
        <v>29</v>
      </c>
      <c r="B33" s="43">
        <f>裸身!S31</f>
        <v>3592.0624278497648</v>
      </c>
      <c r="C33" s="43">
        <f>裸身!V31</f>
        <v>1693.4008588434606</v>
      </c>
      <c r="D33" s="43">
        <f>裸身!B31</f>
        <v>1796.0312139248824</v>
      </c>
      <c r="E33" s="43">
        <f>裸身!E31</f>
        <v>778.28019270078244</v>
      </c>
      <c r="F33" s="43">
        <f>裸身!E31</f>
        <v>778.28019270078244</v>
      </c>
      <c r="G33" s="43">
        <f>裸身!W31</f>
        <v>1796.0312139248824</v>
      </c>
      <c r="H33" s="43">
        <f>(D33/(裸身!$C$83+$H$3))+E33-F33</f>
        <v>179.60312139248822</v>
      </c>
      <c r="I33" s="43">
        <f>G33-C33+(-1/(裸身!$T$3+$I$3))*B33</f>
        <v>12.828794385177716</v>
      </c>
      <c r="J33" s="43">
        <f>(G33-C33)*(裸身!$T$3+$J$3)-B33</f>
        <v>513.15177540710874</v>
      </c>
      <c r="K33" s="43">
        <f>(D33/(裸身!$C$83+$K$3))+E33-F33</f>
        <v>199.55902376943141</v>
      </c>
      <c r="L33" s="75">
        <f>G33-C33+(-1/(裸身!$T$3+$L$3))*B33</f>
        <v>15.019076353378793</v>
      </c>
      <c r="M33" s="86">
        <f>(G33-C33)*(裸身!$T$3+$M$3)-B33</f>
        <v>615.78213048853058</v>
      </c>
      <c r="N33" s="86">
        <f>(D33/(裸身!$C$83+$N$3))+E33-F33</f>
        <v>224.50390174061033</v>
      </c>
      <c r="O33" s="86">
        <f>G33-C33+(-1/(裸身!$T$3+$L$3))*B33</f>
        <v>15.019076353378793</v>
      </c>
      <c r="P33" s="86">
        <f>(G33-C33)*(裸身!$T$3+$P$3)-B33</f>
        <v>718.41248556995242</v>
      </c>
      <c r="Q33" s="86">
        <f>(D33/(裸身!$C$83+$Q$3))+E33-F33</f>
        <v>256.5758877035546</v>
      </c>
      <c r="R33" s="86">
        <f>G33-C33+(-1/(裸身!$T$3+$R$3))*B33</f>
        <v>19.094019550031959</v>
      </c>
      <c r="S33" s="86">
        <f>(G33-C33)*(裸身!$T$3+$S$3)-B33</f>
        <v>821.04284065137426</v>
      </c>
      <c r="T33" s="86">
        <f>(D33/(裸身!$C$83+$T$3))+E33-F33</f>
        <v>299.33853565414711</v>
      </c>
      <c r="U33" s="86">
        <f>G33-C33+(-1/(裸身!$T$3+$U$3))*B33</f>
        <v>20.992572630290823</v>
      </c>
      <c r="V33" s="86">
        <f>(G33-C33)*(裸身!$T$3+$V$3)-B33</f>
        <v>923.6731957327961</v>
      </c>
      <c r="W33" s="43">
        <f t="shared" si="0"/>
        <v>8.9999999999999982</v>
      </c>
      <c r="X33" s="45"/>
      <c r="Y33" s="43">
        <f t="shared" si="1"/>
        <v>39.999999999999957</v>
      </c>
      <c r="Z33" s="43">
        <f t="shared" si="2"/>
        <v>40</v>
      </c>
    </row>
    <row r="34" spans="1:26" s="44" customFormat="1">
      <c r="A34" s="43">
        <v>30</v>
      </c>
      <c r="B34" s="43">
        <f>裸身!S32</f>
        <v>3774.2346141747657</v>
      </c>
      <c r="C34" s="43">
        <f>裸身!V32</f>
        <v>1779.2820323966753</v>
      </c>
      <c r="D34" s="43">
        <f>裸身!B32</f>
        <v>1887.1173070873829</v>
      </c>
      <c r="E34" s="43">
        <f>裸身!E32</f>
        <v>817.75083307119928</v>
      </c>
      <c r="F34" s="43">
        <f>裸身!E32</f>
        <v>817.75083307119928</v>
      </c>
      <c r="G34" s="43">
        <f>裸身!W32</f>
        <v>1887.1173070873829</v>
      </c>
      <c r="H34" s="43">
        <f>(D34/(裸身!$C$83+$H$3))+E34-F34</f>
        <v>188.71173070873829</v>
      </c>
      <c r="I34" s="43">
        <f>G34-C34+(-1/(裸身!$T$3+$I$3))*B34</f>
        <v>13.479409336338449</v>
      </c>
      <c r="J34" s="43">
        <f>(G34-C34)*(裸身!$T$3+$J$3)-B34</f>
        <v>539.17637345353796</v>
      </c>
      <c r="K34" s="43">
        <f>(D34/(裸身!$C$83+$K$3))+E34-F34</f>
        <v>209.67970078748692</v>
      </c>
      <c r="L34" s="75">
        <f>G34-C34+(-1/(裸身!$T$3+$L$3))*B34</f>
        <v>15.780771905957209</v>
      </c>
      <c r="M34" s="86">
        <f>(G34-C34)*(裸身!$T$3+$M$3)-B34</f>
        <v>647.01164814424556</v>
      </c>
      <c r="N34" s="86">
        <f>(D34/(裸身!$C$83+$N$3))+E34-F34</f>
        <v>235.88966338592274</v>
      </c>
      <c r="O34" s="86">
        <f>G34-C34+(-1/(裸身!$T$3+$L$3))*B34</f>
        <v>15.780771905957209</v>
      </c>
      <c r="P34" s="86">
        <f>(G34-C34)*(裸身!$T$3+$P$3)-B34</f>
        <v>754.84692283495315</v>
      </c>
      <c r="Q34" s="86">
        <f>(D34/(裸身!$C$83+$Q$3))+E34-F34</f>
        <v>269.5881867267691</v>
      </c>
      <c r="R34" s="86">
        <f>G34-C34+(-1/(裸身!$T$3+$R$3))*B34</f>
        <v>20.062376686643276</v>
      </c>
      <c r="S34" s="86">
        <f>(G34-C34)*(裸身!$T$3+$S$3)-B34</f>
        <v>862.68219752566074</v>
      </c>
      <c r="T34" s="86">
        <f>(D34/(裸身!$C$83+$T$3))+E34-F34</f>
        <v>314.51955118123044</v>
      </c>
      <c r="U34" s="86">
        <f>G34-C34+(-1/(裸身!$T$3+$U$3))*B34</f>
        <v>22.05721527764473</v>
      </c>
      <c r="V34" s="86">
        <f>(G34-C34)*(裸身!$T$3+$V$3)-B34</f>
        <v>970.51747221636833</v>
      </c>
      <c r="W34" s="43">
        <f t="shared" si="0"/>
        <v>9.0000000000000036</v>
      </c>
      <c r="X34" s="45"/>
      <c r="Y34" s="43">
        <f t="shared" si="1"/>
        <v>40</v>
      </c>
      <c r="Z34" s="43">
        <f t="shared" si="2"/>
        <v>40</v>
      </c>
    </row>
    <row r="35" spans="1:26" s="44" customFormat="1">
      <c r="A35" s="43">
        <v>31</v>
      </c>
      <c r="B35" s="43">
        <f>裸身!S33</f>
        <v>3959.4688753765081</v>
      </c>
      <c r="C35" s="43">
        <f>裸身!V33</f>
        <v>1866.6067555346394</v>
      </c>
      <c r="D35" s="43">
        <f>裸身!B33</f>
        <v>1979.734437688254</v>
      </c>
      <c r="E35" s="43">
        <f>裸身!E33</f>
        <v>857.88492299824338</v>
      </c>
      <c r="F35" s="43">
        <f>裸身!E33</f>
        <v>857.88492299824338</v>
      </c>
      <c r="G35" s="43">
        <f>裸身!W33</f>
        <v>1979.734437688254</v>
      </c>
      <c r="H35" s="43">
        <f>(D35/(裸身!$C$83+$H$3))+E35-F35</f>
        <v>197.97344376882529</v>
      </c>
      <c r="I35" s="43">
        <f>G35-C35+(-1/(裸身!$T$3+$I$3))*B35</f>
        <v>14.140960269201912</v>
      </c>
      <c r="J35" s="43">
        <f>(G35-C35)*(裸身!$T$3+$J$3)-B35</f>
        <v>565.63841076807648</v>
      </c>
      <c r="K35" s="43">
        <f>(D35/(裸身!$C$83+$K$3))+E35-F35</f>
        <v>219.97049307647262</v>
      </c>
      <c r="L35" s="75">
        <f>G35-C35+(-1/(裸身!$T$3+$L$3))*B35</f>
        <v>16.555270559065633</v>
      </c>
      <c r="M35" s="86">
        <f>(G35-C35)*(裸身!$T$3+$M$3)-B35</f>
        <v>678.76609292169132</v>
      </c>
      <c r="N35" s="86">
        <f>(D35/(裸身!$C$83+$N$3))+E35-F35</f>
        <v>247.46680471103173</v>
      </c>
      <c r="O35" s="86">
        <f>G35-C35+(-1/(裸身!$T$3+$L$3))*B35</f>
        <v>16.555270559065633</v>
      </c>
      <c r="P35" s="86">
        <f>(G35-C35)*(裸身!$T$3+$P$3)-B35</f>
        <v>791.89377507530617</v>
      </c>
      <c r="Q35" s="86">
        <f>(D35/(裸身!$C$83+$Q$3))+E35-F35</f>
        <v>282.8192053840362</v>
      </c>
      <c r="R35" s="86">
        <f>G35-C35+(-1/(裸身!$T$3+$R$3))*B35</f>
        <v>21.047010633230713</v>
      </c>
      <c r="S35" s="86">
        <f>(G35-C35)*(裸身!$T$3+$S$3)-B35</f>
        <v>905.0214572289201</v>
      </c>
      <c r="T35" s="86">
        <f>(D35/(裸身!$C$83+$T$3))+E35-F35</f>
        <v>329.95573961470905</v>
      </c>
      <c r="U35" s="86">
        <f>G35-C35+(-1/(裸身!$T$3+$U$3))*B35</f>
        <v>23.139753167784889</v>
      </c>
      <c r="V35" s="86">
        <f>(G35-C35)*(裸身!$T$3+$V$3)-B35</f>
        <v>1018.1491393825349</v>
      </c>
      <c r="W35" s="43">
        <f t="shared" si="0"/>
        <v>9.0000000000000018</v>
      </c>
      <c r="X35" s="45"/>
      <c r="Y35" s="43">
        <f t="shared" si="1"/>
        <v>40.000000000000021</v>
      </c>
      <c r="Z35" s="43">
        <f t="shared" si="2"/>
        <v>40</v>
      </c>
    </row>
    <row r="36" spans="1:26" s="44" customFormat="1">
      <c r="A36" s="43">
        <v>32</v>
      </c>
      <c r="B36" s="43">
        <f>裸身!S34</f>
        <v>4147.7154050155241</v>
      </c>
      <c r="C36" s="43">
        <f>裸身!V34</f>
        <v>1955.3515480787471</v>
      </c>
      <c r="D36" s="43">
        <f>裸身!B34</f>
        <v>2073.857702507762</v>
      </c>
      <c r="E36" s="43">
        <f>裸身!E34</f>
        <v>898.67167108669685</v>
      </c>
      <c r="F36" s="43">
        <f>裸身!E34</f>
        <v>898.67167108669685</v>
      </c>
      <c r="G36" s="43">
        <f>裸身!W34</f>
        <v>2073.857702507762</v>
      </c>
      <c r="H36" s="43">
        <f>(D36/(裸身!$C$83+$H$3))+E36-F36</f>
        <v>207.38577025077609</v>
      </c>
      <c r="I36" s="43">
        <f>G36-C36+(-1/(裸身!$T$3+$I$3))*B36</f>
        <v>14.813269303626839</v>
      </c>
      <c r="J36" s="43">
        <f>(G36-C36)*(裸身!$T$3+$J$3)-B36</f>
        <v>592.53077214507357</v>
      </c>
      <c r="K36" s="43">
        <f>(D36/(裸身!$C$83+$K$3))+E36-F36</f>
        <v>230.42863361197362</v>
      </c>
      <c r="L36" s="75">
        <f>G36-C36+(-1/(裸身!$T$3+$L$3))*B36</f>
        <v>17.34236406278265</v>
      </c>
      <c r="M36" s="86">
        <f>(G36-C36)*(裸身!$T$3+$M$3)-B36</f>
        <v>711.03692657408828</v>
      </c>
      <c r="N36" s="86">
        <f>(D36/(裸身!$C$83+$N$3))+E36-F36</f>
        <v>259.23221281347026</v>
      </c>
      <c r="O36" s="86">
        <f>G36-C36+(-1/(裸身!$T$3+$L$3))*B36</f>
        <v>17.34236406278265</v>
      </c>
      <c r="P36" s="86">
        <f>(G36-C36)*(裸身!$T$3+$P$3)-B36</f>
        <v>829.543081003103</v>
      </c>
      <c r="Q36" s="86">
        <f>(D36/(裸身!$C$83+$Q$3))+E36-F36</f>
        <v>296.26538607253735</v>
      </c>
      <c r="R36" s="86">
        <f>G36-C36+(-1/(裸身!$T$3+$R$3))*B36</f>
        <v>22.047656637956237</v>
      </c>
      <c r="S36" s="86">
        <f>(G36-C36)*(裸身!$T$3+$S$3)-B36</f>
        <v>948.04923543211862</v>
      </c>
      <c r="T36" s="86">
        <f>(D36/(裸身!$C$83+$T$3))+E36-F36</f>
        <v>345.64295041796038</v>
      </c>
      <c r="U36" s="86">
        <f>G36-C36+(-1/(裸身!$T$3+$U$3))*B36</f>
        <v>24.239895224116665</v>
      </c>
      <c r="V36" s="86">
        <f>(G36-C36)*(裸身!$T$3+$V$3)-B36</f>
        <v>1066.5553898611333</v>
      </c>
      <c r="W36" s="43">
        <f t="shared" si="0"/>
        <v>8.9999999999999982</v>
      </c>
      <c r="X36" s="45"/>
      <c r="Y36" s="43">
        <f t="shared" si="1"/>
        <v>40</v>
      </c>
      <c r="Z36" s="43">
        <f t="shared" si="2"/>
        <v>40</v>
      </c>
    </row>
    <row r="37" spans="1:26" s="44" customFormat="1">
      <c r="A37" s="43">
        <v>33</v>
      </c>
      <c r="B37" s="43">
        <f>裸身!S35</f>
        <v>4338.926750959492</v>
      </c>
      <c r="C37" s="43">
        <f>裸身!V35</f>
        <v>2045.4940397380462</v>
      </c>
      <c r="D37" s="43">
        <f>裸身!B35</f>
        <v>2169.463375479746</v>
      </c>
      <c r="E37" s="43">
        <f>裸身!E35</f>
        <v>940.10079604122325</v>
      </c>
      <c r="F37" s="43">
        <f>裸身!E35</f>
        <v>940.10079604122325</v>
      </c>
      <c r="G37" s="43">
        <f>裸身!W35</f>
        <v>2169.463375479746</v>
      </c>
      <c r="H37" s="43">
        <f>(D37/(裸身!$C$83+$H$3))+E37-F37</f>
        <v>216.94633754797451</v>
      </c>
      <c r="I37" s="43">
        <f>G37-C37+(-1/(裸身!$T$3+$I$3))*B37</f>
        <v>15.496166967712441</v>
      </c>
      <c r="J37" s="43">
        <f>(G37-C37)*(裸身!$T$3+$J$3)-B37</f>
        <v>619.84667870849808</v>
      </c>
      <c r="K37" s="43">
        <f>(D37/(裸身!$C$83+$K$3))+E37-F37</f>
        <v>241.05148616441625</v>
      </c>
      <c r="L37" s="75">
        <f>G37-C37+(-1/(裸身!$T$3+$L$3))*B37</f>
        <v>18.141854010980424</v>
      </c>
      <c r="M37" s="86">
        <f>(G37-C37)*(裸身!$T$3+$M$3)-B37</f>
        <v>743.81601445019805</v>
      </c>
      <c r="N37" s="86">
        <f>(D37/(裸身!$C$83+$N$3))+E37-F37</f>
        <v>271.18292193496814</v>
      </c>
      <c r="O37" s="86">
        <f>G37-C37+(-1/(裸身!$T$3+$L$3))*B37</f>
        <v>18.141854010980424</v>
      </c>
      <c r="P37" s="86">
        <f>(G37-C37)*(裸身!$T$3+$P$3)-B37</f>
        <v>867.78535019189803</v>
      </c>
      <c r="Q37" s="86">
        <f>(D37/(裸身!$C$83+$Q$3))+E37-F37</f>
        <v>309.92333935424949</v>
      </c>
      <c r="R37" s="86">
        <f>G37-C37+(-1/(裸身!$T$3+$R$3))*B37</f>
        <v>23.064062463572029</v>
      </c>
      <c r="S37" s="86">
        <f>(G37-C37)*(裸身!$T$3+$S$3)-B37</f>
        <v>991.7546859335971</v>
      </c>
      <c r="T37" s="86">
        <f>(D37/(裸身!$C$83+$T$3))+E37-F37</f>
        <v>361.57722924662426</v>
      </c>
      <c r="U37" s="86">
        <f>G37-C37+(-1/(裸身!$T$3+$U$3))*B37</f>
        <v>25.357364128984017</v>
      </c>
      <c r="V37" s="86">
        <f>(G37-C37)*(裸身!$T$3+$V$3)-B37</f>
        <v>1115.7240216752971</v>
      </c>
      <c r="W37" s="43">
        <f t="shared" si="0"/>
        <v>8.9999999999999982</v>
      </c>
      <c r="X37" s="45"/>
      <c r="Y37" s="43">
        <f t="shared" si="1"/>
        <v>40.000000000000014</v>
      </c>
      <c r="Z37" s="43">
        <f t="shared" si="2"/>
        <v>40</v>
      </c>
    </row>
    <row r="38" spans="1:26" s="44" customFormat="1">
      <c r="A38" s="43">
        <v>34</v>
      </c>
      <c r="B38" s="43">
        <f>裸身!S36</f>
        <v>4533.0576355378034</v>
      </c>
      <c r="C38" s="43">
        <f>裸身!V36</f>
        <v>2137.0128853249644</v>
      </c>
      <c r="D38" s="43">
        <f>裸身!B36</f>
        <v>2266.5288177689017</v>
      </c>
      <c r="E38" s="43">
        <f>裸身!E36</f>
        <v>982.16248769985737</v>
      </c>
      <c r="F38" s="43">
        <f>裸身!E36</f>
        <v>982.16248769985737</v>
      </c>
      <c r="G38" s="43">
        <f>裸身!W36</f>
        <v>2266.5288177689017</v>
      </c>
      <c r="H38" s="43">
        <f>(D38/(裸身!$C$83+$H$3))+E38-F38</f>
        <v>226.65288177689013</v>
      </c>
      <c r="I38" s="43">
        <f>G38-C38+(-1/(裸身!$T$3+$I$3))*B38</f>
        <v>16.189491555492253</v>
      </c>
      <c r="J38" s="43">
        <f>(G38-C38)*(裸身!$T$3+$J$3)-B38</f>
        <v>647.57966221969036</v>
      </c>
      <c r="K38" s="43">
        <f>(D38/(裸身!$C$83+$K$3))+E38-F38</f>
        <v>251.83653530765582</v>
      </c>
      <c r="L38" s="75">
        <f>G38-C38+(-1/(裸身!$T$3+$L$3))*B38</f>
        <v>18.953551089356765</v>
      </c>
      <c r="M38" s="86">
        <f>(G38-C38)*(裸身!$T$3+$M$3)-B38</f>
        <v>777.09559466362771</v>
      </c>
      <c r="N38" s="86">
        <f>(D38/(裸身!$C$83+$N$3))+E38-F38</f>
        <v>283.31610222111271</v>
      </c>
      <c r="O38" s="86">
        <f>G38-C38+(-1/(裸身!$T$3+$L$3))*B38</f>
        <v>18.953551089356765</v>
      </c>
      <c r="P38" s="86">
        <f>(G38-C38)*(裸身!$T$3+$P$3)-B38</f>
        <v>906.61152710756505</v>
      </c>
      <c r="Q38" s="86">
        <f>(D38/(裸身!$C$83+$Q$3))+E38-F38</f>
        <v>323.78983110984313</v>
      </c>
      <c r="R38" s="86">
        <f>G38-C38+(-1/(裸身!$T$3+$R$3))*B38</f>
        <v>24.095987431430288</v>
      </c>
      <c r="S38" s="86">
        <f>(G38-C38)*(裸身!$T$3+$S$3)-B38</f>
        <v>1036.1274595515024</v>
      </c>
      <c r="T38" s="86">
        <f>(D38/(裸身!$C$83+$T$3))+E38-F38</f>
        <v>377.75480296148362</v>
      </c>
      <c r="U38" s="86">
        <f>G38-C38+(-1/(裸身!$T$3+$U$3))*B38</f>
        <v>26.491895272623623</v>
      </c>
      <c r="V38" s="86">
        <f>(G38-C38)*(裸身!$T$3+$V$3)-B38</f>
        <v>1165.6433919954397</v>
      </c>
      <c r="W38" s="43">
        <f t="shared" si="0"/>
        <v>8.9999999999999964</v>
      </c>
      <c r="X38" s="45"/>
      <c r="Y38" s="43">
        <f t="shared" si="1"/>
        <v>39.999999999999964</v>
      </c>
      <c r="Z38" s="43">
        <f t="shared" si="2"/>
        <v>40</v>
      </c>
    </row>
    <row r="39" spans="1:26" s="44" customFormat="1">
      <c r="A39" s="43">
        <v>35</v>
      </c>
      <c r="B39" s="43">
        <f>裸身!S37</f>
        <v>4730.0647943630365</v>
      </c>
      <c r="C39" s="43">
        <f>裸身!V37</f>
        <v>2229.8876887711458</v>
      </c>
      <c r="D39" s="43">
        <f>裸身!B37</f>
        <v>2365.0323971815183</v>
      </c>
      <c r="E39" s="43">
        <f>裸身!E37</f>
        <v>1024.8473721119913</v>
      </c>
      <c r="F39" s="43">
        <f>裸身!E37</f>
        <v>1024.8473721119913</v>
      </c>
      <c r="G39" s="43">
        <f>裸身!W37</f>
        <v>2365.0323971815183</v>
      </c>
      <c r="H39" s="43">
        <f>(D39/(裸身!$C$83+$H$3))+E39-F39</f>
        <v>236.50323971815192</v>
      </c>
      <c r="I39" s="43">
        <f>G39-C39+(-1/(裸身!$T$3+$I$3))*B39</f>
        <v>16.893088551296543</v>
      </c>
      <c r="J39" s="43">
        <f>(G39-C39)*(裸身!$T$3+$J$3)-B39</f>
        <v>675.72354205186184</v>
      </c>
      <c r="K39" s="43">
        <f>(D39/(裸身!$C$83+$K$3))+E39-F39</f>
        <v>262.78137746461312</v>
      </c>
      <c r="L39" s="75">
        <f>G39-C39+(-1/(裸身!$T$3+$L$3))*B39</f>
        <v>19.7772744015179</v>
      </c>
      <c r="M39" s="86">
        <f>(G39-C39)*(裸身!$T$3+$M$3)-B39</f>
        <v>810.86825046223476</v>
      </c>
      <c r="N39" s="86">
        <f>(D39/(裸身!$C$83+$N$3))+E39-F39</f>
        <v>295.62904964768973</v>
      </c>
      <c r="O39" s="86">
        <f>G39-C39+(-1/(裸身!$T$3+$L$3))*B39</f>
        <v>19.7772744015179</v>
      </c>
      <c r="P39" s="86">
        <f>(G39-C39)*(裸身!$T$3+$P$3)-B39</f>
        <v>946.01295887260676</v>
      </c>
      <c r="Q39" s="86">
        <f>(D39/(裸身!$C$83+$Q$3))+E39-F39</f>
        <v>337.86177102593115</v>
      </c>
      <c r="R39" s="86">
        <f>G39-C39+(-1/(裸身!$T$3+$R$3))*B39</f>
        <v>25.143201564720442</v>
      </c>
      <c r="S39" s="86">
        <f>(G39-C39)*(裸身!$T$3+$S$3)-B39</f>
        <v>1081.1576672829788</v>
      </c>
      <c r="T39" s="86">
        <f>(D39/(裸身!$C$83+$T$3))+E39-F39</f>
        <v>394.17206619691979</v>
      </c>
      <c r="U39" s="86">
        <f>G39-C39+(-1/(裸身!$T$3+$U$3))*B39</f>
        <v>27.643235811212534</v>
      </c>
      <c r="V39" s="86">
        <f>(G39-C39)*(裸身!$T$3+$V$3)-B39</f>
        <v>1216.3023756933517</v>
      </c>
      <c r="W39" s="43">
        <f t="shared" si="0"/>
        <v>9</v>
      </c>
      <c r="X39" s="45"/>
      <c r="Y39" s="43">
        <f t="shared" si="1"/>
        <v>39.999999999999943</v>
      </c>
      <c r="Z39" s="43">
        <f t="shared" si="2"/>
        <v>40</v>
      </c>
    </row>
    <row r="40" spans="1:26" s="44" customFormat="1">
      <c r="A40" s="43">
        <v>36</v>
      </c>
      <c r="B40" s="43">
        <f>裸身!S38</f>
        <v>4929.9068313995458</v>
      </c>
      <c r="C40" s="43">
        <f>裸身!V38</f>
        <v>2324.0989348026428</v>
      </c>
      <c r="D40" s="43">
        <f>裸身!B38</f>
        <v>2464.9534156997729</v>
      </c>
      <c r="E40" s="43">
        <f>裸身!E38</f>
        <v>1068.1464801365682</v>
      </c>
      <c r="F40" s="43">
        <f>裸身!E38</f>
        <v>1068.1464801365682</v>
      </c>
      <c r="G40" s="43">
        <f>裸身!W38</f>
        <v>2464.9534156997729</v>
      </c>
      <c r="H40" s="43">
        <f>(D40/(裸身!$C$83+$H$3))+E40-F40</f>
        <v>246.4953415699772</v>
      </c>
      <c r="I40" s="43">
        <f>G40-C40+(-1/(裸身!$T$3+$I$3))*B40</f>
        <v>17.606810112141432</v>
      </c>
      <c r="J40" s="43">
        <f>(G40-C40)*(裸身!$T$3+$J$3)-B40</f>
        <v>704.27240448565772</v>
      </c>
      <c r="K40" s="43">
        <f>(D40/(裸身!$C$83+$K$3))+E40-F40</f>
        <v>273.88371285553035</v>
      </c>
      <c r="L40" s="75">
        <f>G40-C40+(-1/(裸身!$T$3+$L$3))*B40</f>
        <v>20.612850862994819</v>
      </c>
      <c r="M40" s="86">
        <f>(G40-C40)*(裸身!$T$3+$M$3)-B40</f>
        <v>845.1268853827878</v>
      </c>
      <c r="N40" s="86">
        <f>(D40/(裸身!$C$83+$N$3))+E40-F40</f>
        <v>308.11917696247156</v>
      </c>
      <c r="O40" s="86">
        <f>G40-C40+(-1/(裸身!$T$3+$L$3))*B40</f>
        <v>20.612850862994819</v>
      </c>
      <c r="P40" s="86">
        <f>(G40-C40)*(裸身!$T$3+$P$3)-B40</f>
        <v>985.98136627991789</v>
      </c>
      <c r="Q40" s="86">
        <f>(D40/(裸身!$C$83+$Q$3))+E40-F40</f>
        <v>352.13620224282477</v>
      </c>
      <c r="R40" s="86">
        <f>G40-C40+(-1/(裸身!$T$3+$R$3))*B40</f>
        <v>26.205484818070886</v>
      </c>
      <c r="S40" s="86">
        <f>(G40-C40)*(裸身!$T$3+$S$3)-B40</f>
        <v>1126.835847177048</v>
      </c>
      <c r="T40" s="86">
        <f>(D40/(裸身!$C$83+$T$3))+E40-F40</f>
        <v>410.82556928329541</v>
      </c>
      <c r="U40" s="86">
        <f>G40-C40+(-1/(裸身!$T$3+$U$3))*B40</f>
        <v>28.811143819867681</v>
      </c>
      <c r="V40" s="86">
        <f>(G40-C40)*(裸身!$T$3+$V$3)-B40</f>
        <v>1267.6903280741781</v>
      </c>
      <c r="W40" s="43">
        <f t="shared" si="0"/>
        <v>9</v>
      </c>
      <c r="X40" s="45"/>
      <c r="Y40" s="43">
        <f t="shared" si="1"/>
        <v>39.999999999999979</v>
      </c>
      <c r="Z40" s="43">
        <f t="shared" si="2"/>
        <v>40</v>
      </c>
    </row>
    <row r="41" spans="1:26" s="44" customFormat="1">
      <c r="A41" s="43">
        <v>37</v>
      </c>
      <c r="B41" s="43">
        <f>裸身!S39</f>
        <v>5132.5440882321091</v>
      </c>
      <c r="C41" s="43">
        <f>裸身!V39</f>
        <v>2419.6279273094228</v>
      </c>
      <c r="D41" s="43">
        <f>裸身!B39</f>
        <v>2566.2720441160545</v>
      </c>
      <c r="E41" s="43">
        <f>裸身!E39</f>
        <v>1112.0512191169569</v>
      </c>
      <c r="F41" s="43">
        <f>裸身!E39</f>
        <v>1112.0512191169569</v>
      </c>
      <c r="G41" s="43">
        <f>裸身!W39</f>
        <v>2566.2720441160545</v>
      </c>
      <c r="H41" s="43">
        <f>(D41/(裸身!$C$83+$H$3))+E41-F41</f>
        <v>256.62720441160536</v>
      </c>
      <c r="I41" s="43">
        <f>G41-C41+(-1/(裸身!$T$3+$I$3))*B41</f>
        <v>18.330514600828963</v>
      </c>
      <c r="J41" s="43">
        <f>(G41-C41)*(裸身!$T$3+$J$3)-B41</f>
        <v>733.22058403315896</v>
      </c>
      <c r="K41" s="43">
        <f>(D41/(裸身!$C$83+$K$3))+E41-F41</f>
        <v>285.14133823511725</v>
      </c>
      <c r="L41" s="75">
        <f>G41-C41+(-1/(裸身!$T$3+$L$3))*B41</f>
        <v>21.460114654629038</v>
      </c>
      <c r="M41" s="86">
        <f>(G41-C41)*(裸身!$T$3+$M$3)-B41</f>
        <v>879.86470083979111</v>
      </c>
      <c r="N41" s="86">
        <f>(D41/(裸身!$C$83+$N$3))+E41-F41</f>
        <v>320.78400551450682</v>
      </c>
      <c r="O41" s="86">
        <f>G41-C41+(-1/(裸身!$T$3+$L$3))*B41</f>
        <v>21.460114654629038</v>
      </c>
      <c r="P41" s="86">
        <f>(G41-C41)*(裸身!$T$3+$P$3)-B41</f>
        <v>1026.5088176464224</v>
      </c>
      <c r="Q41" s="86">
        <f>(D41/(裸身!$C$83+$Q$3))+E41-F41</f>
        <v>366.61029201657925</v>
      </c>
      <c r="R41" s="86">
        <f>G41-C41+(-1/(裸身!$T$3+$R$3))*B41</f>
        <v>27.282626382629161</v>
      </c>
      <c r="S41" s="86">
        <f>(G41-C41)*(裸身!$T$3+$S$3)-B41</f>
        <v>1173.1529344530536</v>
      </c>
      <c r="T41" s="86">
        <f>(D41/(裸身!$C$83+$T$3))+E41-F41</f>
        <v>427.71200735267576</v>
      </c>
      <c r="U41" s="86">
        <f>G41-C41+(-1/(裸身!$T$3+$U$3))*B41</f>
        <v>29.995387528629223</v>
      </c>
      <c r="V41" s="86">
        <f>(G41-C41)*(裸身!$T$3+$V$3)-B41</f>
        <v>1319.7970512596858</v>
      </c>
      <c r="W41" s="43">
        <f t="shared" si="0"/>
        <v>8.9999999999999982</v>
      </c>
      <c r="X41" s="45"/>
      <c r="Y41" s="43">
        <f t="shared" si="1"/>
        <v>39.999999999999943</v>
      </c>
      <c r="Z41" s="43">
        <f t="shared" si="2"/>
        <v>40</v>
      </c>
    </row>
    <row r="42" spans="1:26" s="44" customFormat="1">
      <c r="A42" s="43">
        <v>38</v>
      </c>
      <c r="B42" s="43">
        <f>裸身!S40</f>
        <v>5337.9385257942868</v>
      </c>
      <c r="C42" s="43">
        <f>裸身!V40</f>
        <v>2516.456733588735</v>
      </c>
      <c r="D42" s="43">
        <f>裸身!B40</f>
        <v>2668.9692628971434</v>
      </c>
      <c r="E42" s="43">
        <f>裸身!E40</f>
        <v>1156.5533472554289</v>
      </c>
      <c r="F42" s="43">
        <f>裸身!E40</f>
        <v>1156.5533472554289</v>
      </c>
      <c r="G42" s="43">
        <f>裸身!W40</f>
        <v>2668.9692628971434</v>
      </c>
      <c r="H42" s="43">
        <f>(D42/(裸身!$C$83+$H$3))+E42-F42</f>
        <v>266.89692628971443</v>
      </c>
      <c r="I42" s="43">
        <f>G42-C42+(-1/(裸身!$T$3+$I$3))*B42</f>
        <v>19.064066163551189</v>
      </c>
      <c r="J42" s="43">
        <f>(G42-C42)*(裸身!$T$3+$J$3)-B42</f>
        <v>762.56264654204824</v>
      </c>
      <c r="K42" s="43">
        <f>(D42/(裸身!$C$83+$K$3))+E42-F42</f>
        <v>296.55214032190474</v>
      </c>
      <c r="L42" s="75">
        <f>G42-C42+(-1/(裸身!$T$3+$L$3))*B42</f>
        <v>22.318906728059915</v>
      </c>
      <c r="M42" s="86">
        <f>(G42-C42)*(裸身!$T$3+$M$3)-B42</f>
        <v>915.07517585045662</v>
      </c>
      <c r="N42" s="86">
        <f>(D42/(裸身!$C$83+$N$3))+E42-F42</f>
        <v>333.62115786214281</v>
      </c>
      <c r="O42" s="86">
        <f>G42-C42+(-1/(裸身!$T$3+$L$3))*B42</f>
        <v>22.318906728059915</v>
      </c>
      <c r="P42" s="86">
        <f>(G42-C42)*(裸身!$T$3+$P$3)-B42</f>
        <v>1067.587705158865</v>
      </c>
      <c r="Q42" s="86">
        <f>(D42/(裸身!$C$83+$Q$3))+E42-F42</f>
        <v>381.28132327102048</v>
      </c>
      <c r="R42" s="86">
        <f>G42-C42+(-1/(裸身!$T$3+$R$3))*B42</f>
        <v>28.374424057378448</v>
      </c>
      <c r="S42" s="86">
        <f>(G42-C42)*(裸身!$T$3+$S$3)-B42</f>
        <v>1220.1002344672734</v>
      </c>
      <c r="T42" s="86">
        <f>(D42/(裸身!$C$83+$T$3))+E42-F42</f>
        <v>444.82821048285723</v>
      </c>
      <c r="U42" s="86">
        <f>G42-C42+(-1/(裸身!$T$3+$U$3))*B42</f>
        <v>31.195744631265484</v>
      </c>
      <c r="V42" s="86">
        <f>(G42-C42)*(裸身!$T$3+$V$3)-B42</f>
        <v>1372.6127637756817</v>
      </c>
      <c r="W42" s="43">
        <f t="shared" si="0"/>
        <v>9.0000000000000018</v>
      </c>
      <c r="X42" s="45"/>
      <c r="Y42" s="43">
        <f t="shared" si="1"/>
        <v>39.999999999999986</v>
      </c>
      <c r="Z42" s="43">
        <f t="shared" si="2"/>
        <v>40</v>
      </c>
    </row>
    <row r="43" spans="1:26" s="44" customFormat="1">
      <c r="A43" s="43">
        <v>39</v>
      </c>
      <c r="B43" s="43">
        <f>裸身!S41</f>
        <v>5546.053617069887</v>
      </c>
      <c r="C43" s="43">
        <f>裸身!V41</f>
        <v>2614.5681337615183</v>
      </c>
      <c r="D43" s="43">
        <f>裸身!B41</f>
        <v>2773.0268085349435</v>
      </c>
      <c r="E43" s="43">
        <f>裸身!E41</f>
        <v>1201.6449503651422</v>
      </c>
      <c r="F43" s="43">
        <f>裸身!E41</f>
        <v>1201.6449503651422</v>
      </c>
      <c r="G43" s="43">
        <f>裸身!W41</f>
        <v>2773.0268085349435</v>
      </c>
      <c r="H43" s="43">
        <f>(D43/(裸身!$C$83+$H$3))+E43-F43</f>
        <v>277.30268085349439</v>
      </c>
      <c r="I43" s="43">
        <f>G43-C43+(-1/(裸身!$T$3+$I$3))*B43</f>
        <v>19.807334346678005</v>
      </c>
      <c r="J43" s="43">
        <f>(G43-C43)*(裸身!$T$3+$J$3)-B43</f>
        <v>792.29337386711995</v>
      </c>
      <c r="K43" s="43">
        <f>(D43/(裸身!$C$83+$K$3))+E43-F43</f>
        <v>308.11408983721594</v>
      </c>
      <c r="L43" s="75">
        <f>G43-C43+(-1/(裸身!$T$3+$L$3))*B43</f>
        <v>23.189074357086469</v>
      </c>
      <c r="M43" s="86">
        <f>(G43-C43)*(裸身!$T$3+$M$3)-B43</f>
        <v>950.75204864054467</v>
      </c>
      <c r="N43" s="86">
        <f>(D43/(裸身!$C$83+$N$3))+E43-F43</f>
        <v>346.62835106686794</v>
      </c>
      <c r="O43" s="86">
        <f>G43-C43+(-1/(裸身!$T$3+$L$3))*B43</f>
        <v>23.189074357086469</v>
      </c>
      <c r="P43" s="86">
        <f>(G43-C43)*(裸身!$T$3+$P$3)-B43</f>
        <v>1109.2107234139703</v>
      </c>
      <c r="Q43" s="86">
        <f>(D43/(裸身!$C$83+$Q$3))+E43-F43</f>
        <v>396.14668693356339</v>
      </c>
      <c r="R43" s="86">
        <f>G43-C43+(-1/(裸身!$T$3+$R$3))*B43</f>
        <v>29.480683678776643</v>
      </c>
      <c r="S43" s="86">
        <f>(G43-C43)*(裸身!$T$3+$S$3)-B43</f>
        <v>1267.6693981873959</v>
      </c>
      <c r="T43" s="86">
        <f>(D43/(裸身!$C$83+$T$3))+E43-F43</f>
        <v>462.17113475582391</v>
      </c>
      <c r="U43" s="86">
        <f>G43-C43+(-1/(裸身!$T$3+$U$3))*B43</f>
        <v>32.412001658200467</v>
      </c>
      <c r="V43" s="86">
        <f>(G43-C43)*(裸身!$T$3+$V$3)-B43</f>
        <v>1426.1280729608206</v>
      </c>
      <c r="W43" s="43">
        <f t="shared" si="0"/>
        <v>9</v>
      </c>
      <c r="X43" s="45"/>
      <c r="Y43" s="43">
        <f t="shared" si="1"/>
        <v>40.000000000000028</v>
      </c>
      <c r="Z43" s="43">
        <f t="shared" si="2"/>
        <v>40</v>
      </c>
    </row>
    <row r="44" spans="1:26" s="44" customFormat="1">
      <c r="A44" s="43">
        <v>40</v>
      </c>
      <c r="B44" s="43">
        <f>裸身!S42</f>
        <v>5756.8542494923749</v>
      </c>
      <c r="C44" s="43">
        <f>裸身!V42</f>
        <v>2713.9455747606912</v>
      </c>
      <c r="D44" s="43">
        <f>裸身!B42</f>
        <v>2878.4271247461875</v>
      </c>
      <c r="E44" s="43">
        <f>裸身!E42</f>
        <v>1247.318420723348</v>
      </c>
      <c r="F44" s="43">
        <f>裸身!E42</f>
        <v>1247.318420723348</v>
      </c>
      <c r="G44" s="43">
        <f>裸身!W42</f>
        <v>2878.4271247461875</v>
      </c>
      <c r="H44" s="43">
        <f>(D44/(裸身!$C$83+$H$3))+E44-F44</f>
        <v>287.84271247461879</v>
      </c>
      <c r="I44" s="43">
        <f>G44-C44+(-1/(裸身!$T$3+$I$3))*B44</f>
        <v>20.56019374818689</v>
      </c>
      <c r="J44" s="43">
        <f>(G44-C44)*(裸身!$T$3+$J$3)-B44</f>
        <v>822.40774992747538</v>
      </c>
      <c r="K44" s="43">
        <f>(D44/(裸身!$C$83+$K$3))+E44-F44</f>
        <v>319.82523608290967</v>
      </c>
      <c r="L44" s="75">
        <f>G44-C44+(-1/(裸身!$T$3+$L$3))*B44</f>
        <v>24.070470729584656</v>
      </c>
      <c r="M44" s="86">
        <f>(G44-C44)*(裸身!$T$3+$M$3)-B44</f>
        <v>986.88929991297118</v>
      </c>
      <c r="N44" s="86">
        <f>(D44/(裸身!$C$83+$N$3))+E44-F44</f>
        <v>359.80339059327343</v>
      </c>
      <c r="O44" s="86">
        <f>G44-C44+(-1/(裸身!$T$3+$L$3))*B44</f>
        <v>24.070470729584656</v>
      </c>
      <c r="P44" s="86">
        <f>(G44-C44)*(裸身!$T$3+$P$3)-B44</f>
        <v>1151.3708498984679</v>
      </c>
      <c r="Q44" s="86">
        <f>(D44/(裸身!$C$83+$Q$3))+E44-F44</f>
        <v>411.2038749637411</v>
      </c>
      <c r="R44" s="86">
        <f>G44-C44+(-1/(裸身!$T$3+$R$3))*B44</f>
        <v>30.601218601952667</v>
      </c>
      <c r="S44" s="86">
        <f>(G44-C44)*(裸身!$T$3+$S$3)-B44</f>
        <v>1315.8523998839646</v>
      </c>
      <c r="T44" s="86">
        <f>(D44/(裸身!$C$83+$T$3))+E44-F44</f>
        <v>479.7378541243645</v>
      </c>
      <c r="U44" s="86">
        <f>G44-C44+(-1/(裸身!$T$3+$U$3))*B44</f>
        <v>33.643953406124098</v>
      </c>
      <c r="V44" s="86">
        <f>(G44-C44)*(裸身!$T$3+$V$3)-B44</f>
        <v>1480.3339498694604</v>
      </c>
      <c r="W44" s="43">
        <f t="shared" si="0"/>
        <v>9.0000000000000018</v>
      </c>
      <c r="X44" s="45"/>
      <c r="Y44" s="43">
        <f t="shared" si="1"/>
        <v>40.000000000000028</v>
      </c>
      <c r="Z44" s="43">
        <f t="shared" si="2"/>
        <v>40</v>
      </c>
    </row>
    <row r="45" spans="1:26" s="44" customFormat="1">
      <c r="A45" s="43">
        <v>41</v>
      </c>
      <c r="B45" s="43">
        <f>裸身!S43</f>
        <v>5970.3066359433069</v>
      </c>
      <c r="C45" s="43">
        <f>裸身!V43</f>
        <v>2814.5731283732734</v>
      </c>
      <c r="D45" s="43">
        <f>裸身!B43</f>
        <v>2985.1533179716535</v>
      </c>
      <c r="E45" s="43">
        <f>裸身!E43</f>
        <v>1293.5664377877165</v>
      </c>
      <c r="F45" s="43">
        <f>裸身!E43</f>
        <v>1293.5664377877165</v>
      </c>
      <c r="G45" s="43">
        <f>裸身!W43</f>
        <v>2985.1533179716535</v>
      </c>
      <c r="H45" s="43">
        <f>(D45/(裸身!$C$83+$H$3))+E45-F45</f>
        <v>298.51533179716535</v>
      </c>
      <c r="I45" s="43">
        <f>G45-C45+(-1/(裸身!$T$3+$I$3))*B45</f>
        <v>21.32252369979733</v>
      </c>
      <c r="J45" s="43">
        <f>(G45-C45)*(裸身!$T$3+$J$3)-B45</f>
        <v>852.90094799189319</v>
      </c>
      <c r="K45" s="43">
        <f>(D45/(裸身!$C$83+$K$3))+E45-F45</f>
        <v>331.68370199685046</v>
      </c>
      <c r="L45" s="75">
        <f>G45-C45+(-1/(裸身!$T$3+$L$3))*B45</f>
        <v>24.962954575372521</v>
      </c>
      <c r="M45" s="86">
        <f>(G45-C45)*(裸身!$T$3+$M$3)-B45</f>
        <v>1023.4811375902736</v>
      </c>
      <c r="N45" s="86">
        <f>(D45/(裸身!$C$83+$N$3))+E45-F45</f>
        <v>373.14416474645668</v>
      </c>
      <c r="O45" s="86">
        <f>G45-C45+(-1/(裸身!$T$3+$L$3))*B45</f>
        <v>24.962954575372521</v>
      </c>
      <c r="P45" s="86">
        <f>(G45-C45)*(裸身!$T$3+$P$3)-B45</f>
        <v>1194.0613271886532</v>
      </c>
      <c r="Q45" s="86">
        <f>(D45/(裸身!$C$83+$Q$3))+E45-F45</f>
        <v>426.45047399595046</v>
      </c>
      <c r="R45" s="86">
        <f>G45-C45+(-1/(裸身!$T$3+$R$3))*B45</f>
        <v>31.735849227605428</v>
      </c>
      <c r="S45" s="86">
        <f>(G45-C45)*(裸身!$T$3+$S$3)-B45</f>
        <v>1364.6415167870327</v>
      </c>
      <c r="T45" s="86">
        <f>(D45/(裸身!$C$83+$T$3))+E45-F45</f>
        <v>497.52555299527558</v>
      </c>
      <c r="U45" s="86">
        <f>G45-C45+(-1/(裸身!$T$3+$U$3))*B45</f>
        <v>34.891402417850287</v>
      </c>
      <c r="V45" s="86">
        <f>(G45-C45)*(裸身!$T$3+$V$3)-B45</f>
        <v>1535.2217063854132</v>
      </c>
      <c r="W45" s="43">
        <f t="shared" si="0"/>
        <v>8.9999999999999982</v>
      </c>
      <c r="X45" s="45"/>
      <c r="Y45" s="43">
        <f t="shared" si="1"/>
        <v>40</v>
      </c>
      <c r="Z45" s="43">
        <f t="shared" si="2"/>
        <v>40</v>
      </c>
    </row>
    <row r="46" spans="1:26" s="44" customFormat="1">
      <c r="A46" s="43">
        <v>42</v>
      </c>
      <c r="B46" s="43">
        <f>裸身!S44</f>
        <v>6186.3782333995596</v>
      </c>
      <c r="C46" s="43">
        <f>裸身!V44</f>
        <v>2916.4354528883637</v>
      </c>
      <c r="D46" s="43">
        <f>裸身!B44</f>
        <v>3093.1891166997798</v>
      </c>
      <c r="E46" s="43">
        <f>裸身!E44</f>
        <v>1340.3819505699046</v>
      </c>
      <c r="F46" s="43">
        <f>裸身!E44</f>
        <v>1340.3819505699046</v>
      </c>
      <c r="G46" s="43">
        <f>裸身!W44</f>
        <v>3093.1891166997798</v>
      </c>
      <c r="H46" s="43">
        <f>(D46/(裸身!$C$83+$H$3))+E46-F46</f>
        <v>309.31891166997798</v>
      </c>
      <c r="I46" s="43">
        <f>G46-C46+(-1/(裸身!$T$3+$I$3))*B46</f>
        <v>22.094207976427128</v>
      </c>
      <c r="J46" s="43">
        <f>(G46-C46)*(裸身!$T$3+$J$3)-B46</f>
        <v>883.76831905708514</v>
      </c>
      <c r="K46" s="43">
        <f>(D46/(裸身!$C$83+$K$3))+E46-F46</f>
        <v>343.68767963330879</v>
      </c>
      <c r="L46" s="75">
        <f>G46-C46+(-1/(裸身!$T$3+$L$3))*B46</f>
        <v>25.86638982606101</v>
      </c>
      <c r="M46" s="86">
        <f>(G46-C46)*(裸身!$T$3+$M$3)-B46</f>
        <v>1060.5219828685013</v>
      </c>
      <c r="N46" s="86">
        <f>(D46/(裸身!$C$83+$N$3))+E46-F46</f>
        <v>386.64863958747242</v>
      </c>
      <c r="O46" s="86">
        <f>G46-C46+(-1/(裸身!$T$3+$L$3))*B46</f>
        <v>25.86638982606101</v>
      </c>
      <c r="P46" s="86">
        <f>(G46-C46)*(裸身!$T$3+$P$3)-B46</f>
        <v>1237.2756466799174</v>
      </c>
      <c r="Q46" s="86">
        <f>(D46/(裸身!$C$83+$Q$3))+E46-F46</f>
        <v>441.88415952854007</v>
      </c>
      <c r="R46" s="86">
        <f>G46-C46+(-1/(裸身!$T$3+$R$3))*B46</f>
        <v>32.884402569565907</v>
      </c>
      <c r="S46" s="86">
        <f>(G46-C46)*(裸身!$T$3+$S$3)-B46</f>
        <v>1414.0293104913335</v>
      </c>
      <c r="T46" s="86">
        <f>(D46/(裸身!$C$83+$T$3))+E46-F46</f>
        <v>515.5315194499633</v>
      </c>
      <c r="U46" s="86">
        <f>G46-C46+(-1/(裸身!$T$3+$U$3))*B46</f>
        <v>36.154158506880663</v>
      </c>
      <c r="V46" s="86">
        <f>(G46-C46)*(裸身!$T$3+$V$3)-B46</f>
        <v>1590.7829743027496</v>
      </c>
      <c r="W46" s="43">
        <f t="shared" si="0"/>
        <v>9.0000000000000018</v>
      </c>
      <c r="X46" s="45"/>
      <c r="Y46" s="43">
        <f t="shared" si="1"/>
        <v>40.000000000000028</v>
      </c>
      <c r="Z46" s="43">
        <f t="shared" si="2"/>
        <v>40</v>
      </c>
    </row>
    <row r="47" spans="1:26" s="44" customFormat="1">
      <c r="A47" s="43">
        <v>43</v>
      </c>
      <c r="B47" s="43">
        <f>裸身!S45</f>
        <v>6405.0376684045268</v>
      </c>
      <c r="C47" s="43">
        <f>裸身!V45</f>
        <v>3019.5177579621341</v>
      </c>
      <c r="D47" s="43">
        <f>裸身!B45</f>
        <v>3202.5188342022634</v>
      </c>
      <c r="E47" s="43">
        <f>裸身!E45</f>
        <v>1387.7581614876474</v>
      </c>
      <c r="F47" s="43">
        <f>裸身!E45</f>
        <v>1387.7581614876474</v>
      </c>
      <c r="G47" s="43">
        <f>裸身!W45</f>
        <v>3202.5188342022634</v>
      </c>
      <c r="H47" s="43">
        <f>(D47/(裸身!$C$83+$H$3))+E47-F47</f>
        <v>320.25188342022625</v>
      </c>
      <c r="I47" s="43">
        <f>G47-C47+(-1/(裸身!$T$3+$I$3))*B47</f>
        <v>22.875134530016169</v>
      </c>
      <c r="J47" s="43">
        <f>(G47-C47)*(裸身!$T$3+$J$3)-B47</f>
        <v>915.00538120064721</v>
      </c>
      <c r="K47" s="43">
        <f>(D47/(裸身!$C$83+$K$3))+E47-F47</f>
        <v>355.83542602247371</v>
      </c>
      <c r="L47" s="75">
        <f>G47-C47+(-1/(裸身!$T$3+$L$3))*B47</f>
        <v>26.780645303433573</v>
      </c>
      <c r="M47" s="86">
        <f>(G47-C47)*(裸身!$T$3+$M$3)-B47</f>
        <v>1098.0064574407761</v>
      </c>
      <c r="N47" s="86">
        <f>(D47/(裸身!$C$83+$N$3))+E47-F47</f>
        <v>400.31485427528287</v>
      </c>
      <c r="O47" s="86">
        <f>G47-C47+(-1/(裸身!$T$3+$L$3))*B47</f>
        <v>26.780645303433573</v>
      </c>
      <c r="P47" s="86">
        <f>(G47-C47)*(裸身!$T$3+$P$3)-B47</f>
        <v>1281.0075336809059</v>
      </c>
      <c r="Q47" s="86">
        <f>(D47/(裸身!$C$83+$Q$3))+E47-F47</f>
        <v>457.50269060032338</v>
      </c>
      <c r="R47" s="86">
        <f>G47-C47+(-1/(裸身!$T$3+$R$3))*B47</f>
        <v>34.046711858628726</v>
      </c>
      <c r="S47" s="86">
        <f>(G47-C47)*(裸身!$T$3+$S$3)-B47</f>
        <v>1464.0086099210357</v>
      </c>
      <c r="T47" s="86">
        <f>(D47/(裸身!$C$83+$T$3))+E47-F47</f>
        <v>533.75313903371057</v>
      </c>
      <c r="U47" s="86">
        <f>G47-C47+(-1/(裸身!$T$3+$U$3))*B47</f>
        <v>37.432038321844658</v>
      </c>
      <c r="V47" s="86">
        <f>(G47-C47)*(裸身!$T$3+$V$3)-B47</f>
        <v>1647.0096861611646</v>
      </c>
      <c r="W47" s="43">
        <f t="shared" si="0"/>
        <v>9</v>
      </c>
      <c r="X47" s="45"/>
      <c r="Y47" s="43">
        <f t="shared" si="1"/>
        <v>39.999999999999986</v>
      </c>
      <c r="Z47" s="43">
        <f t="shared" si="2"/>
        <v>40</v>
      </c>
    </row>
    <row r="48" spans="1:26" s="44" customFormat="1">
      <c r="A48" s="43">
        <v>44</v>
      </c>
      <c r="B48" s="43">
        <f>裸身!S46</f>
        <v>6626.2546686441847</v>
      </c>
      <c r="C48" s="43">
        <f>裸身!V46</f>
        <v>3123.8057723608299</v>
      </c>
      <c r="D48" s="43">
        <f>裸身!B46</f>
        <v>3313.1273343220923</v>
      </c>
      <c r="E48" s="43">
        <f>裸身!E46</f>
        <v>1435.6885115395733</v>
      </c>
      <c r="F48" s="43">
        <f>裸身!E46</f>
        <v>1435.6885115395733</v>
      </c>
      <c r="G48" s="43">
        <f>裸身!W46</f>
        <v>3313.1273343220923</v>
      </c>
      <c r="H48" s="43">
        <f>(D48/(裸身!$C$83+$H$3))+E48-F48</f>
        <v>331.31273343220914</v>
      </c>
      <c r="I48" s="43">
        <f>G48-C48+(-1/(裸身!$T$3+$I$3))*B48</f>
        <v>23.665195245157804</v>
      </c>
      <c r="J48" s="43">
        <f>(G48-C48)*(裸身!$T$3+$J$3)-B48</f>
        <v>946.60780980631262</v>
      </c>
      <c r="K48" s="43">
        <f>(D48/(裸身!$C$83+$K$3))+E48-F48</f>
        <v>368.1252593691213</v>
      </c>
      <c r="L48" s="75">
        <f>G48-C48+(-1/(裸身!$T$3+$L$3))*B48</f>
        <v>27.705594433355486</v>
      </c>
      <c r="M48" s="86">
        <f>(G48-C48)*(裸身!$T$3+$M$3)-B48</f>
        <v>1135.9293717675746</v>
      </c>
      <c r="N48" s="86">
        <f>(D48/(裸身!$C$83+$N$3))+E48-F48</f>
        <v>414.1409167902616</v>
      </c>
      <c r="O48" s="86">
        <f>G48-C48+(-1/(裸身!$T$3+$L$3))*B48</f>
        <v>27.705594433355486</v>
      </c>
      <c r="P48" s="86">
        <f>(G48-C48)*(裸身!$T$3+$P$3)-B48</f>
        <v>1325.2509337288375</v>
      </c>
      <c r="Q48" s="86">
        <f>(D48/(裸身!$C$83+$Q$3))+E48-F48</f>
        <v>473.30390490315608</v>
      </c>
      <c r="R48" s="86">
        <f>G48-C48+(-1/(裸身!$T$3+$R$3))*B48</f>
        <v>35.22261617883953</v>
      </c>
      <c r="S48" s="86">
        <f>(G48-C48)*(裸身!$T$3+$S$3)-B48</f>
        <v>1514.5724956901004</v>
      </c>
      <c r="T48" s="86">
        <f>(D48/(裸身!$C$83+$T$3))+E48-F48</f>
        <v>552.18788905368206</v>
      </c>
      <c r="U48" s="86">
        <f>G48-C48+(-1/(裸身!$T$3+$U$3))*B48</f>
        <v>38.724864946621864</v>
      </c>
      <c r="V48" s="86">
        <f>(G48-C48)*(裸身!$T$3+$V$3)-B48</f>
        <v>1703.8940576513623</v>
      </c>
      <c r="W48" s="43">
        <f t="shared" si="0"/>
        <v>9.0000000000000018</v>
      </c>
      <c r="X48" s="45"/>
      <c r="Y48" s="43">
        <f t="shared" si="1"/>
        <v>40.000000000000036</v>
      </c>
      <c r="Z48" s="43">
        <f t="shared" si="2"/>
        <v>40</v>
      </c>
    </row>
    <row r="49" spans="1:26" s="44" customFormat="1">
      <c r="A49" s="43">
        <v>45</v>
      </c>
      <c r="B49" s="43">
        <f>裸身!S47</f>
        <v>6849.9999999999973</v>
      </c>
      <c r="C49" s="43">
        <f>裸身!V47</f>
        <v>3229.2857142857129</v>
      </c>
      <c r="D49" s="43">
        <f>裸身!B47</f>
        <v>3424.9999999999986</v>
      </c>
      <c r="E49" s="43">
        <f>裸身!E47</f>
        <v>1484.1666666666661</v>
      </c>
      <c r="F49" s="43">
        <f>裸身!E47</f>
        <v>1484.1666666666661</v>
      </c>
      <c r="G49" s="43">
        <f>裸身!W47</f>
        <v>3424.9999999999986</v>
      </c>
      <c r="H49" s="43">
        <f>(D49/(裸身!$C$83+$H$3))+E49-F49</f>
        <v>342.5</v>
      </c>
      <c r="I49" s="43">
        <f>G49-C49+(-1/(裸身!$T$3+$I$3))*B49</f>
        <v>24.464285714285836</v>
      </c>
      <c r="J49" s="43">
        <f>(G49-C49)*(裸身!$T$3+$J$3)-B49</f>
        <v>978.5714285714339</v>
      </c>
      <c r="K49" s="43">
        <f>(D49/(裸身!$C$83+$K$3))+E49-F49</f>
        <v>380.55555555555543</v>
      </c>
      <c r="L49" s="75">
        <f>G49-C49+(-1/(裸身!$T$3+$L$3))*B49</f>
        <v>28.641114982578529</v>
      </c>
      <c r="M49" s="86">
        <f>(G49-C49)*(裸身!$T$3+$M$3)-B49</f>
        <v>1174.2857142857201</v>
      </c>
      <c r="N49" s="86">
        <f>(D49/(裸身!$C$83+$N$3))+E49-F49</f>
        <v>428.12499999999977</v>
      </c>
      <c r="O49" s="86">
        <f>G49-C49+(-1/(裸身!$T$3+$L$3))*B49</f>
        <v>28.641114982578529</v>
      </c>
      <c r="P49" s="86">
        <f>(G49-C49)*(裸身!$T$3+$P$3)-B49</f>
        <v>1370.0000000000064</v>
      </c>
      <c r="Q49" s="86">
        <f>(D49/(裸身!$C$83+$Q$3))+E49-F49</f>
        <v>489.28571428571422</v>
      </c>
      <c r="R49" s="86">
        <f>G49-C49+(-1/(裸身!$T$3+$R$3))*B49</f>
        <v>36.411960132890499</v>
      </c>
      <c r="S49" s="86">
        <f>(G49-C49)*(裸身!$T$3+$S$3)-B49</f>
        <v>1565.7142857142908</v>
      </c>
      <c r="T49" s="86">
        <f>(D49/(裸身!$C$83+$T$3))+E49-F49</f>
        <v>570.83333333333303</v>
      </c>
      <c r="U49" s="86">
        <f>G49-C49+(-1/(裸身!$T$3+$U$3))*B49</f>
        <v>40.032467532467649</v>
      </c>
      <c r="V49" s="86">
        <f>(G49-C49)*(裸身!$T$3+$V$3)-B49</f>
        <v>1761.428571428577</v>
      </c>
      <c r="W49" s="43">
        <f t="shared" si="0"/>
        <v>9</v>
      </c>
      <c r="X49" s="45"/>
      <c r="Y49" s="43">
        <f t="shared" si="1"/>
        <v>39.999999999999986</v>
      </c>
      <c r="Z49" s="43">
        <f t="shared" si="2"/>
        <v>40</v>
      </c>
    </row>
    <row r="50" spans="1:26" s="44" customFormat="1">
      <c r="A50" s="43">
        <v>46</v>
      </c>
      <c r="B50" s="43">
        <f>裸身!S48</f>
        <v>7076.2454085274258</v>
      </c>
      <c r="C50" s="43">
        <f>裸身!V48</f>
        <v>3335.9442640200723</v>
      </c>
      <c r="D50" s="43">
        <f>裸身!B48</f>
        <v>3538.1227042637129</v>
      </c>
      <c r="E50" s="43">
        <f>裸身!E48</f>
        <v>1533.1865051809423</v>
      </c>
      <c r="F50" s="43">
        <f>裸身!E48</f>
        <v>1533.1865051809423</v>
      </c>
      <c r="G50" s="43">
        <f>裸身!W48</f>
        <v>3538.1227042637129</v>
      </c>
      <c r="H50" s="43">
        <f>(D50/(裸身!$C$83+$H$3))+E50-F50</f>
        <v>353.81227042637124</v>
      </c>
      <c r="I50" s="43">
        <f>G50-C50+(-1/(裸身!$T$3+$I$3))*B50</f>
        <v>25.27230503045493</v>
      </c>
      <c r="J50" s="43">
        <f>(G50-C50)*(裸身!$T$3+$J$3)-B50</f>
        <v>1010.8922012181974</v>
      </c>
      <c r="K50" s="43">
        <f>(D50/(裸身!$C$83+$K$3))+E50-F50</f>
        <v>393.12474491819034</v>
      </c>
      <c r="L50" s="75">
        <f>G50-C50+(-1/(裸身!$T$3+$L$3))*B50</f>
        <v>29.587088816142398</v>
      </c>
      <c r="M50" s="86">
        <f>(G50-C50)*(裸身!$T$3+$M$3)-B50</f>
        <v>1213.070641461838</v>
      </c>
      <c r="N50" s="86">
        <f>(D50/(裸身!$C$83+$N$3))+E50-F50</f>
        <v>442.26533803296411</v>
      </c>
      <c r="O50" s="86">
        <f>G50-C50+(-1/(裸身!$T$3+$L$3))*B50</f>
        <v>29.587088816142398</v>
      </c>
      <c r="P50" s="86">
        <f>(G50-C50)*(裸身!$T$3+$P$3)-B50</f>
        <v>1415.2490817054786</v>
      </c>
      <c r="Q50" s="86">
        <f>(D50/(裸身!$C$83+$Q$3))+E50-F50</f>
        <v>505.4461006091019</v>
      </c>
      <c r="R50" s="86">
        <f>G50-C50+(-1/(裸身!$T$3+$R$3))*B50</f>
        <v>37.614593533700457</v>
      </c>
      <c r="S50" s="86">
        <f>(G50-C50)*(裸身!$T$3+$S$3)-B50</f>
        <v>1617.4275219491192</v>
      </c>
      <c r="T50" s="86">
        <f>(D50/(裸身!$C$83+$T$3))+E50-F50</f>
        <v>589.68711737728563</v>
      </c>
      <c r="U50" s="86">
        <f>G50-C50+(-1/(裸身!$T$3+$U$3))*B50</f>
        <v>41.354680958926366</v>
      </c>
      <c r="V50" s="86">
        <f>(G50-C50)*(裸身!$T$3+$V$3)-B50</f>
        <v>1819.6059621927598</v>
      </c>
      <c r="W50" s="43">
        <f t="shared" si="0"/>
        <v>9</v>
      </c>
      <c r="X50" s="45"/>
      <c r="Y50" s="43">
        <f t="shared" si="1"/>
        <v>39.999999999999979</v>
      </c>
      <c r="Z50" s="43">
        <f t="shared" si="2"/>
        <v>40</v>
      </c>
    </row>
    <row r="51" spans="1:26" s="44" customFormat="1">
      <c r="A51" s="43">
        <v>47</v>
      </c>
      <c r="B51" s="43">
        <f>裸身!S49</f>
        <v>7304.963566875269</v>
      </c>
      <c r="C51" s="43">
        <f>裸身!V49</f>
        <v>3443.7685386697694</v>
      </c>
      <c r="D51" s="43">
        <f>裸身!B49</f>
        <v>3652.4817834376345</v>
      </c>
      <c r="E51" s="43">
        <f>裸身!E49</f>
        <v>1582.7421061563082</v>
      </c>
      <c r="F51" s="43">
        <f>裸身!E49</f>
        <v>1582.7421061563082</v>
      </c>
      <c r="G51" s="43">
        <f>裸身!W49</f>
        <v>3652.4817834376345</v>
      </c>
      <c r="H51" s="43">
        <f>(D51/(裸身!$C$83+$H$3))+E51-F51</f>
        <v>365.24817834376336</v>
      </c>
      <c r="I51" s="43">
        <f>G51-C51+(-1/(裸身!$T$3+$I$3))*B51</f>
        <v>26.0891555959833</v>
      </c>
      <c r="J51" s="43">
        <f>(G51-C51)*(裸身!$T$3+$J$3)-B51</f>
        <v>1043.5662238393325</v>
      </c>
      <c r="K51" s="43">
        <f>(D51/(裸身!$C$83+$K$3))+E51-F51</f>
        <v>405.83130927084835</v>
      </c>
      <c r="L51" s="75">
        <f>G51-C51+(-1/(裸身!$T$3+$L$3))*B51</f>
        <v>30.543401673346267</v>
      </c>
      <c r="M51" s="86">
        <f>(G51-C51)*(裸身!$T$3+$M$3)-B51</f>
        <v>1252.2794686071975</v>
      </c>
      <c r="N51" s="86">
        <f>(D51/(裸身!$C$83+$N$3))+E51-F51</f>
        <v>456.5602229297042</v>
      </c>
      <c r="O51" s="86">
        <f>G51-C51+(-1/(裸身!$T$3+$L$3))*B51</f>
        <v>30.543401673346267</v>
      </c>
      <c r="P51" s="86">
        <f>(G51-C51)*(裸身!$T$3+$P$3)-B51</f>
        <v>1460.9927133750625</v>
      </c>
      <c r="Q51" s="86">
        <f>(D51/(裸身!$C$83+$Q$3))+E51-F51</f>
        <v>521.78311191966213</v>
      </c>
      <c r="R51" s="86">
        <f>G51-C51+(-1/(裸身!$T$3+$R$3))*B51</f>
        <v>38.830371119602972</v>
      </c>
      <c r="S51" s="86">
        <f>(G51-C51)*(裸身!$T$3+$S$3)-B51</f>
        <v>1669.7059581429276</v>
      </c>
      <c r="T51" s="86">
        <f>(D51/(裸身!$C$83+$T$3))+E51-F51</f>
        <v>608.74696390627241</v>
      </c>
      <c r="U51" s="86">
        <f>G51-C51+(-1/(裸身!$T$3+$U$3))*B51</f>
        <v>42.691345520699826</v>
      </c>
      <c r="V51" s="86">
        <f>(G51-C51)*(裸身!$T$3+$V$3)-B51</f>
        <v>1878.4192029107926</v>
      </c>
      <c r="W51" s="43">
        <f t="shared" si="0"/>
        <v>8.9999999999999982</v>
      </c>
      <c r="X51" s="45"/>
      <c r="Y51" s="43">
        <f t="shared" si="1"/>
        <v>40.000000000000007</v>
      </c>
      <c r="Z51" s="43">
        <f t="shared" si="2"/>
        <v>40</v>
      </c>
    </row>
    <row r="52" spans="1:26" s="44" customFormat="1">
      <c r="A52" s="43">
        <v>48</v>
      </c>
      <c r="B52" s="43">
        <f>裸身!S50</f>
        <v>7536.1280247182358</v>
      </c>
      <c r="C52" s="43">
        <f>裸身!V50</f>
        <v>3552.7460687957396</v>
      </c>
      <c r="D52" s="43">
        <f>裸身!B50</f>
        <v>3768.0640123591179</v>
      </c>
      <c r="E52" s="43">
        <f>裸身!E50</f>
        <v>1632.8277386889511</v>
      </c>
      <c r="F52" s="43">
        <f>裸身!E50</f>
        <v>1632.8277386889511</v>
      </c>
      <c r="G52" s="43">
        <f>裸身!W50</f>
        <v>3768.0640123591179</v>
      </c>
      <c r="H52" s="43">
        <f>(D52/(裸身!$C$83+$H$3))+E52-F52</f>
        <v>376.80640123591184</v>
      </c>
      <c r="I52" s="43">
        <f>G52-C52+(-1/(裸身!$T$3+$I$3))*B52</f>
        <v>26.914742945422404</v>
      </c>
      <c r="J52" s="43">
        <f>(G52-C52)*(裸身!$T$3+$J$3)-B52</f>
        <v>1076.5897178168971</v>
      </c>
      <c r="K52" s="43">
        <f>(D52/(裸身!$C$83+$K$3))+E52-F52</f>
        <v>418.67377915101292</v>
      </c>
      <c r="L52" s="75">
        <f>G52-C52+(-1/(裸身!$T$3+$L$3))*B52</f>
        <v>31.509942960494527</v>
      </c>
      <c r="M52" s="86">
        <f>(G52-C52)*(裸身!$T$3+$M$3)-B52</f>
        <v>1291.9076613802763</v>
      </c>
      <c r="N52" s="86">
        <f>(D52/(裸身!$C$83+$N$3))+E52-F52</f>
        <v>471.00800154488957</v>
      </c>
      <c r="O52" s="86">
        <f>G52-C52+(-1/(裸身!$T$3+$L$3))*B52</f>
        <v>31.509942960494527</v>
      </c>
      <c r="P52" s="86">
        <f>(G52-C52)*(裸身!$T$3+$P$3)-B52</f>
        <v>1507.2256049436537</v>
      </c>
      <c r="Q52" s="86">
        <f>(D52/(裸身!$C$83+$Q$3))+E52-F52</f>
        <v>538.29485890844558</v>
      </c>
      <c r="R52" s="86">
        <f>G52-C52+(-1/(裸身!$T$3+$R$3))*B52</f>
        <v>40.059152290861221</v>
      </c>
      <c r="S52" s="86">
        <f>(G52-C52)*(裸身!$T$3+$S$3)-B52</f>
        <v>1722.5435485070311</v>
      </c>
      <c r="T52" s="86">
        <f>(D52/(裸身!$C$83+$T$3))+E52-F52</f>
        <v>628.0106687265195</v>
      </c>
      <c r="U52" s="86">
        <f>G52-C52+(-1/(裸身!$T$3+$U$3))*B52</f>
        <v>44.042306637963861</v>
      </c>
      <c r="V52" s="86">
        <f>(G52-C52)*(裸身!$T$3+$V$3)-B52</f>
        <v>1937.8614920704103</v>
      </c>
      <c r="W52" s="43">
        <f t="shared" si="0"/>
        <v>9.0000000000000036</v>
      </c>
      <c r="X52" s="45"/>
      <c r="Y52" s="43">
        <f t="shared" si="1"/>
        <v>39.999999999999993</v>
      </c>
      <c r="Z52" s="43">
        <f t="shared" si="2"/>
        <v>40</v>
      </c>
    </row>
    <row r="53" spans="1:26" s="44" customFormat="1">
      <c r="A53" s="43">
        <v>49</v>
      </c>
      <c r="B53" s="43">
        <f>裸身!S51</f>
        <v>7769.7131628242869</v>
      </c>
      <c r="C53" s="43">
        <f>裸身!V51</f>
        <v>3662.864776760021</v>
      </c>
      <c r="D53" s="43">
        <f>裸身!B51</f>
        <v>3884.8565814121434</v>
      </c>
      <c r="E53" s="43">
        <f>裸身!E51</f>
        <v>1683.4378519452621</v>
      </c>
      <c r="F53" s="43">
        <f>裸身!E51</f>
        <v>1683.4378519452621</v>
      </c>
      <c r="G53" s="43">
        <f>裸身!W51</f>
        <v>3884.8565814121434</v>
      </c>
      <c r="H53" s="43">
        <f>(D53/(裸身!$C$83+$H$3))+E53-F53</f>
        <v>388.48565814121412</v>
      </c>
      <c r="I53" s="43">
        <f>G53-C53+(-1/(裸身!$T$3+$I$3))*B53</f>
        <v>27.74897558151531</v>
      </c>
      <c r="J53" s="43">
        <f>(G53-C53)*(裸身!$T$3+$J$3)-B53</f>
        <v>1109.9590232606124</v>
      </c>
      <c r="K53" s="43">
        <f>(D53/(裸身!$C$83+$K$3))+E53-F53</f>
        <v>431.65073126801599</v>
      </c>
      <c r="L53" s="75">
        <f>G53-C53+(-1/(裸身!$T$3+$L$3))*B53</f>
        <v>32.486605558847174</v>
      </c>
      <c r="M53" s="86">
        <f>(G53-C53)*(裸身!$T$3+$M$3)-B53</f>
        <v>1331.9508279127358</v>
      </c>
      <c r="N53" s="86">
        <f>(D53/(裸身!$C$83+$N$3))+E53-F53</f>
        <v>485.60707267651787</v>
      </c>
      <c r="O53" s="86">
        <f>G53-C53+(-1/(裸身!$T$3+$L$3))*B53</f>
        <v>32.486605558847174</v>
      </c>
      <c r="P53" s="86">
        <f>(G53-C53)*(裸身!$T$3+$P$3)-B53</f>
        <v>1553.9426325648574</v>
      </c>
      <c r="Q53" s="86">
        <f>(D53/(裸身!$C$83+$Q$3))+E53-F53</f>
        <v>554.97951163030621</v>
      </c>
      <c r="R53" s="86">
        <f>G53-C53+(-1/(裸身!$T$3+$R$3))*B53</f>
        <v>41.30080086551115</v>
      </c>
      <c r="S53" s="86">
        <f>(G53-C53)*(裸身!$T$3+$S$3)-B53</f>
        <v>1775.9344372169789</v>
      </c>
      <c r="T53" s="86">
        <f>(D53/(裸身!$C$83+$T$3))+E53-F53</f>
        <v>647.47609690202398</v>
      </c>
      <c r="U53" s="86">
        <f>G53-C53+(-1/(裸身!$T$3+$U$3))*B53</f>
        <v>45.407414587934142</v>
      </c>
      <c r="V53" s="86">
        <f>(G53-C53)*(裸身!$T$3+$V$3)-B53</f>
        <v>1997.9262418691023</v>
      </c>
      <c r="W53" s="43">
        <f t="shared" si="0"/>
        <v>8.9999999999999982</v>
      </c>
      <c r="X53" s="45"/>
      <c r="Y53" s="43">
        <f t="shared" si="1"/>
        <v>40.000000000000021</v>
      </c>
      <c r="Z53" s="43">
        <f t="shared" si="2"/>
        <v>40</v>
      </c>
    </row>
    <row r="54" spans="1:26" s="44" customFormat="1">
      <c r="A54" s="43">
        <v>50</v>
      </c>
      <c r="B54" s="43">
        <f>裸身!S52</f>
        <v>8005.6941504209435</v>
      </c>
      <c r="C54" s="43">
        <f>裸身!V52</f>
        <v>3774.112956627016</v>
      </c>
      <c r="D54" s="43">
        <f>裸身!B52</f>
        <v>4002.8470752104718</v>
      </c>
      <c r="E54" s="43">
        <f>裸身!E52</f>
        <v>1734.5670659245377</v>
      </c>
      <c r="F54" s="43">
        <f>裸身!E52</f>
        <v>1734.5670659245377</v>
      </c>
      <c r="G54" s="43">
        <f>裸身!W52</f>
        <v>4002.8470752104718</v>
      </c>
      <c r="H54" s="43">
        <f>(D54/(裸身!$C$83+$H$3))+E54-F54</f>
        <v>400.28470752104727</v>
      </c>
      <c r="I54" s="43">
        <f>G54-C54+(-1/(裸身!$T$3+$I$3))*B54</f>
        <v>28.591764822932106</v>
      </c>
      <c r="J54" s="43">
        <f>(G54-C54)*(裸身!$T$3+$J$3)-B54</f>
        <v>1143.6705929172849</v>
      </c>
      <c r="K54" s="43">
        <f>(D54/(裸身!$C$83+$K$3))+E54-F54</f>
        <v>444.76078613449704</v>
      </c>
      <c r="L54" s="75">
        <f>G54-C54+(-1/(裸身!$T$3+$L$3))*B54</f>
        <v>33.473285646359528</v>
      </c>
      <c r="M54" s="86">
        <f>(G54-C54)*(裸身!$T$3+$M$3)-B54</f>
        <v>1372.4047115007406</v>
      </c>
      <c r="N54" s="86">
        <f>(D54/(裸身!$C$83+$N$3))+E54-F54</f>
        <v>500.35588440130891</v>
      </c>
      <c r="O54" s="86">
        <f>G54-C54+(-1/(裸身!$T$3+$L$3))*B54</f>
        <v>33.473285646359528</v>
      </c>
      <c r="P54" s="86">
        <f>(G54-C54)*(裸身!$T$3+$P$3)-B54</f>
        <v>1601.1388300841963</v>
      </c>
      <c r="Q54" s="86">
        <f>(D54/(裸身!$C$83+$Q$3))+E54-F54</f>
        <v>571.8352964586386</v>
      </c>
      <c r="R54" s="86">
        <f>G54-C54+(-1/(裸身!$T$3+$R$3))*B54</f>
        <v>42.55518485273609</v>
      </c>
      <c r="S54" s="86">
        <f>(G54-C54)*(裸身!$T$3+$S$3)-B54</f>
        <v>1829.8729486676521</v>
      </c>
      <c r="T54" s="86">
        <f>(D54/(裸身!$C$83+$T$3))+E54-F54</f>
        <v>667.14117920174544</v>
      </c>
      <c r="U54" s="86">
        <f>G54-C54+(-1/(裸身!$T$3+$U$3))*B54</f>
        <v>46.786524255706979</v>
      </c>
      <c r="V54" s="86">
        <f>(G54-C54)*(裸身!$T$3+$V$3)-B54</f>
        <v>2058.6070672511078</v>
      </c>
      <c r="W54" s="43">
        <f t="shared" si="0"/>
        <v>8.9999999999999964</v>
      </c>
      <c r="X54" s="45"/>
      <c r="Y54" s="43">
        <f t="shared" si="1"/>
        <v>39.999999999999972</v>
      </c>
      <c r="Z54" s="43">
        <f t="shared" si="2"/>
        <v>40</v>
      </c>
    </row>
    <row r="55" spans="1:26" s="44" customFormat="1">
      <c r="A55" s="43">
        <v>51</v>
      </c>
      <c r="B55" s="43">
        <f>裸身!S53</f>
        <v>8244.0469055623653</v>
      </c>
      <c r="C55" s="43">
        <f>裸身!V53</f>
        <v>3886.4792554794008</v>
      </c>
      <c r="D55" s="43">
        <f>裸身!B53</f>
        <v>4122.0234527811826</v>
      </c>
      <c r="E55" s="43">
        <f>裸身!E53</f>
        <v>1786.2101628718458</v>
      </c>
      <c r="F55" s="43">
        <f>裸身!E53</f>
        <v>1786.2101628718458</v>
      </c>
      <c r="G55" s="43">
        <f>裸身!W53</f>
        <v>4122.0234527811826</v>
      </c>
      <c r="H55" s="43">
        <f>(D55/(裸身!$C$83+$H$3))+E55-F55</f>
        <v>412.2023452781184</v>
      </c>
      <c r="I55" s="43">
        <f>G55-C55+(-1/(裸身!$T$3+$I$3))*B55</f>
        <v>29.443024662722735</v>
      </c>
      <c r="J55" s="43">
        <f>(G55-C55)*(裸身!$T$3+$J$3)-B55</f>
        <v>1177.7209865089098</v>
      </c>
      <c r="K55" s="43">
        <f>(D55/(裸身!$C$83+$K$3))+E55-F55</f>
        <v>458.00260586457603</v>
      </c>
      <c r="L55" s="75">
        <f>G55-C55+(-1/(裸身!$T$3+$L$3))*B55</f>
        <v>34.469882531968096</v>
      </c>
      <c r="M55" s="86">
        <f>(G55-C55)*(裸身!$T$3+$M$3)-B55</f>
        <v>1413.2651838106922</v>
      </c>
      <c r="N55" s="86">
        <f>(D55/(裸身!$C$83+$N$3))+E55-F55</f>
        <v>515.25293159764783</v>
      </c>
      <c r="O55" s="86">
        <f>G55-C55+(-1/(裸身!$T$3+$L$3))*B55</f>
        <v>34.469882531968096</v>
      </c>
      <c r="P55" s="86">
        <f>(G55-C55)*(裸身!$T$3+$P$3)-B55</f>
        <v>1648.8093811124745</v>
      </c>
      <c r="Q55" s="86">
        <f>(D55/(裸身!$C$83+$Q$3))+E55-F55</f>
        <v>588.8604932544547</v>
      </c>
      <c r="R55" s="86">
        <f>G55-C55+(-1/(裸身!$T$3+$R$3))*B55</f>
        <v>43.822176242192</v>
      </c>
      <c r="S55" s="86">
        <f>(G55-C55)*(裸身!$T$3+$S$3)-B55</f>
        <v>1884.353578414255</v>
      </c>
      <c r="T55" s="86">
        <f>(D55/(裸身!$C$83+$T$3))+E55-F55</f>
        <v>687.0039087968637</v>
      </c>
      <c r="U55" s="86">
        <f>G55-C55+(-1/(裸身!$T$3+$U$3))*B55</f>
        <v>48.179494902637202</v>
      </c>
      <c r="V55" s="86">
        <f>(G55-C55)*(裸身!$T$3+$V$3)-B55</f>
        <v>2119.8977757160374</v>
      </c>
      <c r="W55" s="43">
        <f t="shared" si="0"/>
        <v>8.9999999999999964</v>
      </c>
      <c r="X55" s="45"/>
      <c r="Y55" s="43">
        <f t="shared" si="1"/>
        <v>39.999999999999964</v>
      </c>
      <c r="Z55" s="43">
        <f t="shared" si="2"/>
        <v>40</v>
      </c>
    </row>
    <row r="56" spans="1:26" s="44" customFormat="1">
      <c r="A56" s="43">
        <v>52</v>
      </c>
      <c r="B56" s="43">
        <f>裸身!S54</f>
        <v>8484.7480582304943</v>
      </c>
      <c r="C56" s="43">
        <f>裸身!V54</f>
        <v>3999.9526560229474</v>
      </c>
      <c r="D56" s="43">
        <f>裸身!B54</f>
        <v>4242.3740291152471</v>
      </c>
      <c r="E56" s="43">
        <f>裸身!E54</f>
        <v>1838.3620792832737</v>
      </c>
      <c r="F56" s="43">
        <f>裸身!E54</f>
        <v>1838.3620792832737</v>
      </c>
      <c r="G56" s="43">
        <f>裸身!W54</f>
        <v>4242.3740291152471</v>
      </c>
      <c r="H56" s="43">
        <f>(D56/(裸身!$C$83+$H$3))+E56-F56</f>
        <v>424.23740291152467</v>
      </c>
      <c r="I56" s="43">
        <f>G56-C56+(-1/(裸身!$T$3+$I$3))*B56</f>
        <v>30.302671636537383</v>
      </c>
      <c r="J56" s="43">
        <f>(G56-C56)*(裸身!$T$3+$J$3)-B56</f>
        <v>1212.1068654614955</v>
      </c>
      <c r="K56" s="43">
        <f>(D56/(裸身!$C$83+$K$3))+E56-F56</f>
        <v>471.37489212391642</v>
      </c>
      <c r="L56" s="75">
        <f>G56-C56+(-1/(裸身!$T$3+$L$3))*B56</f>
        <v>35.476298501312073</v>
      </c>
      <c r="M56" s="86">
        <f>(G56-C56)*(裸身!$T$3+$M$3)-B56</f>
        <v>1454.5282385537957</v>
      </c>
      <c r="N56" s="86">
        <f>(D56/(裸身!$C$83+$N$3))+E56-F56</f>
        <v>530.29675363940601</v>
      </c>
      <c r="O56" s="86">
        <f>G56-C56+(-1/(裸身!$T$3+$L$3))*B56</f>
        <v>35.476298501312073</v>
      </c>
      <c r="P56" s="86">
        <f>(G56-C56)*(裸身!$T$3+$P$3)-B56</f>
        <v>1696.9496116460959</v>
      </c>
      <c r="Q56" s="86">
        <f>(D56/(裸身!$C$83+$Q$3))+E56-F56</f>
        <v>606.05343273074936</v>
      </c>
      <c r="R56" s="86">
        <f>G56-C56+(-1/(裸身!$T$3+$R$3))*B56</f>
        <v>45.101650807869646</v>
      </c>
      <c r="S56" s="86">
        <f>(G56-C56)*(裸身!$T$3+$S$3)-B56</f>
        <v>1939.3709847383943</v>
      </c>
      <c r="T56" s="86">
        <f>(D56/(裸身!$C$83+$T$3))+E56-F56</f>
        <v>707.06233818587475</v>
      </c>
      <c r="U56" s="86">
        <f>G56-C56+(-1/(裸身!$T$3+$U$3))*B56</f>
        <v>49.586189950697587</v>
      </c>
      <c r="V56" s="86">
        <f>(G56-C56)*(裸身!$T$3+$V$3)-B56</f>
        <v>2181.7923578306945</v>
      </c>
      <c r="W56" s="43">
        <f t="shared" si="0"/>
        <v>8.9999999999999982</v>
      </c>
      <c r="X56" s="45"/>
      <c r="Y56" s="43">
        <f t="shared" si="1"/>
        <v>40.000000000000028</v>
      </c>
      <c r="Z56" s="43">
        <f t="shared" si="2"/>
        <v>40</v>
      </c>
    </row>
    <row r="57" spans="1:26" s="44" customFormat="1">
      <c r="A57" s="43">
        <v>53</v>
      </c>
      <c r="B57" s="43">
        <f>裸身!S55</f>
        <v>8727.7749159328505</v>
      </c>
      <c r="C57" s="43">
        <f>裸身!V55</f>
        <v>4114.5224603683437</v>
      </c>
      <c r="D57" s="43">
        <f>裸身!B55</f>
        <v>4363.8874579664252</v>
      </c>
      <c r="E57" s="43">
        <f>裸身!E55</f>
        <v>1891.0178984521176</v>
      </c>
      <c r="F57" s="43">
        <f>裸身!E55</f>
        <v>1891.0178984521176</v>
      </c>
      <c r="G57" s="43">
        <f>裸身!W55</f>
        <v>4363.8874579664252</v>
      </c>
      <c r="H57" s="43">
        <f>(D57/(裸身!$C$83+$H$3))+E57-F57</f>
        <v>436.38874579664252</v>
      </c>
      <c r="I57" s="43">
        <f>G57-C57+(-1/(裸身!$T$3+$I$3))*B57</f>
        <v>31.17062469976031</v>
      </c>
      <c r="J57" s="43">
        <f>(G57-C57)*(裸身!$T$3+$J$3)-B57</f>
        <v>1246.8249879904124</v>
      </c>
      <c r="K57" s="43">
        <f>(D57/(裸身!$C$83+$K$3))+E57-F57</f>
        <v>484.87638421849169</v>
      </c>
      <c r="L57" s="75">
        <f>G57-C57+(-1/(裸身!$T$3+$L$3))*B57</f>
        <v>36.492438672890103</v>
      </c>
      <c r="M57" s="86">
        <f>(G57-C57)*(裸身!$T$3+$M$3)-B57</f>
        <v>1496.1899855884931</v>
      </c>
      <c r="N57" s="86">
        <f>(D57/(裸身!$C$83+$N$3))+E57-F57</f>
        <v>545.48593224580327</v>
      </c>
      <c r="O57" s="86">
        <f>G57-C57+(-1/(裸身!$T$3+$L$3))*B57</f>
        <v>36.492438672890103</v>
      </c>
      <c r="P57" s="86">
        <f>(G57-C57)*(裸身!$T$3+$P$3)-B57</f>
        <v>1745.5549831865756</v>
      </c>
      <c r="Q57" s="86">
        <f>(D57/(裸身!$C$83+$Q$3))+E57-F57</f>
        <v>623.41249399520348</v>
      </c>
      <c r="R57" s="86">
        <f>G57-C57+(-1/(裸身!$T$3+$R$3))*B57</f>
        <v>46.393487925224576</v>
      </c>
      <c r="S57" s="86">
        <f>(G57-C57)*(裸身!$T$3+$S$3)-B57</f>
        <v>1994.919980784658</v>
      </c>
      <c r="T57" s="86">
        <f>(D57/(裸身!$C$83+$T$3))+E57-F57</f>
        <v>727.31457632773754</v>
      </c>
      <c r="U57" s="86">
        <f>G57-C57+(-1/(裸身!$T$3+$U$3))*B57</f>
        <v>51.006476781425874</v>
      </c>
      <c r="V57" s="86">
        <f>(G57-C57)*(裸身!$T$3+$V$3)-B57</f>
        <v>2244.2849783827387</v>
      </c>
      <c r="W57" s="43">
        <f t="shared" si="0"/>
        <v>9</v>
      </c>
      <c r="X57" s="45"/>
      <c r="Y57" s="43">
        <f t="shared" si="1"/>
        <v>39.999999999999957</v>
      </c>
      <c r="Z57" s="43">
        <f t="shared" si="2"/>
        <v>40</v>
      </c>
    </row>
    <row r="58" spans="1:26" s="44" customFormat="1">
      <c r="A58" s="43">
        <v>54</v>
      </c>
      <c r="B58" s="43">
        <f>裸身!S56</f>
        <v>8973.10543158369</v>
      </c>
      <c r="C58" s="43">
        <f>裸身!V56</f>
        <v>4230.1782748894539</v>
      </c>
      <c r="D58" s="43">
        <f>裸身!B56</f>
        <v>4486.552715791845</v>
      </c>
      <c r="E58" s="43">
        <f>裸身!E56</f>
        <v>1944.1728435097996</v>
      </c>
      <c r="F58" s="43">
        <f>裸身!E56</f>
        <v>1944.1728435097996</v>
      </c>
      <c r="G58" s="43">
        <f>裸身!W56</f>
        <v>4486.552715791845</v>
      </c>
      <c r="H58" s="43">
        <f>(D58/(裸身!$C$83+$H$3))+E58-F58</f>
        <v>448.65527157918473</v>
      </c>
      <c r="I58" s="43">
        <f>G58-C58+(-1/(裸身!$T$3+$I$3))*B58</f>
        <v>32.046805112798893</v>
      </c>
      <c r="J58" s="43">
        <f>(G58-C58)*(裸身!$T$3+$J$3)-B58</f>
        <v>1281.8722045119557</v>
      </c>
      <c r="K58" s="43">
        <f>(D58/(裸身!$C$83+$K$3))+E58-F58</f>
        <v>498.50585731020487</v>
      </c>
      <c r="L58" s="75">
        <f>G58-C58+(-1/(裸身!$T$3+$L$3))*B58</f>
        <v>37.518210863764551</v>
      </c>
      <c r="M58" s="86">
        <f>(G58-C58)*(裸身!$T$3+$M$3)-B58</f>
        <v>1538.2466454143469</v>
      </c>
      <c r="N58" s="86">
        <f>(D58/(裸身!$C$83+$N$3))+E58-F58</f>
        <v>560.81908947398074</v>
      </c>
      <c r="O58" s="86">
        <f>G58-C58+(-1/(裸身!$T$3+$L$3))*B58</f>
        <v>37.518210863764551</v>
      </c>
      <c r="P58" s="86">
        <f>(G58-C58)*(裸身!$T$3+$P$3)-B58</f>
        <v>1794.621086316738</v>
      </c>
      <c r="Q58" s="86">
        <f>(D58/(裸身!$C$83+$Q$3))+E58-F58</f>
        <v>640.93610225597763</v>
      </c>
      <c r="R58" s="86">
        <f>G58-C58+(-1/(裸身!$T$3+$R$3))*B58</f>
        <v>47.697570400444874</v>
      </c>
      <c r="S58" s="86">
        <f>(G58-C58)*(裸身!$T$3+$S$3)-B58</f>
        <v>2050.9955272191291</v>
      </c>
      <c r="T58" s="86">
        <f>(D58/(裸身!$C$83+$T$3))+E58-F58</f>
        <v>747.75878596530742</v>
      </c>
      <c r="U58" s="86">
        <f>G58-C58+(-1/(裸身!$T$3+$U$3))*B58</f>
        <v>52.440226548216373</v>
      </c>
      <c r="V58" s="86">
        <f>(G58-C58)*(裸身!$T$3+$V$3)-B58</f>
        <v>2307.3699681215203</v>
      </c>
      <c r="W58" s="43">
        <f t="shared" si="0"/>
        <v>9.0000000000000018</v>
      </c>
      <c r="X58" s="45"/>
      <c r="Y58" s="43">
        <f t="shared" si="1"/>
        <v>40.000000000000043</v>
      </c>
      <c r="Z58" s="43">
        <f t="shared" si="2"/>
        <v>40</v>
      </c>
    </row>
    <row r="59" spans="1:26" s="44" customFormat="1">
      <c r="A59" s="43">
        <v>55</v>
      </c>
      <c r="B59" s="43">
        <f>裸身!S57</f>
        <v>9220.7181734773549</v>
      </c>
      <c r="C59" s="43">
        <f>裸身!V57</f>
        <v>4346.9099960678959</v>
      </c>
      <c r="D59" s="43">
        <f>裸身!B57</f>
        <v>4610.3590867386774</v>
      </c>
      <c r="E59" s="43">
        <f>裸身!E57</f>
        <v>1997.8222709200936</v>
      </c>
      <c r="F59" s="43">
        <f>裸身!E57</f>
        <v>1997.8222709200936</v>
      </c>
      <c r="G59" s="43">
        <f>裸身!W57</f>
        <v>4610.3590867386774</v>
      </c>
      <c r="H59" s="43">
        <f>(D59/(裸身!$C$83+$H$3))+E59-F59</f>
        <v>461.03590867386765</v>
      </c>
      <c r="I59" s="43">
        <f>G59-C59+(-1/(裸身!$T$3+$I$3))*B59</f>
        <v>32.931136333847633</v>
      </c>
      <c r="J59" s="43">
        <f>(G59-C59)*(裸身!$T$3+$J$3)-B59</f>
        <v>1317.2454533539058</v>
      </c>
      <c r="K59" s="43">
        <f>(D59/(裸身!$C$83+$K$3))+E59-F59</f>
        <v>512.26212074874184</v>
      </c>
      <c r="L59" s="75">
        <f>G59-C59+(-1/(裸身!$T$3+$L$3))*B59</f>
        <v>38.553525464016758</v>
      </c>
      <c r="M59" s="86">
        <f>(G59-C59)*(裸身!$T$3+$M$3)-B59</f>
        <v>1580.6945440246873</v>
      </c>
      <c r="N59" s="86">
        <f>(D59/(裸身!$C$83+$N$3))+E59-F59</f>
        <v>576.29488584233468</v>
      </c>
      <c r="O59" s="86">
        <f>G59-C59+(-1/(裸身!$T$3+$L$3))*B59</f>
        <v>38.553525464016758</v>
      </c>
      <c r="P59" s="86">
        <f>(G59-C59)*(裸身!$T$3+$P$3)-B59</f>
        <v>1844.1436346954688</v>
      </c>
      <c r="Q59" s="86">
        <f>(D59/(裸身!$C$83+$Q$3))+E59-F59</f>
        <v>658.62272667695379</v>
      </c>
      <c r="R59" s="86">
        <f>G59-C59+(-1/(裸身!$T$3+$R$3))*B59</f>
        <v>49.013784310843022</v>
      </c>
      <c r="S59" s="86">
        <f>(G59-C59)*(裸身!$T$3+$S$3)-B59</f>
        <v>2107.5927253662503</v>
      </c>
      <c r="T59" s="86">
        <f>(D59/(裸身!$C$83+$T$3))+E59-F59</f>
        <v>768.39318112311275</v>
      </c>
      <c r="U59" s="86">
        <f>G59-C59+(-1/(裸身!$T$3+$U$3))*B59</f>
        <v>53.887314000841627</v>
      </c>
      <c r="V59" s="86">
        <f>(G59-C59)*(裸身!$T$3+$V$3)-B59</f>
        <v>2371.0418160370318</v>
      </c>
      <c r="W59" s="43">
        <f t="shared" si="0"/>
        <v>9.0000000000000018</v>
      </c>
      <c r="X59" s="45"/>
      <c r="Y59" s="43">
        <f t="shared" si="1"/>
        <v>39.999999999999972</v>
      </c>
      <c r="Z59" s="43">
        <f t="shared" si="2"/>
        <v>40</v>
      </c>
    </row>
    <row r="60" spans="1:26" s="44" customFormat="1">
      <c r="A60" s="43">
        <v>56</v>
      </c>
      <c r="B60" s="43">
        <f>裸身!S58</f>
        <v>9470.5922971816417</v>
      </c>
      <c r="C60" s="43">
        <f>裸身!V58</f>
        <v>4464.7077972427742</v>
      </c>
      <c r="D60" s="43">
        <f>裸身!B58</f>
        <v>4735.2961485908208</v>
      </c>
      <c r="E60" s="43">
        <f>裸身!E58</f>
        <v>2051.9616643893555</v>
      </c>
      <c r="F60" s="43">
        <f>裸身!E58</f>
        <v>2051.9616643893555</v>
      </c>
      <c r="G60" s="43">
        <f>裸身!W58</f>
        <v>4735.2961485908208</v>
      </c>
      <c r="H60" s="43">
        <f>(D60/(裸身!$C$83+$H$3))+E60-F60</f>
        <v>473.5296148590819</v>
      </c>
      <c r="I60" s="43">
        <f>G60-C60+(-1/(裸身!$T$3+$I$3))*B60</f>
        <v>33.823543918505607</v>
      </c>
      <c r="J60" s="43">
        <f>(G60-C60)*(裸身!$T$3+$J$3)-B60</f>
        <v>1352.9417567402252</v>
      </c>
      <c r="K60" s="43">
        <f>(D60/(裸身!$C$83+$K$3))+E60-F60</f>
        <v>526.14401651009121</v>
      </c>
      <c r="L60" s="75">
        <f>G60-C60+(-1/(裸身!$T$3+$L$3))*B60</f>
        <v>39.598295319226139</v>
      </c>
      <c r="M60" s="86">
        <f>(G60-C60)*(裸身!$T$3+$M$3)-B60</f>
        <v>1623.5301080882728</v>
      </c>
      <c r="N60" s="86">
        <f>(D60/(裸身!$C$83+$N$3))+E60-F60</f>
        <v>591.91201857385249</v>
      </c>
      <c r="O60" s="86">
        <f>G60-C60+(-1/(裸身!$T$3+$L$3))*B60</f>
        <v>39.598295319226139</v>
      </c>
      <c r="P60" s="86">
        <f>(G60-C60)*(裸身!$T$3+$P$3)-B60</f>
        <v>1894.1184594363185</v>
      </c>
      <c r="Q60" s="86">
        <f>(D60/(裸身!$C$83+$Q$3))+E60-F60</f>
        <v>676.47087837011713</v>
      </c>
      <c r="R60" s="86">
        <f>G60-C60+(-1/(裸身!$T$3+$R$3))*B60</f>
        <v>50.342018855450362</v>
      </c>
      <c r="S60" s="86">
        <f>(G60-C60)*(裸身!$T$3+$S$3)-B60</f>
        <v>2164.7068107843643</v>
      </c>
      <c r="T60" s="86">
        <f>(D60/(裸身!$C$83+$T$3))+E60-F60</f>
        <v>789.21602476513681</v>
      </c>
      <c r="U60" s="86">
        <f>G60-C60+(-1/(裸身!$T$3+$U$3))*B60</f>
        <v>55.347617321191166</v>
      </c>
      <c r="V60" s="86">
        <f>(G60-C60)*(裸身!$T$3+$V$3)-B60</f>
        <v>2435.2951621324119</v>
      </c>
      <c r="W60" s="43">
        <f t="shared" si="0"/>
        <v>9</v>
      </c>
      <c r="X60" s="45"/>
      <c r="Y60" s="43">
        <f t="shared" si="1"/>
        <v>39.999999999999979</v>
      </c>
      <c r="Z60" s="43">
        <f t="shared" si="2"/>
        <v>40</v>
      </c>
    </row>
    <row r="61" spans="1:26" s="44" customFormat="1">
      <c r="A61" s="43">
        <v>57</v>
      </c>
      <c r="B61" s="43">
        <f>裸身!S59</f>
        <v>9722.7075191964504</v>
      </c>
      <c r="C61" s="43">
        <f>裸身!V59</f>
        <v>4583.5621161926119</v>
      </c>
      <c r="D61" s="43">
        <f>裸身!B59</f>
        <v>4861.3537595982252</v>
      </c>
      <c r="E61" s="43">
        <f>裸身!E59</f>
        <v>2106.5866291592311</v>
      </c>
      <c r="F61" s="43">
        <f>裸身!E59</f>
        <v>2106.5866291592311</v>
      </c>
      <c r="G61" s="43">
        <f>裸身!W59</f>
        <v>4861.3537595982252</v>
      </c>
      <c r="H61" s="43">
        <f>(D61/(裸身!$C$83+$H$3))+E61-F61</f>
        <v>486.13537595982234</v>
      </c>
      <c r="I61" s="43">
        <f>G61-C61+(-1/(裸身!$T$3+$I$3))*B61</f>
        <v>34.723955425702002</v>
      </c>
      <c r="J61" s="43">
        <f>(G61-C61)*(裸身!$T$3+$J$3)-B61</f>
        <v>1388.958217028081</v>
      </c>
      <c r="K61" s="43">
        <f>(D61/(裸身!$C$83+$K$3))+E61-F61</f>
        <v>540.15041773313624</v>
      </c>
      <c r="L61" s="75">
        <f>G61-C61+(-1/(裸身!$T$3+$L$3))*B61</f>
        <v>40.652435620333989</v>
      </c>
      <c r="M61" s="86">
        <f>(G61-C61)*(裸身!$T$3+$M$3)-B61</f>
        <v>1666.7498604336943</v>
      </c>
      <c r="N61" s="86">
        <f>(D61/(裸身!$C$83+$N$3))+E61-F61</f>
        <v>607.66921994977838</v>
      </c>
      <c r="O61" s="86">
        <f>G61-C61+(-1/(裸身!$T$3+$L$3))*B61</f>
        <v>40.652435620333989</v>
      </c>
      <c r="P61" s="86">
        <f>(G61-C61)*(裸身!$T$3+$P$3)-B61</f>
        <v>1944.5415038393076</v>
      </c>
      <c r="Q61" s="86">
        <f>(D61/(裸身!$C$83+$Q$3))+E61-F61</f>
        <v>694.4791085140323</v>
      </c>
      <c r="R61" s="86">
        <f>G61-C61+(-1/(裸身!$T$3+$R$3))*B61</f>
        <v>51.682166214998176</v>
      </c>
      <c r="S61" s="86">
        <f>(G61-C61)*(裸身!$T$3+$S$3)-B61</f>
        <v>2222.3331472449208</v>
      </c>
      <c r="T61" s="86">
        <f>(D61/(裸身!$C$83+$T$3))+E61-F61</f>
        <v>810.22562659970436</v>
      </c>
      <c r="U61" s="86">
        <f>G61-C61+(-1/(裸身!$T$3+$U$3))*B61</f>
        <v>56.821017969330313</v>
      </c>
      <c r="V61" s="86">
        <f>(G61-C61)*(裸身!$T$3+$V$3)-B61</f>
        <v>2500.1247906505341</v>
      </c>
      <c r="W61" s="43">
        <f t="shared" si="0"/>
        <v>8.9999999999999982</v>
      </c>
      <c r="X61" s="45"/>
      <c r="Y61" s="43">
        <f t="shared" si="1"/>
        <v>40.000000000000014</v>
      </c>
      <c r="Z61" s="43">
        <f t="shared" si="2"/>
        <v>40</v>
      </c>
    </row>
    <row r="62" spans="1:26" s="44" customFormat="1">
      <c r="A62" s="43">
        <v>58</v>
      </c>
      <c r="B62" s="43">
        <f>裸身!S60</f>
        <v>9977.04409223732</v>
      </c>
      <c r="C62" s="43">
        <f>裸身!V60</f>
        <v>4703.4636434833083</v>
      </c>
      <c r="D62" s="43">
        <f>裸身!B60</f>
        <v>4988.52204611866</v>
      </c>
      <c r="E62" s="43">
        <f>裸身!E60</f>
        <v>2161.6928866514195</v>
      </c>
      <c r="F62" s="43">
        <f>裸身!E60</f>
        <v>2161.6928866514195</v>
      </c>
      <c r="G62" s="43">
        <f>裸身!W60</f>
        <v>4988.52204611866</v>
      </c>
      <c r="H62" s="43">
        <f>(D62/(裸身!$C$83+$H$3))+E62-F62</f>
        <v>498.852204611866</v>
      </c>
      <c r="I62" s="43">
        <f>G62-C62+(-1/(裸身!$T$3+$I$3))*B62</f>
        <v>35.63230032941874</v>
      </c>
      <c r="J62" s="43">
        <f>(G62-C62)*(裸身!$T$3+$J$3)-B62</f>
        <v>1425.2920131767496</v>
      </c>
      <c r="K62" s="43">
        <f>(D62/(裸身!$C$83+$K$3))+E62-F62</f>
        <v>554.28022734651768</v>
      </c>
      <c r="L62" s="75">
        <f>G62-C62+(-1/(裸身!$T$3+$L$3))*B62</f>
        <v>41.715863800295153</v>
      </c>
      <c r="M62" s="86">
        <f>(G62-C62)*(裸身!$T$3+$M$3)-B62</f>
        <v>1710.3504158121013</v>
      </c>
      <c r="N62" s="86">
        <f>(D62/(裸身!$C$83+$N$3))+E62-F62</f>
        <v>623.56525576483227</v>
      </c>
      <c r="O62" s="86">
        <f>G62-C62+(-1/(裸身!$T$3+$L$3))*B62</f>
        <v>41.715863800295153</v>
      </c>
      <c r="P62" s="86">
        <f>(G62-C62)*(裸身!$T$3+$P$3)-B62</f>
        <v>1995.4088184474531</v>
      </c>
      <c r="Q62" s="86">
        <f>(D62/(裸身!$C$83+$Q$3))+E62-F62</f>
        <v>712.64600658837981</v>
      </c>
      <c r="R62" s="86">
        <f>G62-C62+(-1/(裸身!$T$3+$R$3))*B62</f>
        <v>53.03412142053034</v>
      </c>
      <c r="S62" s="86">
        <f>(G62-C62)*(裸身!$T$3+$S$3)-B62</f>
        <v>2280.4672210828048</v>
      </c>
      <c r="T62" s="86">
        <f>(D62/(裸身!$C$83+$T$3))+E62-F62</f>
        <v>831.42034101977652</v>
      </c>
      <c r="U62" s="86">
        <f>G62-C62+(-1/(裸身!$T$3+$U$3))*B62</f>
        <v>58.307400539049013</v>
      </c>
      <c r="V62" s="86">
        <f>(G62-C62)*(裸身!$T$3+$V$3)-B62</f>
        <v>2565.5256237181566</v>
      </c>
      <c r="W62" s="43">
        <f t="shared" si="0"/>
        <v>9.0000000000000018</v>
      </c>
      <c r="X62" s="45"/>
      <c r="Y62" s="43">
        <f t="shared" si="1"/>
        <v>39.999999999999929</v>
      </c>
      <c r="Z62" s="43">
        <f t="shared" si="2"/>
        <v>40</v>
      </c>
    </row>
    <row r="63" spans="1:26" s="44" customFormat="1">
      <c r="A63" s="43">
        <v>59</v>
      </c>
      <c r="B63" s="43">
        <f>裸身!S61</f>
        <v>10233.582782017422</v>
      </c>
      <c r="C63" s="43">
        <f>裸身!V61</f>
        <v>4824.4033115224993</v>
      </c>
      <c r="D63" s="43">
        <f>裸身!B61</f>
        <v>5116.7913910087109</v>
      </c>
      <c r="E63" s="43">
        <f>裸身!E61</f>
        <v>2217.2762694371081</v>
      </c>
      <c r="F63" s="43">
        <f>裸身!E61</f>
        <v>2217.2762694371081</v>
      </c>
      <c r="G63" s="43">
        <f>裸身!W61</f>
        <v>5116.7913910087109</v>
      </c>
      <c r="H63" s="43">
        <f>(D63/(裸身!$C$83+$H$3))+E63-F63</f>
        <v>511.679139100871</v>
      </c>
      <c r="I63" s="43">
        <f>G63-C63+(-1/(裸身!$T$3+$I$3))*B63</f>
        <v>36.548509935776053</v>
      </c>
      <c r="J63" s="43">
        <f>(G63-C63)*(裸身!$T$3+$J$3)-B63</f>
        <v>1461.9403974310426</v>
      </c>
      <c r="K63" s="43">
        <f>(D63/(裸身!$C$83+$K$3))+E63-F63</f>
        <v>568.5323767787454</v>
      </c>
      <c r="L63" s="75">
        <f>G63-C63+(-1/(裸身!$T$3+$L$3))*B63</f>
        <v>42.78849943700618</v>
      </c>
      <c r="M63" s="86">
        <f>(G63-C63)*(裸身!$T$3+$M$3)-B63</f>
        <v>1754.3284769172551</v>
      </c>
      <c r="N63" s="86">
        <f>(D63/(裸身!$C$83+$N$3))+E63-F63</f>
        <v>639.59892387608897</v>
      </c>
      <c r="O63" s="86">
        <f>G63-C63+(-1/(裸身!$T$3+$L$3))*B63</f>
        <v>42.78849943700618</v>
      </c>
      <c r="P63" s="86">
        <f>(G63-C63)*(裸身!$T$3+$P$3)-B63</f>
        <v>2046.7165564034658</v>
      </c>
      <c r="Q63" s="86">
        <f>(D63/(裸身!$C$83+$Q$3))+E63-F63</f>
        <v>730.97019871552993</v>
      </c>
      <c r="R63" s="86">
        <f>G63-C63+(-1/(裸身!$T$3+$R$3))*B63</f>
        <v>54.397782229992515</v>
      </c>
      <c r="S63" s="86">
        <f>(G63-C63)*(裸身!$T$3+$S$3)-B63</f>
        <v>2339.1046358896765</v>
      </c>
      <c r="T63" s="86">
        <f>(D63/(裸身!$C$83+$T$3))+E63-F63</f>
        <v>852.79856516811833</v>
      </c>
      <c r="U63" s="86">
        <f>G63-C63+(-1/(裸身!$T$3+$U$3))*B63</f>
        <v>59.806652622179286</v>
      </c>
      <c r="V63" s="86">
        <f>(G63-C63)*(裸身!$T$3+$V$3)-B63</f>
        <v>2631.492715375889</v>
      </c>
      <c r="W63" s="43">
        <f t="shared" si="0"/>
        <v>9.0000000000000036</v>
      </c>
      <c r="X63" s="45"/>
      <c r="Y63" s="43">
        <f t="shared" si="1"/>
        <v>39.999999999999936</v>
      </c>
      <c r="Z63" s="43">
        <f t="shared" si="2"/>
        <v>40</v>
      </c>
    </row>
    <row r="64" spans="1:26" s="44" customFormat="1">
      <c r="A64" s="43">
        <v>60</v>
      </c>
      <c r="B64" s="43">
        <f>裸身!S62</f>
        <v>10492.304845413262</v>
      </c>
      <c r="C64" s="43">
        <f>裸身!V62</f>
        <v>4946.3722842662519</v>
      </c>
      <c r="D64" s="43">
        <f>裸身!B62</f>
        <v>5246.1524227066311</v>
      </c>
      <c r="E64" s="43">
        <f>裸身!E62</f>
        <v>2273.3327165062069</v>
      </c>
      <c r="F64" s="43">
        <f>裸身!E62</f>
        <v>2273.3327165062069</v>
      </c>
      <c r="G64" s="43">
        <f>裸身!W62</f>
        <v>5246.1524227066311</v>
      </c>
      <c r="H64" s="43">
        <f>(D64/(裸身!$C$83+$H$3))+E64-F64</f>
        <v>524.6152422706632</v>
      </c>
      <c r="I64" s="43">
        <f>G64-C64+(-1/(裸身!$T$3+$I$3))*B64</f>
        <v>37.472517305047688</v>
      </c>
      <c r="J64" s="43">
        <f>(G64-C64)*(裸身!$T$3+$J$3)-B64</f>
        <v>1498.9006922019071</v>
      </c>
      <c r="K64" s="43">
        <f>(D64/(裸身!$C$83+$K$3))+E64-F64</f>
        <v>582.90582474518123</v>
      </c>
      <c r="L64" s="75">
        <f>G64-C64+(-1/(裸身!$T$3+$L$3))*B64</f>
        <v>43.870264162006976</v>
      </c>
      <c r="M64" s="86">
        <f>(G64-C64)*(裸身!$T$3+$M$3)-B64</f>
        <v>1798.6808306422863</v>
      </c>
      <c r="N64" s="86">
        <f>(D64/(裸身!$C$83+$N$3))+E64-F64</f>
        <v>655.76905283832866</v>
      </c>
      <c r="O64" s="86">
        <f>G64-C64+(-1/(裸身!$T$3+$L$3))*B64</f>
        <v>43.870264162006976</v>
      </c>
      <c r="P64" s="86">
        <f>(G64-C64)*(裸身!$T$3+$P$3)-B64</f>
        <v>2098.4609690826655</v>
      </c>
      <c r="Q64" s="86">
        <f>(D64/(裸身!$C$83+$Q$3))+E64-F64</f>
        <v>749.45034610094717</v>
      </c>
      <c r="R64" s="86">
        <f>G64-C64+(-1/(裸身!$T$3+$R$3))*B64</f>
        <v>55.773049012163824</v>
      </c>
      <c r="S64" s="86">
        <f>(G64-C64)*(裸身!$T$3+$S$3)-B64</f>
        <v>2398.2411075230448</v>
      </c>
      <c r="T64" s="86">
        <f>(D64/(裸身!$C$83+$T$3))+E64-F64</f>
        <v>874.35873711777185</v>
      </c>
      <c r="U64" s="86">
        <f>G64-C64+(-1/(裸身!$T$3+$U$3))*B64</f>
        <v>61.318664680986899</v>
      </c>
      <c r="V64" s="86">
        <f>(G64-C64)*(裸身!$T$3+$V$3)-B64</f>
        <v>2698.021245963424</v>
      </c>
      <c r="W64" s="43">
        <f t="shared" si="0"/>
        <v>9</v>
      </c>
      <c r="X64" s="45"/>
      <c r="Y64" s="43">
        <f t="shared" si="1"/>
        <v>39.999999999999957</v>
      </c>
      <c r="Z64" s="43">
        <f t="shared" si="2"/>
        <v>40</v>
      </c>
    </row>
    <row r="65" spans="1:26" s="44" customFormat="1">
      <c r="A65" s="43">
        <v>61</v>
      </c>
      <c r="B65" s="43">
        <f>裸身!S63</f>
        <v>10753.192009909531</v>
      </c>
      <c r="C65" s="43">
        <f>裸身!V63</f>
        <v>5069.3619475287787</v>
      </c>
      <c r="D65" s="43">
        <f>裸身!B63</f>
        <v>5376.5960049547657</v>
      </c>
      <c r="E65" s="43">
        <f>裸身!E63</f>
        <v>2329.8582688137317</v>
      </c>
      <c r="F65" s="43">
        <f>裸身!E63</f>
        <v>2329.8582688137317</v>
      </c>
      <c r="G65" s="43">
        <f>裸身!W63</f>
        <v>5376.5960049547657</v>
      </c>
      <c r="H65" s="43">
        <f>(D65/(裸身!$C$83+$H$3))+E65-F65</f>
        <v>537.65960049547675</v>
      </c>
      <c r="I65" s="43">
        <f>G65-C65+(-1/(裸身!$T$3+$I$3))*B65</f>
        <v>38.404257178248656</v>
      </c>
      <c r="J65" s="43">
        <f>(G65-C65)*(裸身!$T$3+$J$3)-B65</f>
        <v>1536.1702871299476</v>
      </c>
      <c r="K65" s="43">
        <f>(D65/(裸身!$C$83+$K$3))+E65-F65</f>
        <v>597.39955610608513</v>
      </c>
      <c r="L65" s="75">
        <f>G65-C65+(-1/(裸身!$T$3+$L$3))*B65</f>
        <v>44.961081574535001</v>
      </c>
      <c r="M65" s="86">
        <f>(G65-C65)*(裸身!$T$3+$M$3)-B65</f>
        <v>1843.4043445559346</v>
      </c>
      <c r="N65" s="86">
        <f>(D65/(裸身!$C$83+$N$3))+E65-F65</f>
        <v>672.0745006193456</v>
      </c>
      <c r="O65" s="86">
        <f>G65-C65+(-1/(裸身!$T$3+$L$3))*B65</f>
        <v>44.961081574535001</v>
      </c>
      <c r="P65" s="86">
        <f>(G65-C65)*(裸身!$T$3+$P$3)-B65</f>
        <v>2150.6384019819216</v>
      </c>
      <c r="Q65" s="86">
        <f>(D65/(裸身!$C$83+$Q$3))+E65-F65</f>
        <v>768.08514356496653</v>
      </c>
      <c r="R65" s="86">
        <f>G65-C65+(-1/(裸身!$T$3+$R$3))*B65</f>
        <v>57.159824637393228</v>
      </c>
      <c r="S65" s="86">
        <f>(G65-C65)*(裸身!$T$3+$S$3)-B65</f>
        <v>2457.8724594079085</v>
      </c>
      <c r="T65" s="86">
        <f>(D65/(裸身!$C$83+$T$3))+E65-F65</f>
        <v>896.09933415912747</v>
      </c>
      <c r="U65" s="86">
        <f>G65-C65+(-1/(裸身!$T$3+$U$3))*B65</f>
        <v>62.843329928043062</v>
      </c>
      <c r="V65" s="86">
        <f>(G65-C65)*(裸身!$T$3+$V$3)-B65</f>
        <v>2765.1065168338955</v>
      </c>
      <c r="W65" s="43">
        <f t="shared" si="0"/>
        <v>9</v>
      </c>
      <c r="X65" s="45"/>
      <c r="Y65" s="43">
        <f t="shared" si="1"/>
        <v>39.99999999999995</v>
      </c>
      <c r="Z65" s="43">
        <f t="shared" si="2"/>
        <v>40</v>
      </c>
    </row>
    <row r="66" spans="1:26" s="44" customFormat="1">
      <c r="A66" s="43">
        <v>62</v>
      </c>
      <c r="B66" s="43">
        <f>裸身!S64</f>
        <v>11016.22645422859</v>
      </c>
      <c r="C66" s="43">
        <f>裸身!V64</f>
        <v>5193.3638998506212</v>
      </c>
      <c r="D66" s="43">
        <f>裸身!B64</f>
        <v>5508.1132271142951</v>
      </c>
      <c r="E66" s="43">
        <f>裸身!E64</f>
        <v>2386.8490650828612</v>
      </c>
      <c r="F66" s="43">
        <f>裸身!E64</f>
        <v>2386.8490650828612</v>
      </c>
      <c r="G66" s="43">
        <f>裸身!W64</f>
        <v>5508.1132271142951</v>
      </c>
      <c r="H66" s="43">
        <f>(D66/(裸身!$C$83+$H$3))+E66-F66</f>
        <v>550.81132271142951</v>
      </c>
      <c r="I66" s="43">
        <f>G66-C66+(-1/(裸身!$T$3+$I$3))*B66</f>
        <v>39.343665907959121</v>
      </c>
      <c r="J66" s="43">
        <f>(G66-C66)*(裸身!$T$3+$J$3)-B66</f>
        <v>1573.7466363183648</v>
      </c>
      <c r="K66" s="43">
        <f>(D66/(裸身!$C$83+$K$3))+E66-F66</f>
        <v>612.01258079047739</v>
      </c>
      <c r="L66" s="75">
        <f>G66-C66+(-1/(裸身!$T$3+$L$3))*B66</f>
        <v>46.06087716053753</v>
      </c>
      <c r="M66" s="86">
        <f>(G66-C66)*(裸身!$T$3+$M$3)-B66</f>
        <v>1888.4959635820396</v>
      </c>
      <c r="N66" s="86">
        <f>(D66/(裸身!$C$83+$N$3))+E66-F66</f>
        <v>688.514153389287</v>
      </c>
      <c r="O66" s="86">
        <f>G66-C66+(-1/(裸身!$T$3+$L$3))*B66</f>
        <v>46.06087716053753</v>
      </c>
      <c r="P66" s="86">
        <f>(G66-C66)*(裸身!$T$3+$P$3)-B66</f>
        <v>2203.2452908457126</v>
      </c>
      <c r="Q66" s="86">
        <f>(D66/(裸身!$C$83+$Q$3))+E66-F66</f>
        <v>786.87331815918515</v>
      </c>
      <c r="R66" s="86">
        <f>G66-C66+(-1/(裸身!$T$3+$R$3))*B66</f>
        <v>58.558014374636912</v>
      </c>
      <c r="S66" s="86">
        <f>(G66-C66)*(裸身!$T$3+$S$3)-B66</f>
        <v>2517.9946181093856</v>
      </c>
      <c r="T66" s="86">
        <f>(D66/(裸身!$C$83+$T$3))+E66-F66</f>
        <v>918.01887118571585</v>
      </c>
      <c r="U66" s="86">
        <f>G66-C66+(-1/(裸身!$T$3+$U$3))*B66</f>
        <v>64.380544213024081</v>
      </c>
      <c r="V66" s="86">
        <f>(G66-C66)*(裸身!$T$3+$V$3)-B66</f>
        <v>2832.7439453730603</v>
      </c>
      <c r="W66" s="43">
        <f t="shared" si="0"/>
        <v>8.9999999999999982</v>
      </c>
      <c r="X66" s="45"/>
      <c r="Y66" s="43">
        <f t="shared" si="1"/>
        <v>39.999999999999964</v>
      </c>
      <c r="Z66" s="43">
        <f t="shared" si="2"/>
        <v>40</v>
      </c>
    </row>
    <row r="67" spans="1:26" s="44" customFormat="1">
      <c r="A67" s="43">
        <v>63</v>
      </c>
      <c r="B67" s="43">
        <f>裸身!S65</f>
        <v>11281.390790058274</v>
      </c>
      <c r="C67" s="43">
        <f>裸身!V65</f>
        <v>5318.3699438846152</v>
      </c>
      <c r="D67" s="43">
        <f>裸身!B65</f>
        <v>5640.6953950291372</v>
      </c>
      <c r="E67" s="43">
        <f>裸身!E65</f>
        <v>2444.3013378459596</v>
      </c>
      <c r="F67" s="43">
        <f>裸身!E65</f>
        <v>2444.3013378459596</v>
      </c>
      <c r="G67" s="43">
        <f>裸身!W65</f>
        <v>5640.6953950291372</v>
      </c>
      <c r="H67" s="43">
        <f>(D67/(裸身!$C$83+$H$3))+E67-F67</f>
        <v>564.06953950291381</v>
      </c>
      <c r="I67" s="43">
        <f>G67-C67+(-1/(裸身!$T$3+$I$3))*B67</f>
        <v>40.290681393065199</v>
      </c>
      <c r="J67" s="43">
        <f>(G67-C67)*(裸身!$T$3+$J$3)-B67</f>
        <v>1611.6272557226075</v>
      </c>
      <c r="K67" s="43">
        <f>(D67/(裸身!$C$83+$K$3))+E67-F67</f>
        <v>626.74393278101525</v>
      </c>
      <c r="L67" s="75">
        <f>G67-C67+(-1/(裸身!$T$3+$L$3))*B67</f>
        <v>47.169578216271418</v>
      </c>
      <c r="M67" s="86">
        <f>(G67-C67)*(裸身!$T$3+$M$3)-B67</f>
        <v>1933.9527068671305</v>
      </c>
      <c r="N67" s="86">
        <f>(D67/(裸身!$C$83+$N$3))+E67-F67</f>
        <v>705.08692437864238</v>
      </c>
      <c r="O67" s="86">
        <f>G67-C67+(-1/(裸身!$T$3+$L$3))*B67</f>
        <v>47.169578216271418</v>
      </c>
      <c r="P67" s="86">
        <f>(G67-C67)*(裸身!$T$3+$P$3)-B67</f>
        <v>2256.2781580116516</v>
      </c>
      <c r="Q67" s="86">
        <f>(D67/(裸身!$C$83+$Q$3))+E67-F67</f>
        <v>805.81362786130512</v>
      </c>
      <c r="R67" s="86">
        <f>G67-C67+(-1/(裸身!$T$3+$R$3))*B67</f>
        <v>59.967525794329617</v>
      </c>
      <c r="S67" s="86">
        <f>(G67-C67)*(裸身!$T$3+$S$3)-B67</f>
        <v>2578.6036091561728</v>
      </c>
      <c r="T67" s="86">
        <f>(D67/(裸身!$C$83+$T$3))+E67-F67</f>
        <v>940.11589917152287</v>
      </c>
      <c r="U67" s="86">
        <f>G67-C67+(-1/(裸身!$T$3+$U$3))*B67</f>
        <v>65.930205915924887</v>
      </c>
      <c r="V67" s="86">
        <f>(G67-C67)*(裸身!$T$3+$V$3)-B67</f>
        <v>2900.9290603006957</v>
      </c>
      <c r="W67" s="43">
        <f t="shared" si="0"/>
        <v>9</v>
      </c>
      <c r="X67" s="45"/>
      <c r="Y67" s="43">
        <f t="shared" si="1"/>
        <v>39.999999999999964</v>
      </c>
      <c r="Z67" s="43">
        <f t="shared" si="2"/>
        <v>40</v>
      </c>
    </row>
    <row r="68" spans="1:26" s="44" customFormat="1">
      <c r="A68" s="43">
        <v>64</v>
      </c>
      <c r="B68" s="43">
        <f>裸身!S66</f>
        <v>11548.66804479892</v>
      </c>
      <c r="C68" s="43">
        <f>裸身!V66</f>
        <v>5444.3720782623477</v>
      </c>
      <c r="D68" s="43">
        <f>裸身!B66</f>
        <v>5774.3340223994601</v>
      </c>
      <c r="E68" s="43">
        <f>裸身!E66</f>
        <v>2502.2114097064327</v>
      </c>
      <c r="F68" s="43">
        <f>裸身!E66</f>
        <v>2502.2114097064327</v>
      </c>
      <c r="G68" s="43">
        <f>裸身!W66</f>
        <v>5774.3340223994601</v>
      </c>
      <c r="H68" s="43">
        <f>(D68/(裸身!$C$83+$H$3))+E68-F68</f>
        <v>577.43340223994574</v>
      </c>
      <c r="I68" s="43">
        <f>G68-C68+(-1/(裸身!$T$3+$I$3))*B68</f>
        <v>41.24524301713933</v>
      </c>
      <c r="J68" s="43">
        <f>(G68-C68)*(裸身!$T$3+$J$3)-B68</f>
        <v>1649.8097206855746</v>
      </c>
      <c r="K68" s="43">
        <f>(D68/(裸身!$C$83+$K$3))+E68-F68</f>
        <v>641.59266915549551</v>
      </c>
      <c r="L68" s="75">
        <f>G68-C68+(-1/(裸身!$T$3+$L$3))*B68</f>
        <v>48.287113776163096</v>
      </c>
      <c r="M68" s="86">
        <f>(G68-C68)*(裸身!$T$3+$M$3)-B68</f>
        <v>1979.7716648226869</v>
      </c>
      <c r="N68" s="86">
        <f>(D68/(裸身!$C$83+$N$3))+E68-F68</f>
        <v>721.79175279993251</v>
      </c>
      <c r="O68" s="86">
        <f>G68-C68+(-1/(裸身!$T$3+$L$3))*B68</f>
        <v>48.287113776163096</v>
      </c>
      <c r="P68" s="86">
        <f>(G68-C68)*(裸身!$T$3+$P$3)-B68</f>
        <v>2309.7336089597993</v>
      </c>
      <c r="Q68" s="86">
        <f>(D68/(裸身!$C$83+$Q$3))+E68-F68</f>
        <v>824.90486034278001</v>
      </c>
      <c r="R68" s="86">
        <f>G68-C68+(-1/(裸身!$T$3+$R$3))*B68</f>
        <v>61.388268676672396</v>
      </c>
      <c r="S68" s="86">
        <f>(G68-C68)*(裸身!$T$3+$S$3)-B68</f>
        <v>2639.6955530969117</v>
      </c>
      <c r="T68" s="86">
        <f>(D68/(裸身!$C$83+$T$3))+E68-F68</f>
        <v>962.3890037332435</v>
      </c>
      <c r="U68" s="86">
        <f>G68-C68+(-1/(裸身!$T$3+$U$3))*B68</f>
        <v>67.492215846227793</v>
      </c>
      <c r="V68" s="86">
        <f>(G68-C68)*(裸身!$T$3+$V$3)-B68</f>
        <v>2969.657497234024</v>
      </c>
      <c r="W68" s="43">
        <f t="shared" si="0"/>
        <v>9</v>
      </c>
      <c r="X68" s="45"/>
      <c r="Y68" s="43">
        <f t="shared" si="1"/>
        <v>40.00000000000005</v>
      </c>
      <c r="Z68" s="43">
        <f t="shared" si="2"/>
        <v>40</v>
      </c>
    </row>
    <row r="69" spans="1:26" s="44" customFormat="1">
      <c r="A69" s="43">
        <v>65</v>
      </c>
      <c r="B69" s="43">
        <f>裸身!S67</f>
        <v>11818.041645257972</v>
      </c>
      <c r="C69" s="43">
        <f>裸身!V67</f>
        <v>5571.3624899073293</v>
      </c>
      <c r="D69" s="43">
        <f>裸身!B67</f>
        <v>5909.020822628986</v>
      </c>
      <c r="E69" s="43">
        <f>裸身!E67</f>
        <v>2560.5756898058939</v>
      </c>
      <c r="F69" s="43">
        <f>裸身!E67</f>
        <v>2560.5756898058939</v>
      </c>
      <c r="G69" s="43">
        <f>裸身!W67</f>
        <v>5909.020822628986</v>
      </c>
      <c r="H69" s="43">
        <f>(D69/(裸身!$C$83+$H$3))+E69-F69</f>
        <v>590.9020822628986</v>
      </c>
      <c r="I69" s="43">
        <f>G69-C69+(-1/(裸身!$T$3+$I$3))*B69</f>
        <v>42.207291590207433</v>
      </c>
      <c r="J69" s="43">
        <f>(G69-C69)*(裸身!$T$3+$J$3)-B69</f>
        <v>1688.2916636082973</v>
      </c>
      <c r="K69" s="43">
        <f>(D69/(裸身!$C$83+$K$3))+E69-F69</f>
        <v>656.5578691809983</v>
      </c>
      <c r="L69" s="75">
        <f>G69-C69+(-1/(裸身!$T$3+$L$3))*B69</f>
        <v>49.413414544633042</v>
      </c>
      <c r="M69" s="86">
        <f>(G69-C69)*(裸身!$T$3+$M$3)-B69</f>
        <v>2025.949996329955</v>
      </c>
      <c r="N69" s="86">
        <f>(D69/(裸身!$C$83+$N$3))+E69-F69</f>
        <v>738.62760282862337</v>
      </c>
      <c r="O69" s="86">
        <f>G69-C69+(-1/(裸身!$T$3+$L$3))*B69</f>
        <v>49.413414544633042</v>
      </c>
      <c r="P69" s="86">
        <f>(G69-C69)*(裸身!$T$3+$P$3)-B69</f>
        <v>2363.6083290516108</v>
      </c>
      <c r="Q69" s="86">
        <f>(D69/(裸身!$C$83+$Q$3))+E69-F69</f>
        <v>844.14583180414093</v>
      </c>
      <c r="R69" s="86">
        <f>G69-C69+(-1/(裸身!$T$3+$R$3))*B69</f>
        <v>62.820154924959695</v>
      </c>
      <c r="S69" s="86">
        <f>(G69-C69)*(裸身!$T$3+$S$3)-B69</f>
        <v>2701.2666617732666</v>
      </c>
      <c r="T69" s="86">
        <f>(D69/(裸身!$C$83+$T$3))+E69-F69</f>
        <v>984.83680377149767</v>
      </c>
      <c r="U69" s="86">
        <f>G69-C69+(-1/(裸身!$T$3+$U$3))*B69</f>
        <v>69.06647714761192</v>
      </c>
      <c r="V69" s="86">
        <f>(G69-C69)*(裸身!$T$3+$V$3)-B69</f>
        <v>3038.9249944949242</v>
      </c>
      <c r="W69" s="43">
        <f t="shared" si="0"/>
        <v>9.0000000000000018</v>
      </c>
      <c r="X69" s="45"/>
      <c r="Y69" s="43">
        <f t="shared" si="1"/>
        <v>39.999999999999972</v>
      </c>
      <c r="Z69" s="43">
        <f t="shared" si="2"/>
        <v>40</v>
      </c>
    </row>
    <row r="70" spans="1:26" s="44" customFormat="1">
      <c r="A70" s="43">
        <v>66</v>
      </c>
      <c r="B70" s="43">
        <f>裸身!S68</f>
        <v>12089.495402226057</v>
      </c>
      <c r="C70" s="43">
        <f>裸身!V68</f>
        <v>5699.3335467637125</v>
      </c>
      <c r="D70" s="43">
        <f>裸身!B68</f>
        <v>6044.7477011130286</v>
      </c>
      <c r="E70" s="43">
        <f>裸身!E68</f>
        <v>2619.3906704823125</v>
      </c>
      <c r="F70" s="43">
        <f>裸身!E68</f>
        <v>2619.3906704823125</v>
      </c>
      <c r="G70" s="43">
        <f>裸身!W68</f>
        <v>6044.7477011130286</v>
      </c>
      <c r="H70" s="43">
        <f>(D70/(裸身!$C$83+$H$3))+E70-F70</f>
        <v>604.47477011130286</v>
      </c>
      <c r="I70" s="43">
        <f>G70-C70+(-1/(裸身!$T$3+$I$3))*B70</f>
        <v>43.17676929366462</v>
      </c>
      <c r="J70" s="43">
        <f>(G70-C70)*(裸身!$T$3+$J$3)-B70</f>
        <v>1727.0707717465848</v>
      </c>
      <c r="K70" s="43">
        <f>(D70/(裸身!$C$83+$K$3))+E70-F70</f>
        <v>671.63863345700292</v>
      </c>
      <c r="L70" s="75">
        <f>G70-C70+(-1/(裸身!$T$3+$L$3))*B70</f>
        <v>50.548412831607322</v>
      </c>
      <c r="M70" s="86">
        <f>(G70-C70)*(裸身!$T$3+$M$3)-B70</f>
        <v>2072.4849260959018</v>
      </c>
      <c r="N70" s="86">
        <f>(D70/(裸身!$C$83+$N$3))+E70-F70</f>
        <v>755.59346263912857</v>
      </c>
      <c r="O70" s="86">
        <f>G70-C70+(-1/(裸身!$T$3+$L$3))*B70</f>
        <v>50.548412831607322</v>
      </c>
      <c r="P70" s="86">
        <f>(G70-C70)*(裸身!$T$3+$P$3)-B70</f>
        <v>2417.8990804452169</v>
      </c>
      <c r="Q70" s="86">
        <f>(D70/(裸身!$C$83+$Q$3))+E70-F70</f>
        <v>863.53538587328967</v>
      </c>
      <c r="R70" s="86">
        <f>G70-C70+(-1/(裸身!$T$3+$R$3))*B70</f>
        <v>64.263098483593808</v>
      </c>
      <c r="S70" s="86">
        <f>(G70-C70)*(裸身!$T$3+$S$3)-B70</f>
        <v>2763.313234794532</v>
      </c>
      <c r="T70" s="86">
        <f>(D70/(裸身!$C$83+$T$3))+E70-F70</f>
        <v>1007.4579501855046</v>
      </c>
      <c r="U70" s="86">
        <f>G70-C70+(-1/(裸身!$T$3+$U$3))*B70</f>
        <v>70.652895207814765</v>
      </c>
      <c r="V70" s="86">
        <f>(G70-C70)*(裸身!$T$3+$V$3)-B70</f>
        <v>3108.727389143849</v>
      </c>
      <c r="W70" s="43">
        <f t="shared" ref="W70:W104" si="3">D70/(K70+F70-E70)</f>
        <v>9.0000000000000036</v>
      </c>
      <c r="X70" s="45"/>
      <c r="Y70" s="43">
        <f t="shared" ref="Y70:Y104" si="4">B70/(G70-(C70+I70))</f>
        <v>40</v>
      </c>
      <c r="Z70" s="43">
        <f t="shared" ref="Z70:Z104" si="5">(B70+J70)/(G70-C70)</f>
        <v>40</v>
      </c>
    </row>
    <row r="71" spans="1:26" s="44" customFormat="1">
      <c r="A71" s="43">
        <v>67</v>
      </c>
      <c r="B71" s="43">
        <f>裸身!S69</f>
        <v>12363.013495874502</v>
      </c>
      <c r="C71" s="43">
        <f>裸身!V69</f>
        <v>5828.2777909122651</v>
      </c>
      <c r="D71" s="43">
        <f>裸身!B69</f>
        <v>6181.506747937251</v>
      </c>
      <c r="E71" s="43">
        <f>裸身!E69</f>
        <v>2678.6529241061421</v>
      </c>
      <c r="F71" s="43">
        <f>裸身!E69</f>
        <v>2678.6529241061421</v>
      </c>
      <c r="G71" s="43">
        <f>裸身!W69</f>
        <v>6181.506747937251</v>
      </c>
      <c r="H71" s="43">
        <f>(D71/(裸身!$C$83+$H$3))+E71-F71</f>
        <v>618.1506747937251</v>
      </c>
      <c r="I71" s="43">
        <f>G71-C71+(-1/(裸身!$T$3+$I$3))*B71</f>
        <v>44.153619628123352</v>
      </c>
      <c r="J71" s="43">
        <f>(G71-C71)*(裸身!$T$3+$J$3)-B71</f>
        <v>1766.1447851249341</v>
      </c>
      <c r="K71" s="43">
        <f>(D71/(裸身!$C$83+$K$3))+E71-F71</f>
        <v>686.83408310413915</v>
      </c>
      <c r="L71" s="75">
        <f>G71-C71+(-1/(裸身!$T$3+$L$3))*B71</f>
        <v>51.69204249146145</v>
      </c>
      <c r="M71" s="86">
        <f>(G71-C71)*(裸身!$T$3+$M$3)-B71</f>
        <v>2119.3737421499191</v>
      </c>
      <c r="N71" s="86">
        <f>(D71/(裸身!$C$83+$N$3))+E71-F71</f>
        <v>772.68834349215649</v>
      </c>
      <c r="O71" s="86">
        <f>G71-C71+(-1/(裸身!$T$3+$L$3))*B71</f>
        <v>51.69204249146145</v>
      </c>
      <c r="P71" s="86">
        <f>(G71-C71)*(裸身!$T$3+$P$3)-B71</f>
        <v>2472.6026991749059</v>
      </c>
      <c r="Q71" s="86">
        <f>(D71/(裸身!$C$83+$Q$3))+E71-F71</f>
        <v>883.0723925624643</v>
      </c>
      <c r="R71" s="86">
        <f>G71-C71+(-1/(裸身!$T$3+$R$3))*B71</f>
        <v>65.717015260462631</v>
      </c>
      <c r="S71" s="86">
        <f>(G71-C71)*(裸身!$T$3+$S$3)-B71</f>
        <v>2825.8316561998927</v>
      </c>
      <c r="T71" s="86">
        <f>(D71/(裸身!$C$83+$T$3))+E71-F71</f>
        <v>1030.2511246562085</v>
      </c>
      <c r="U71" s="86">
        <f>G71-C71+(-1/(裸身!$T$3+$U$3))*B71</f>
        <v>72.251377573292643</v>
      </c>
      <c r="V71" s="86">
        <f>(G71-C71)*(裸身!$T$3+$V$3)-B71</f>
        <v>3179.0606132248777</v>
      </c>
      <c r="W71" s="43">
        <f t="shared" si="3"/>
        <v>8.9999999999999982</v>
      </c>
      <c r="X71" s="45"/>
      <c r="Y71" s="43">
        <f t="shared" si="4"/>
        <v>39.999999999999972</v>
      </c>
      <c r="Z71" s="43">
        <f t="shared" si="5"/>
        <v>40</v>
      </c>
    </row>
    <row r="72" spans="1:26" s="44" customFormat="1">
      <c r="A72" s="43">
        <v>68</v>
      </c>
      <c r="B72" s="43">
        <f>裸身!S70</f>
        <v>12638.580461918324</v>
      </c>
      <c r="C72" s="43">
        <f>裸身!V70</f>
        <v>5958.1879320472099</v>
      </c>
      <c r="D72" s="43">
        <f>裸身!B70</f>
        <v>6319.2902309591618</v>
      </c>
      <c r="E72" s="43">
        <f>裸身!E70</f>
        <v>2738.3591000823035</v>
      </c>
      <c r="F72" s="43">
        <f>裸身!E70</f>
        <v>2738.3591000823035</v>
      </c>
      <c r="G72" s="43">
        <f>裸身!W70</f>
        <v>6319.2902309591618</v>
      </c>
      <c r="H72" s="43">
        <f>(D72/(裸身!$C$83+$H$3))+E72-F72</f>
        <v>631.92902309591591</v>
      </c>
      <c r="I72" s="43">
        <f>G72-C72+(-1/(裸身!$T$3+$I$3))*B72</f>
        <v>45.137787363993823</v>
      </c>
      <c r="J72" s="43">
        <f>(G72-C72)*(裸身!$T$3+$J$3)-B72</f>
        <v>1805.5114945597543</v>
      </c>
      <c r="K72" s="43">
        <f>(D72/(裸身!$C$83+$K$3))+E72-F72</f>
        <v>702.14335899546222</v>
      </c>
      <c r="L72" s="75">
        <f>G72-C72+(-1/(裸身!$T$3+$L$3))*B72</f>
        <v>52.844238865163561</v>
      </c>
      <c r="M72" s="86">
        <f>(G72-C72)*(裸身!$T$3+$M$3)-B72</f>
        <v>2166.6137934717062</v>
      </c>
      <c r="N72" s="86">
        <f>(D72/(裸身!$C$83+$N$3))+E72-F72</f>
        <v>789.91127886989534</v>
      </c>
      <c r="O72" s="86">
        <f>G72-C72+(-1/(裸身!$T$3+$L$3))*B72</f>
        <v>52.844238865163561</v>
      </c>
      <c r="P72" s="86">
        <f>(G72-C72)*(裸身!$T$3+$P$3)-B72</f>
        <v>2527.7160923836582</v>
      </c>
      <c r="Q72" s="86">
        <f>(D72/(裸身!$C$83+$Q$3))+E72-F72</f>
        <v>902.75574727988032</v>
      </c>
      <c r="R72" s="86">
        <f>G72-C72+(-1/(裸身!$T$3+$R$3))*B72</f>
        <v>67.181823053386267</v>
      </c>
      <c r="S72" s="86">
        <f>(G72-C72)*(裸身!$T$3+$S$3)-B72</f>
        <v>2888.8183912956101</v>
      </c>
      <c r="T72" s="86">
        <f>(D72/(裸身!$C$83+$T$3))+E72-F72</f>
        <v>1053.2150384931938</v>
      </c>
      <c r="U72" s="86">
        <f>G72-C72+(-1/(裸身!$T$3+$U$3))*B72</f>
        <v>73.861833868353699</v>
      </c>
      <c r="V72" s="86">
        <f>(G72-C72)*(裸身!$T$3+$V$3)-B72</f>
        <v>3249.9206902075621</v>
      </c>
      <c r="W72" s="43">
        <f t="shared" si="3"/>
        <v>9.0000000000000018</v>
      </c>
      <c r="X72" s="45"/>
      <c r="Y72" s="43">
        <f t="shared" si="4"/>
        <v>40.000000000000014</v>
      </c>
      <c r="Z72" s="43">
        <f t="shared" si="5"/>
        <v>40</v>
      </c>
    </row>
    <row r="73" spans="1:26" s="44" customFormat="1">
      <c r="A73" s="43">
        <v>69</v>
      </c>
      <c r="B73" s="43">
        <f>裸身!S71</f>
        <v>12916.181178494639</v>
      </c>
      <c r="C73" s="43">
        <f>裸身!V71</f>
        <v>6089.0568412903294</v>
      </c>
      <c r="D73" s="43">
        <f>裸身!B71</f>
        <v>6458.0905892473193</v>
      </c>
      <c r="E73" s="43">
        <f>裸身!E71</f>
        <v>2798.5059220071716</v>
      </c>
      <c r="F73" s="43">
        <f>裸身!E71</f>
        <v>2798.5059220071716</v>
      </c>
      <c r="G73" s="43">
        <f>裸身!W71</f>
        <v>6458.0905892473193</v>
      </c>
      <c r="H73" s="43">
        <f>(D73/(裸身!$C$83+$H$3))+E73-F73</f>
        <v>645.8090589247322</v>
      </c>
      <c r="I73" s="43">
        <f>G73-C73+(-1/(裸身!$T$3+$I$3))*B73</f>
        <v>46.129218494623842</v>
      </c>
      <c r="J73" s="43">
        <f>(G73-C73)*(裸身!$T$3+$J$3)-B73</f>
        <v>1845.1687397849546</v>
      </c>
      <c r="K73" s="43">
        <f>(D73/(裸身!$C$83+$K$3))+E73-F73</f>
        <v>717.56562102748012</v>
      </c>
      <c r="L73" s="75">
        <f>G73-C73+(-1/(裸身!$T$3+$L$3))*B73</f>
        <v>54.00493872541324</v>
      </c>
      <c r="M73" s="86">
        <f>(G73-C73)*(裸身!$T$3+$M$3)-B73</f>
        <v>2214.2024877419444</v>
      </c>
      <c r="N73" s="86">
        <f>(D73/(裸身!$C$83+$N$3))+E73-F73</f>
        <v>807.26132365591502</v>
      </c>
      <c r="O73" s="86">
        <f>G73-C73+(-1/(裸身!$T$3+$L$3))*B73</f>
        <v>54.00493872541324</v>
      </c>
      <c r="P73" s="86">
        <f>(G73-C73)*(裸身!$T$3+$P$3)-B73</f>
        <v>2583.2362356989343</v>
      </c>
      <c r="Q73" s="86">
        <f>(D73/(裸身!$C$83+$Q$3))+E73-F73</f>
        <v>922.58436989247411</v>
      </c>
      <c r="R73" s="86">
        <f>G73-C73+(-1/(裸身!$T$3+$R$3))*B73</f>
        <v>68.657441480370323</v>
      </c>
      <c r="S73" s="86">
        <f>(G73-C73)*(裸身!$T$3+$S$3)-B73</f>
        <v>2952.2699836559241</v>
      </c>
      <c r="T73" s="86">
        <f>(D73/(裸身!$C$83+$T$3))+E73-F73</f>
        <v>1076.3484315412197</v>
      </c>
      <c r="U73" s="86">
        <f>G73-C73+(-1/(裸身!$T$3+$U$3))*B73</f>
        <v>75.484175718475285</v>
      </c>
      <c r="V73" s="86">
        <f>(G73-C73)*(裸身!$T$3+$V$3)-B73</f>
        <v>3321.3037316129139</v>
      </c>
      <c r="W73" s="43">
        <f t="shared" si="3"/>
        <v>8.9999999999999982</v>
      </c>
      <c r="X73" s="45"/>
      <c r="Y73" s="43">
        <f t="shared" si="4"/>
        <v>40.000000000000043</v>
      </c>
      <c r="Z73" s="43">
        <f t="shared" si="5"/>
        <v>40</v>
      </c>
    </row>
    <row r="74" spans="1:26" s="44" customFormat="1">
      <c r="A74" s="43">
        <v>70</v>
      </c>
      <c r="B74" s="43">
        <f>裸身!S72</f>
        <v>13195.800853708794</v>
      </c>
      <c r="C74" s="43">
        <f>裸身!V72</f>
        <v>6220.8775453198596</v>
      </c>
      <c r="D74" s="43">
        <f>裸身!B72</f>
        <v>6597.9004268543968</v>
      </c>
      <c r="E74" s="43">
        <f>裸身!E72</f>
        <v>2859.0901849702386</v>
      </c>
      <c r="F74" s="43">
        <f>裸身!E72</f>
        <v>2859.0901849702386</v>
      </c>
      <c r="G74" s="43">
        <f>裸身!W72</f>
        <v>6597.9004268543968</v>
      </c>
      <c r="H74" s="43">
        <f>(D74/(裸身!$C$83+$H$3))+E74-F74</f>
        <v>659.7900426854394</v>
      </c>
      <c r="I74" s="43">
        <f>G74-C74+(-1/(裸身!$T$3+$I$3))*B74</f>
        <v>47.127860191817319</v>
      </c>
      <c r="J74" s="43">
        <f>(G74-C74)*(裸身!$T$3+$J$3)-B74</f>
        <v>1885.1144076726941</v>
      </c>
      <c r="K74" s="43">
        <f>(D74/(裸身!$C$83+$K$3))+E74-F74</f>
        <v>733.10004742826641</v>
      </c>
      <c r="L74" s="75">
        <f>G74-C74+(-1/(裸身!$T$3+$L$3))*B74</f>
        <v>55.17408022456658</v>
      </c>
      <c r="M74" s="86">
        <f>(G74-C74)*(裸身!$T$3+$M$3)-B74</f>
        <v>2262.1372892072304</v>
      </c>
      <c r="N74" s="86">
        <f>(D74/(裸身!$C$83+$N$3))+E74-F74</f>
        <v>824.73755335679971</v>
      </c>
      <c r="O74" s="86">
        <f>G74-C74+(-1/(裸身!$T$3+$L$3))*B74</f>
        <v>55.17408022456658</v>
      </c>
      <c r="P74" s="86">
        <f>(G74-C74)*(裸身!$T$3+$P$3)-B74</f>
        <v>2639.1601707417685</v>
      </c>
      <c r="Q74" s="86">
        <f>(D74/(裸身!$C$83+$Q$3))+E74-F74</f>
        <v>942.55720383634252</v>
      </c>
      <c r="R74" s="86">
        <f>G74-C74+(-1/(裸身!$T$3+$R$3))*B74</f>
        <v>70.143791913402481</v>
      </c>
      <c r="S74" s="86">
        <f>(G74-C74)*(裸身!$T$3+$S$3)-B74</f>
        <v>3016.1830522763066</v>
      </c>
      <c r="T74" s="86">
        <f>(D74/(裸身!$C$83+$T$3))+E74-F74</f>
        <v>1099.6500711423996</v>
      </c>
      <c r="U74" s="86">
        <f>G74-C74+(-1/(裸身!$T$3+$U$3))*B74</f>
        <v>77.118316677519147</v>
      </c>
      <c r="V74" s="86">
        <f>(G74-C74)*(裸身!$T$3+$V$3)-B74</f>
        <v>3393.2059338108429</v>
      </c>
      <c r="W74" s="43">
        <f t="shared" si="3"/>
        <v>8.9999999999999982</v>
      </c>
      <c r="X74" s="45"/>
      <c r="Y74" s="43">
        <f t="shared" si="4"/>
        <v>40.000000000000014</v>
      </c>
      <c r="Z74" s="43">
        <f t="shared" si="5"/>
        <v>40</v>
      </c>
    </row>
    <row r="75" spans="1:26" s="44" customFormat="1">
      <c r="A75" s="43">
        <v>71</v>
      </c>
      <c r="B75" s="43">
        <f>裸身!S73</f>
        <v>13477.4250138059</v>
      </c>
      <c r="C75" s="43">
        <f>裸身!V73</f>
        <v>6353.6432207942098</v>
      </c>
      <c r="D75" s="43">
        <f>裸身!B73</f>
        <v>6738.7125069029498</v>
      </c>
      <c r="E75" s="43">
        <f>裸身!E73</f>
        <v>2920.1087529912784</v>
      </c>
      <c r="F75" s="43">
        <f>裸身!E73</f>
        <v>2920.1087529912784</v>
      </c>
      <c r="G75" s="43">
        <f>裸身!W73</f>
        <v>6738.7125069029498</v>
      </c>
      <c r="H75" s="43">
        <f>(D75/(裸身!$C$83+$H$3))+E75-F75</f>
        <v>673.8712506902948</v>
      </c>
      <c r="I75" s="43">
        <f>G75-C75+(-1/(裸身!$T$3+$I$3))*B75</f>
        <v>48.133660763592502</v>
      </c>
      <c r="J75" s="43">
        <f>(G75-C75)*(裸身!$T$3+$J$3)-B75</f>
        <v>1925.346430543701</v>
      </c>
      <c r="K75" s="43">
        <f>(D75/(裸身!$C$83+$K$3))+E75-F75</f>
        <v>748.74583410032756</v>
      </c>
      <c r="L75" s="75">
        <f>G75-C75+(-1/(裸身!$T$3+$L$3))*B75</f>
        <v>56.351602845181503</v>
      </c>
      <c r="M75" s="86">
        <f>(G75-C75)*(裸身!$T$3+$M$3)-B75</f>
        <v>2310.4157166524419</v>
      </c>
      <c r="N75" s="86">
        <f>(D75/(裸身!$C$83+$N$3))+E75-F75</f>
        <v>842.33906336286873</v>
      </c>
      <c r="O75" s="86">
        <f>G75-C75+(-1/(裸身!$T$3+$L$3))*B75</f>
        <v>56.351602845181503</v>
      </c>
      <c r="P75" s="86">
        <f>(G75-C75)*(裸身!$T$3+$P$3)-B75</f>
        <v>2695.485002761181</v>
      </c>
      <c r="Q75" s="86">
        <f>(D75/(裸身!$C$83+$Q$3))+E75-F75</f>
        <v>962.67321527185004</v>
      </c>
      <c r="R75" s="86">
        <f>G75-C75+(-1/(裸身!$T$3+$R$3))*B75</f>
        <v>71.640797415579584</v>
      </c>
      <c r="S75" s="86">
        <f>(G75-C75)*(裸身!$T$3+$S$3)-B75</f>
        <v>3080.5542888699201</v>
      </c>
      <c r="T75" s="86">
        <f>(D75/(裸身!$C$83+$T$3))+E75-F75</f>
        <v>1123.1187511504913</v>
      </c>
      <c r="U75" s="86">
        <f>G75-C75+(-1/(裸身!$T$3+$U$3))*B75</f>
        <v>78.764172158605902</v>
      </c>
      <c r="V75" s="86">
        <f>(G75-C75)*(裸身!$T$3+$V$3)-B75</f>
        <v>3465.6235749786611</v>
      </c>
      <c r="W75" s="43">
        <f t="shared" si="3"/>
        <v>9.0000000000000018</v>
      </c>
      <c r="X75" s="45"/>
      <c r="Y75" s="43">
        <f t="shared" si="4"/>
        <v>39.999999999999957</v>
      </c>
      <c r="Z75" s="43">
        <f t="shared" si="5"/>
        <v>40</v>
      </c>
    </row>
    <row r="76" spans="1:26" s="44" customFormat="1">
      <c r="A76" s="43">
        <v>72</v>
      </c>
      <c r="B76" s="43">
        <f>裸身!S74</f>
        <v>13761.039491927402</v>
      </c>
      <c r="C76" s="43">
        <f>裸身!V74</f>
        <v>6487.3471890514893</v>
      </c>
      <c r="D76" s="43">
        <f>裸身!B74</f>
        <v>6880.5197459637011</v>
      </c>
      <c r="E76" s="43">
        <f>裸身!E74</f>
        <v>2981.5585565842703</v>
      </c>
      <c r="F76" s="43">
        <f>裸身!E74</f>
        <v>2981.5585565842703</v>
      </c>
      <c r="G76" s="43">
        <f>裸身!W74</f>
        <v>6880.5197459637011</v>
      </c>
      <c r="H76" s="43">
        <f>(D76/(裸身!$C$83+$H$3))+E76-F76</f>
        <v>688.0519745963702</v>
      </c>
      <c r="I76" s="43">
        <f>G76-C76+(-1/(裸身!$T$3+$I$3))*B76</f>
        <v>49.146569614026703</v>
      </c>
      <c r="J76" s="43">
        <f>(G76-C76)*(裸身!$T$3+$J$3)-B76</f>
        <v>1965.8627845610699</v>
      </c>
      <c r="K76" s="43">
        <f>(D76/(裸身!$C$83+$K$3))+E76-F76</f>
        <v>764.50219399596699</v>
      </c>
      <c r="L76" s="75">
        <f>G76-C76+(-1/(裸身!$T$3+$L$3))*B76</f>
        <v>57.537447353006883</v>
      </c>
      <c r="M76" s="86">
        <f>(G76-C76)*(裸身!$T$3+$M$3)-B76</f>
        <v>2359.0353414732817</v>
      </c>
      <c r="N76" s="86">
        <f>(D76/(裸身!$C$83+$N$3))+E76-F76</f>
        <v>860.06496824546275</v>
      </c>
      <c r="O76" s="86">
        <f>G76-C76+(-1/(裸身!$T$3+$L$3))*B76</f>
        <v>57.537447353006883</v>
      </c>
      <c r="P76" s="86">
        <f>(G76-C76)*(裸身!$T$3+$P$3)-B76</f>
        <v>2752.2078983854935</v>
      </c>
      <c r="Q76" s="86">
        <f>(D76/(裸身!$C$83+$Q$3))+E76-F76</f>
        <v>982.9313922805286</v>
      </c>
      <c r="R76" s="86">
        <f>G76-C76+(-1/(裸身!$T$3+$R$3))*B76</f>
        <v>73.148382681342014</v>
      </c>
      <c r="S76" s="86">
        <f>(G76-C76)*(裸身!$T$3+$S$3)-B76</f>
        <v>3145.3804552977035</v>
      </c>
      <c r="T76" s="86">
        <f>(D76/(裸身!$C$83+$T$3))+E76-F76</f>
        <v>1146.75329099395</v>
      </c>
      <c r="U76" s="86">
        <f>G76-C76+(-1/(裸身!$T$3+$U$3))*B76</f>
        <v>80.421659368407177</v>
      </c>
      <c r="V76" s="86">
        <f>(G76-C76)*(裸身!$T$3+$V$3)-B76</f>
        <v>3538.5530122099171</v>
      </c>
      <c r="W76" s="43">
        <f t="shared" si="3"/>
        <v>8.9999999999999982</v>
      </c>
      <c r="X76" s="45"/>
      <c r="Y76" s="43">
        <f t="shared" si="4"/>
        <v>39.999999999999993</v>
      </c>
      <c r="Z76" s="43">
        <f t="shared" si="5"/>
        <v>40</v>
      </c>
    </row>
    <row r="77" spans="1:26" s="44" customFormat="1">
      <c r="A77" s="43">
        <v>73</v>
      </c>
      <c r="B77" s="43">
        <f>裸身!S75</f>
        <v>14046.630417416236</v>
      </c>
      <c r="C77" s="43">
        <f>裸身!V75</f>
        <v>6621.9829110676537</v>
      </c>
      <c r="D77" s="43">
        <f>裸身!B75</f>
        <v>7023.315208708118</v>
      </c>
      <c r="E77" s="43">
        <f>裸身!E75</f>
        <v>3043.4365904401843</v>
      </c>
      <c r="F77" s="43">
        <f>裸身!E75</f>
        <v>3043.4365904401843</v>
      </c>
      <c r="G77" s="43">
        <f>裸身!W75</f>
        <v>7023.315208708118</v>
      </c>
      <c r="H77" s="43">
        <f>(D77/(裸身!$C$83+$H$3))+E77-F77</f>
        <v>702.3315208708118</v>
      </c>
      <c r="I77" s="43">
        <f>G77-C77+(-1/(裸身!$T$3+$I$3))*B77</f>
        <v>50.166537205058376</v>
      </c>
      <c r="J77" s="43">
        <f>(G77-C77)*(裸身!$T$3+$J$3)-B77</f>
        <v>2006.661488202335</v>
      </c>
      <c r="K77" s="43">
        <f>(D77/(裸身!$C$83+$K$3))+E77-F77</f>
        <v>780.36835652312448</v>
      </c>
      <c r="L77" s="75">
        <f>G77-C77+(-1/(裸身!$T$3+$L$3))*B77</f>
        <v>58.731555752263375</v>
      </c>
      <c r="M77" s="86">
        <f>(G77-C77)*(裸身!$T$3+$M$3)-B77</f>
        <v>2407.9937858427984</v>
      </c>
      <c r="N77" s="86">
        <f>(D77/(裸身!$C$83+$N$3))+E77-F77</f>
        <v>877.91440108851475</v>
      </c>
      <c r="O77" s="86">
        <f>G77-C77+(-1/(裸身!$T$3+$L$3))*B77</f>
        <v>58.731555752263375</v>
      </c>
      <c r="P77" s="86">
        <f>(G77-C77)*(裸身!$T$3+$P$3)-B77</f>
        <v>2809.3260834832618</v>
      </c>
      <c r="Q77" s="86">
        <f>(D77/(裸身!$C$83+$Q$3))+E77-F77</f>
        <v>1003.3307441011598</v>
      </c>
      <c r="R77" s="86">
        <f>G77-C77+(-1/(裸身!$T$3+$R$3))*B77</f>
        <v>74.666473979621571</v>
      </c>
      <c r="S77" s="86">
        <f>(G77-C77)*(裸身!$T$3+$S$3)-B77</f>
        <v>3210.6583811237288</v>
      </c>
      <c r="T77" s="86">
        <f>(D77/(裸身!$C$83+$T$3))+E77-F77</f>
        <v>1170.5525347846865</v>
      </c>
      <c r="U77" s="86">
        <f>G77-C77+(-1/(裸身!$T$3+$U$3))*B77</f>
        <v>82.090697244640694</v>
      </c>
      <c r="V77" s="86">
        <f>(G77-C77)*(裸身!$T$3+$V$3)-B77</f>
        <v>3611.9906787641921</v>
      </c>
      <c r="W77" s="43">
        <f t="shared" si="3"/>
        <v>8.9999999999999964</v>
      </c>
      <c r="X77" s="45"/>
      <c r="Y77" s="43">
        <f t="shared" si="4"/>
        <v>40</v>
      </c>
      <c r="Z77" s="43">
        <f t="shared" si="5"/>
        <v>40</v>
      </c>
    </row>
    <row r="78" spans="1:26" s="44" customFormat="1">
      <c r="A78" s="43">
        <v>74</v>
      </c>
      <c r="B78" s="43">
        <f>裸身!S76</f>
        <v>14334.184205636795</v>
      </c>
      <c r="C78" s="43">
        <f>裸身!V76</f>
        <v>6757.5439826573465</v>
      </c>
      <c r="D78" s="43">
        <f>裸身!B76</f>
        <v>7167.0921028183975</v>
      </c>
      <c r="E78" s="43">
        <f>裸身!E76</f>
        <v>3105.7399112213056</v>
      </c>
      <c r="F78" s="43">
        <f>裸身!E76</f>
        <v>3105.7399112213056</v>
      </c>
      <c r="G78" s="43">
        <f>裸身!W76</f>
        <v>7167.0921028183975</v>
      </c>
      <c r="H78" s="43">
        <f>(D78/(裸身!$C$83+$H$3))+E78-F78</f>
        <v>716.70921028183966</v>
      </c>
      <c r="I78" s="43">
        <f>G78-C78+(-1/(裸身!$T$3+$I$3))*B78</f>
        <v>51.193515020131088</v>
      </c>
      <c r="J78" s="43">
        <f>(G78-C78)*(裸身!$T$3+$J$3)-B78</f>
        <v>2047.740600805244</v>
      </c>
      <c r="K78" s="43">
        <f>(D78/(裸身!$C$83+$K$3))+E78-F78</f>
        <v>796.34356697982184</v>
      </c>
      <c r="L78" s="75">
        <f>G78-C78+(-1/(裸身!$T$3+$L$3))*B78</f>
        <v>59.933871243080375</v>
      </c>
      <c r="M78" s="86">
        <f>(G78-C78)*(裸身!$T$3+$M$3)-B78</f>
        <v>2457.2887209662968</v>
      </c>
      <c r="N78" s="86">
        <f>(D78/(裸身!$C$83+$N$3))+E78-F78</f>
        <v>895.8865128522998</v>
      </c>
      <c r="O78" s="86">
        <f>G78-C78+(-1/(裸身!$T$3+$L$3))*B78</f>
        <v>59.933871243080375</v>
      </c>
      <c r="P78" s="86">
        <f>(G78-C78)*(裸身!$T$3+$P$3)-B78</f>
        <v>2866.8368411273459</v>
      </c>
      <c r="Q78" s="86">
        <f>(D78/(裸身!$C$83+$Q$3))+E78-F78</f>
        <v>1023.8703004026279</v>
      </c>
      <c r="R78" s="86">
        <f>G78-C78+(-1/(裸身!$T$3+$R$3))*B78</f>
        <v>76.194999099730182</v>
      </c>
      <c r="S78" s="86">
        <f>(G78-C78)*(裸身!$T$3+$S$3)-B78</f>
        <v>3276.3849612883951</v>
      </c>
      <c r="T78" s="86">
        <f>(D78/(裸身!$C$83+$T$3))+E78-F78</f>
        <v>1194.5153504697332</v>
      </c>
      <c r="U78" s="86">
        <f>G78-C78+(-1/(裸身!$T$3+$U$3))*B78</f>
        <v>83.77120639657835</v>
      </c>
      <c r="V78" s="86">
        <f>(G78-C78)*(裸身!$T$3+$V$3)-B78</f>
        <v>3685.9330814494479</v>
      </c>
      <c r="W78" s="43">
        <f t="shared" si="3"/>
        <v>9.0000000000000018</v>
      </c>
      <c r="X78" s="45"/>
      <c r="Y78" s="43">
        <f t="shared" si="4"/>
        <v>39.999999999999957</v>
      </c>
      <c r="Z78" s="43">
        <f t="shared" si="5"/>
        <v>40</v>
      </c>
    </row>
    <row r="79" spans="1:26" s="44" customFormat="1">
      <c r="A79" s="43">
        <v>75</v>
      </c>
      <c r="B79" s="43">
        <f>裸身!S77</f>
        <v>14623.687548277816</v>
      </c>
      <c r="C79" s="43">
        <f>裸身!V77</f>
        <v>6894.0241299023992</v>
      </c>
      <c r="D79" s="43">
        <f>裸身!B77</f>
        <v>7311.843774138908</v>
      </c>
      <c r="E79" s="43">
        <f>裸身!E77</f>
        <v>3168.4656354601934</v>
      </c>
      <c r="F79" s="43">
        <f>裸身!E77</f>
        <v>3168.4656354601934</v>
      </c>
      <c r="G79" s="43">
        <f>裸身!W77</f>
        <v>7311.843774138908</v>
      </c>
      <c r="H79" s="43">
        <f>(D79/(裸身!$C$83+$H$3))+E79-F79</f>
        <v>731.18437741389107</v>
      </c>
      <c r="I79" s="43">
        <f>G79-C79+(-1/(裸身!$T$3+$I$3))*B79</f>
        <v>52.227455529563372</v>
      </c>
      <c r="J79" s="43">
        <f>(G79-C79)*(裸身!$T$3+$J$3)-B79</f>
        <v>2089.0982211825358</v>
      </c>
      <c r="K79" s="43">
        <f>(D79/(裸身!$C$83+$K$3))+E79-F79</f>
        <v>812.42708601543427</v>
      </c>
      <c r="L79" s="75">
        <f>G79-C79+(-1/(裸身!$T$3+$L$3))*B79</f>
        <v>61.144338180952275</v>
      </c>
      <c r="M79" s="86">
        <f>(G79-C79)*(裸身!$T$3+$M$3)-B79</f>
        <v>2506.9178654190437</v>
      </c>
      <c r="N79" s="86">
        <f>(D79/(裸身!$C$83+$N$3))+E79-F79</f>
        <v>913.98047176736372</v>
      </c>
      <c r="O79" s="86">
        <f>G79-C79+(-1/(裸身!$T$3+$L$3))*B79</f>
        <v>61.144338180952275</v>
      </c>
      <c r="P79" s="86">
        <f>(G79-C79)*(裸身!$T$3+$P$3)-B79</f>
        <v>2924.7375096555515</v>
      </c>
      <c r="Q79" s="86">
        <f>(D79/(裸身!$C$83+$Q$3))+E79-F79</f>
        <v>1044.5491105912729</v>
      </c>
      <c r="R79" s="86">
        <f>G79-C79+(-1/(裸身!$T$3+$R$3))*B79</f>
        <v>77.733887299815422</v>
      </c>
      <c r="S79" s="86">
        <f>(G79-C79)*(裸身!$T$3+$S$3)-B79</f>
        <v>3342.5571538920631</v>
      </c>
      <c r="T79" s="86">
        <f>(D79/(裸身!$C$83+$T$3))+E79-F79</f>
        <v>1218.6406290231512</v>
      </c>
      <c r="U79" s="86">
        <f>G79-C79+(-1/(裸身!$T$3+$U$3))*B79</f>
        <v>85.463109048376623</v>
      </c>
      <c r="V79" s="86">
        <f>(G79-C79)*(裸身!$T$3+$V$3)-B79</f>
        <v>3760.376798128571</v>
      </c>
      <c r="W79" s="43">
        <f t="shared" si="3"/>
        <v>9</v>
      </c>
      <c r="X79" s="45"/>
      <c r="Y79" s="43">
        <f t="shared" si="4"/>
        <v>40.000000000000007</v>
      </c>
      <c r="Z79" s="43">
        <f t="shared" si="5"/>
        <v>40</v>
      </c>
    </row>
    <row r="80" spans="1:26" s="44" customFormat="1">
      <c r="A80" s="43">
        <v>76</v>
      </c>
      <c r="B80" s="43">
        <f>裸身!S78</f>
        <v>14915.12740410962</v>
      </c>
      <c r="C80" s="43">
        <f>裸身!V78</f>
        <v>7031.4172047945349</v>
      </c>
      <c r="D80" s="43">
        <f>裸身!B78</f>
        <v>7457.5637020548102</v>
      </c>
      <c r="E80" s="43">
        <f>裸身!E78</f>
        <v>3231.6109375570845</v>
      </c>
      <c r="F80" s="43">
        <f>裸身!E78</f>
        <v>3231.6109375570845</v>
      </c>
      <c r="G80" s="43">
        <f>裸身!W78</f>
        <v>7457.5637020548102</v>
      </c>
      <c r="H80" s="43">
        <f>(D80/(裸身!$C$83+$H$3))+E80-F80</f>
        <v>745.75637020548083</v>
      </c>
      <c r="I80" s="43">
        <f>G80-C80+(-1/(裸身!$T$3+$I$3))*B80</f>
        <v>53.268312157534751</v>
      </c>
      <c r="J80" s="43">
        <f>(G80-C80)*(裸身!$T$3+$J$3)-B80</f>
        <v>2130.732486301391</v>
      </c>
      <c r="K80" s="43">
        <f>(D80/(裸身!$C$83+$K$3))+E80-F80</f>
        <v>828.61818911720138</v>
      </c>
      <c r="L80" s="75">
        <f>G80-C80+(-1/(裸身!$T$3+$L$3))*B80</f>
        <v>62.36290203808943</v>
      </c>
      <c r="M80" s="86">
        <f>(G80-C80)*(裸身!$T$3+$M$3)-B80</f>
        <v>2556.8789835616681</v>
      </c>
      <c r="N80" s="86">
        <f>(D80/(裸身!$C$83+$N$3))+E80-F80</f>
        <v>932.19546275685161</v>
      </c>
      <c r="O80" s="86">
        <f>G80-C80+(-1/(裸身!$T$3+$L$3))*B80</f>
        <v>62.36290203808943</v>
      </c>
      <c r="P80" s="86">
        <f>(G80-C80)*(裸身!$T$3+$P$3)-B80</f>
        <v>2983.0254808219415</v>
      </c>
      <c r="Q80" s="86">
        <f>(D80/(裸身!$C$83+$Q$3))+E80-F80</f>
        <v>1065.3662431506868</v>
      </c>
      <c r="R80" s="86">
        <f>G80-C80+(-1/(裸身!$T$3+$R$3))*B80</f>
        <v>79.28306925772597</v>
      </c>
      <c r="S80" s="86">
        <f>(G80-C80)*(裸身!$T$3+$S$3)-B80</f>
        <v>3409.171978082215</v>
      </c>
      <c r="T80" s="86">
        <f>(D80/(裸身!$C$83+$T$3))+E80-F80</f>
        <v>1242.9272836758014</v>
      </c>
      <c r="U80" s="86">
        <f>G80-C80+(-1/(裸身!$T$3+$U$3))*B80</f>
        <v>87.166328985056623</v>
      </c>
      <c r="V80" s="86">
        <f>(G80-C80)*(裸身!$T$3+$V$3)-B80</f>
        <v>3835.3184753424921</v>
      </c>
      <c r="W80" s="43">
        <f t="shared" si="3"/>
        <v>8.9999999999999964</v>
      </c>
      <c r="X80" s="45"/>
      <c r="Y80" s="43">
        <f t="shared" si="4"/>
        <v>39.999999999999986</v>
      </c>
      <c r="Z80" s="43">
        <f t="shared" si="5"/>
        <v>40</v>
      </c>
    </row>
    <row r="81" spans="1:26" s="44" customFormat="1">
      <c r="A81" s="43">
        <v>77</v>
      </c>
      <c r="B81" s="43">
        <f>裸身!S79</f>
        <v>15208.490990168426</v>
      </c>
      <c r="C81" s="43">
        <f>裸身!V79</f>
        <v>7169.7171810794007</v>
      </c>
      <c r="D81" s="43">
        <f>裸身!B79</f>
        <v>7604.245495084213</v>
      </c>
      <c r="E81" s="43">
        <f>裸身!E79</f>
        <v>3295.1730478698255</v>
      </c>
      <c r="F81" s="43">
        <f>裸身!E79</f>
        <v>3295.1730478698255</v>
      </c>
      <c r="G81" s="43">
        <f>裸身!W79</f>
        <v>7604.245495084213</v>
      </c>
      <c r="H81" s="43">
        <f>(D81/(裸身!$C$83+$H$3))+E81-F81</f>
        <v>760.42454950842148</v>
      </c>
      <c r="I81" s="43">
        <f>G81-C81+(-1/(裸身!$T$3+$I$3))*B81</f>
        <v>54.316039250601591</v>
      </c>
      <c r="J81" s="43">
        <f>(G81-C81)*(裸身!$T$3+$J$3)-B81</f>
        <v>2172.641570024065</v>
      </c>
      <c r="K81" s="43">
        <f>(D81/(裸身!$C$83+$K$3))+E81-F81</f>
        <v>844.91616612046801</v>
      </c>
      <c r="L81" s="75">
        <f>G81-C81+(-1/(裸身!$T$3+$L$3))*B81</f>
        <v>63.589509366557991</v>
      </c>
      <c r="M81" s="86">
        <f>(G81-C81)*(裸身!$T$3+$M$3)-B81</f>
        <v>2607.1698840288773</v>
      </c>
      <c r="N81" s="86">
        <f>(D81/(裸身!$C$83+$N$3))+E81-F81</f>
        <v>950.53068688552685</v>
      </c>
      <c r="O81" s="86">
        <f>G81-C81+(-1/(裸身!$T$3+$L$3))*B81</f>
        <v>63.589509366557991</v>
      </c>
      <c r="P81" s="86">
        <f>(G81-C81)*(裸身!$T$3+$P$3)-B81</f>
        <v>3041.6981980336896</v>
      </c>
      <c r="Q81" s="86">
        <f>(D81/(裸身!$C$83+$Q$3))+E81-F81</f>
        <v>1086.3207850120307</v>
      </c>
      <c r="R81" s="86">
        <f>G81-C81+(-1/(裸身!$T$3+$R$3))*B81</f>
        <v>80.842477024151208</v>
      </c>
      <c r="S81" s="86">
        <f>(G81-C81)*(裸身!$T$3+$S$3)-B81</f>
        <v>3476.2265120385018</v>
      </c>
      <c r="T81" s="86">
        <f>(D81/(裸身!$C$83+$T$3))+E81-F81</f>
        <v>1267.3742491807025</v>
      </c>
      <c r="U81" s="86">
        <f>G81-C81+(-1/(裸身!$T$3+$U$3))*B81</f>
        <v>88.880791500984401</v>
      </c>
      <c r="V81" s="86">
        <f>(G81-C81)*(裸身!$T$3+$V$3)-B81</f>
        <v>3910.7548260433141</v>
      </c>
      <c r="W81" s="43">
        <f t="shared" si="3"/>
        <v>9.0000000000000018</v>
      </c>
      <c r="X81" s="45"/>
      <c r="Y81" s="43">
        <f t="shared" si="4"/>
        <v>39.999999999999993</v>
      </c>
      <c r="Z81" s="43">
        <f t="shared" si="5"/>
        <v>40</v>
      </c>
    </row>
    <row r="82" spans="1:26" s="44" customFormat="1">
      <c r="A82" s="43">
        <v>78</v>
      </c>
      <c r="B82" s="43">
        <f>裸身!S80</f>
        <v>15503.765773342557</v>
      </c>
      <c r="C82" s="43">
        <f>裸身!V80</f>
        <v>7308.9181502900628</v>
      </c>
      <c r="D82" s="43">
        <f>裸身!B80</f>
        <v>7751.8828866712784</v>
      </c>
      <c r="E82" s="43">
        <f>裸身!E80</f>
        <v>3359.1492508908873</v>
      </c>
      <c r="F82" s="43">
        <f>裸身!E80</f>
        <v>3359.1492508908873</v>
      </c>
      <c r="G82" s="43">
        <f>裸身!W80</f>
        <v>7751.8828866712784</v>
      </c>
      <c r="H82" s="43">
        <f>(D82/(裸身!$C$83+$H$3))+E82-F82</f>
        <v>775.18828866712784</v>
      </c>
      <c r="I82" s="43">
        <f>G82-C82+(-1/(裸身!$T$3+$I$3))*B82</f>
        <v>55.370592047651598</v>
      </c>
      <c r="J82" s="43">
        <f>(G82-C82)*(裸身!$T$3+$J$3)-B82</f>
        <v>2214.8236819060639</v>
      </c>
      <c r="K82" s="43">
        <f>(D82/(裸身!$C$83+$K$3))+E82-F82</f>
        <v>861.320320741253</v>
      </c>
      <c r="L82" s="75">
        <f>G82-C82+(-1/(裸身!$T$3+$L$3))*B82</f>
        <v>64.824107763104337</v>
      </c>
      <c r="M82" s="86">
        <f>(G82-C82)*(裸身!$T$3+$M$3)-B82</f>
        <v>2657.7884182872785</v>
      </c>
      <c r="N82" s="86">
        <f>(D82/(裸身!$C$83+$N$3))+E82-F82</f>
        <v>968.98536083390945</v>
      </c>
      <c r="O82" s="86">
        <f>G82-C82+(-1/(裸身!$T$3+$L$3))*B82</f>
        <v>64.824107763104337</v>
      </c>
      <c r="P82" s="86">
        <f>(G82-C82)*(裸身!$T$3+$P$3)-B82</f>
        <v>3100.7531546684932</v>
      </c>
      <c r="Q82" s="86">
        <f>(D82/(裸身!$C$83+$Q$3))+E82-F82</f>
        <v>1107.4118409530397</v>
      </c>
      <c r="R82" s="86">
        <f>G82-C82+(-1/(裸身!$T$3+$R$3))*B82</f>
        <v>82.412043977900225</v>
      </c>
      <c r="S82" s="86">
        <f>(G82-C82)*(裸身!$T$3+$S$3)-B82</f>
        <v>3543.7178910497114</v>
      </c>
      <c r="T82" s="86">
        <f>(D82/(裸身!$C$83+$T$3))+E82-F82</f>
        <v>1291.9804811118797</v>
      </c>
      <c r="U82" s="86">
        <f>G82-C82+(-1/(裸身!$T$3+$U$3))*B82</f>
        <v>90.606423350702869</v>
      </c>
      <c r="V82" s="86">
        <f>(G82-C82)*(裸身!$T$3+$V$3)-B82</f>
        <v>3986.682627430926</v>
      </c>
      <c r="W82" s="43">
        <f t="shared" si="3"/>
        <v>9.0000000000000018</v>
      </c>
      <c r="X82" s="45"/>
      <c r="Y82" s="43">
        <f t="shared" si="4"/>
        <v>39.999999999999979</v>
      </c>
      <c r="Z82" s="43">
        <f t="shared" si="5"/>
        <v>40</v>
      </c>
    </row>
    <row r="83" spans="1:26" s="44" customFormat="1">
      <c r="A83" s="43">
        <v>79</v>
      </c>
      <c r="B83" s="43">
        <f>裸身!S81</f>
        <v>15800.939462337918</v>
      </c>
      <c r="C83" s="43">
        <f>裸身!V81</f>
        <v>7449.0143179593042</v>
      </c>
      <c r="D83" s="43">
        <f>裸身!B81</f>
        <v>7900.4697311689588</v>
      </c>
      <c r="E83" s="43">
        <f>裸身!E81</f>
        <v>3423.5368835065487</v>
      </c>
      <c r="F83" s="43">
        <f>裸身!E81</f>
        <v>3423.5368835065487</v>
      </c>
      <c r="G83" s="43">
        <f>裸身!W81</f>
        <v>7900.4697311689588</v>
      </c>
      <c r="H83" s="43">
        <f>(D83/(裸身!$C$83+$H$3))+E83-F83</f>
        <v>790.04697311689551</v>
      </c>
      <c r="I83" s="43">
        <f>G83-C83+(-1/(裸身!$T$3+$I$3))*B83</f>
        <v>56.431926651206595</v>
      </c>
      <c r="J83" s="43">
        <f>(G83-C83)*(裸身!$T$3+$J$3)-B83</f>
        <v>2257.2770660482656</v>
      </c>
      <c r="K83" s="43">
        <f>(D83/(裸身!$C$83+$K$3))+E83-F83</f>
        <v>877.82997012988426</v>
      </c>
      <c r="L83" s="75">
        <f>G83-C83+(-1/(裸身!$T$3+$L$3))*B83</f>
        <v>66.066645835559029</v>
      </c>
      <c r="M83" s="86">
        <f>(G83-C83)*(裸身!$T$3+$M$3)-B83</f>
        <v>2708.7324792579184</v>
      </c>
      <c r="N83" s="86">
        <f>(D83/(裸身!$C$83+$N$3))+E83-F83</f>
        <v>987.55871639611951</v>
      </c>
      <c r="O83" s="86">
        <f>G83-C83+(-1/(裸身!$T$3+$L$3))*B83</f>
        <v>66.066645835559029</v>
      </c>
      <c r="P83" s="86">
        <f>(G83-C83)*(裸身!$T$3+$P$3)-B83</f>
        <v>3160.1878924675748</v>
      </c>
      <c r="Q83" s="86">
        <f>(D83/(裸身!$C$83+$Q$3))+E83-F83</f>
        <v>1128.6385330241369</v>
      </c>
      <c r="R83" s="86">
        <f>G83-C83+(-1/(裸身!$T$3+$R$3))*B83</f>
        <v>83.991704783191381</v>
      </c>
      <c r="S83" s="86">
        <f>(G83-C83)*(裸身!$T$3+$S$3)-B83</f>
        <v>3611.6433056772312</v>
      </c>
      <c r="T83" s="86">
        <f>(D83/(裸身!$C$83+$T$3))+E83-F83</f>
        <v>1316.7449551948262</v>
      </c>
      <c r="U83" s="86">
        <f>G83-C83+(-1/(裸身!$T$3+$U$3))*B83</f>
        <v>92.343152701974645</v>
      </c>
      <c r="V83" s="86">
        <f>(G83-C83)*(裸身!$T$3+$V$3)-B83</f>
        <v>4063.0987188868839</v>
      </c>
      <c r="W83" s="43">
        <f t="shared" si="3"/>
        <v>9</v>
      </c>
      <c r="X83" s="45"/>
      <c r="Y83" s="43">
        <f t="shared" si="4"/>
        <v>39.999999999999993</v>
      </c>
      <c r="Z83" s="43">
        <f t="shared" si="5"/>
        <v>40</v>
      </c>
    </row>
    <row r="84" spans="1:26" s="44" customFormat="1">
      <c r="A84" s="43">
        <v>80</v>
      </c>
      <c r="B84" s="43">
        <f>裸身!S82</f>
        <v>16100</v>
      </c>
      <c r="C84" s="43">
        <f>裸身!V82</f>
        <v>7590</v>
      </c>
      <c r="D84" s="43">
        <f>裸身!B82</f>
        <v>8050</v>
      </c>
      <c r="E84" s="43">
        <f>裸身!E82</f>
        <v>3488.3333333333335</v>
      </c>
      <c r="F84" s="43">
        <f>裸身!E82</f>
        <v>3488.3333333333335</v>
      </c>
      <c r="G84" s="43">
        <f>裸身!W82</f>
        <v>8050</v>
      </c>
      <c r="H84" s="43">
        <f>(D84/(裸身!$C$83+$H$3))+E84-F84</f>
        <v>805.00000000000045</v>
      </c>
      <c r="I84" s="43">
        <f>G84-C84+(-1/(裸身!$T$3+$I$3))*B84</f>
        <v>57.5</v>
      </c>
      <c r="J84" s="43">
        <f>(G84-C84)*(裸身!$T$3+$J$3)-B84</f>
        <v>2300</v>
      </c>
      <c r="K84" s="43">
        <f>(D84/(裸身!$C$83+$K$3))+E84-F84</f>
        <v>894.4444444444448</v>
      </c>
      <c r="L84" s="75">
        <f>G84-C84+(-1/(裸身!$T$3+$L$3))*B84</f>
        <v>67.317073170731703</v>
      </c>
      <c r="M84" s="86">
        <f>(G84-C84)*(裸身!$T$3+$M$3)-B84</f>
        <v>2760</v>
      </c>
      <c r="N84" s="86">
        <f>(D84/(裸身!$C$83+$N$3))+E84-F84</f>
        <v>1006.2500000000005</v>
      </c>
      <c r="O84" s="86">
        <f>G84-C84+(-1/(裸身!$T$3+$L$3))*B84</f>
        <v>67.317073170731703</v>
      </c>
      <c r="P84" s="86">
        <f>(G84-C84)*(裸身!$T$3+$P$3)-B84</f>
        <v>3220</v>
      </c>
      <c r="Q84" s="86">
        <f>(D84/(裸身!$C$83+$Q$3))+E84-F84</f>
        <v>1150.0000000000005</v>
      </c>
      <c r="R84" s="86">
        <f>G84-C84+(-1/(裸身!$T$3+$R$3))*B84</f>
        <v>85.581395348837191</v>
      </c>
      <c r="S84" s="86">
        <f>(G84-C84)*(裸身!$T$3+$S$3)-B84</f>
        <v>3680</v>
      </c>
      <c r="T84" s="86">
        <f>(D84/(裸身!$C$83+$T$3))+E84-F84</f>
        <v>1341.6666666666665</v>
      </c>
      <c r="U84" s="86">
        <f>G84-C84+(-1/(裸身!$T$3+$U$3))*B84</f>
        <v>94.090909090909065</v>
      </c>
      <c r="V84" s="86">
        <f>(G84-C84)*(裸身!$T$3+$V$3)-B84</f>
        <v>4140</v>
      </c>
      <c r="W84" s="43">
        <f t="shared" si="3"/>
        <v>8.9999999999999964</v>
      </c>
      <c r="X84" s="45"/>
      <c r="Y84" s="43">
        <f t="shared" si="4"/>
        <v>40</v>
      </c>
      <c r="Z84" s="43">
        <f t="shared" si="5"/>
        <v>40</v>
      </c>
    </row>
    <row r="85" spans="1:26" s="44" customFormat="1">
      <c r="A85" s="43">
        <v>81</v>
      </c>
      <c r="B85" s="43">
        <f>裸身!S83</f>
        <v>16400.93555597345</v>
      </c>
      <c r="C85" s="43">
        <f>裸身!V83</f>
        <v>7731.8696192446268</v>
      </c>
      <c r="D85" s="43">
        <f>裸身!B83</f>
        <v>8200.4677779867252</v>
      </c>
      <c r="E85" s="43">
        <f>裸身!E83</f>
        <v>3553.536037127581</v>
      </c>
      <c r="F85" s="43">
        <f>裸身!E83</f>
        <v>3553.536037127581</v>
      </c>
      <c r="G85" s="43">
        <f>裸身!W83</f>
        <v>8200.4677779867252</v>
      </c>
      <c r="H85" s="43">
        <f>(D85/(裸身!$C$83+$H$3))+E85-F85</f>
        <v>820.04677779867234</v>
      </c>
      <c r="I85" s="43">
        <f>G85-C85+(-1/(裸身!$T$3+$I$3))*B85</f>
        <v>58.574769842762066</v>
      </c>
      <c r="J85" s="43">
        <f>(G85-C85)*(裸身!$T$3+$J$3)-B85</f>
        <v>2342.9907937104836</v>
      </c>
      <c r="K85" s="43">
        <f>(D85/(裸身!$C$83+$K$3))+E85-F85</f>
        <v>911.16308644296896</v>
      </c>
      <c r="L85" s="75">
        <f>G85-C85+(-1/(裸身!$T$3+$L$3))*B85</f>
        <v>68.575340303721475</v>
      </c>
      <c r="M85" s="86">
        <f>(G85-C85)*(裸身!$T$3+$M$3)-B85</f>
        <v>2811.588952452581</v>
      </c>
      <c r="N85" s="86">
        <f>(D85/(裸身!$C$83+$N$3))+E85-F85</f>
        <v>1025.0584722483409</v>
      </c>
      <c r="O85" s="86">
        <f>G85-C85+(-1/(裸身!$T$3+$L$3))*B85</f>
        <v>68.575340303721475</v>
      </c>
      <c r="P85" s="86">
        <f>(G85-C85)*(裸身!$T$3+$P$3)-B85</f>
        <v>3280.1871111946784</v>
      </c>
      <c r="Q85" s="86">
        <f>(D85/(裸身!$C$83+$Q$3))+E85-F85</f>
        <v>1171.4953968552463</v>
      </c>
      <c r="R85" s="86">
        <f>G85-C85+(-1/(裸身!$T$3+$R$3))*B85</f>
        <v>87.181052789227408</v>
      </c>
      <c r="S85" s="86">
        <f>(G85-C85)*(裸身!$T$3+$S$3)-B85</f>
        <v>3748.7852699367795</v>
      </c>
      <c r="T85" s="86">
        <f>(D85/(裸身!$C$83+$T$3))+E85-F85</f>
        <v>1366.7446296644539</v>
      </c>
      <c r="U85" s="86">
        <f>G85-C85+(-1/(裸身!$T$3+$U$3))*B85</f>
        <v>95.849623379065349</v>
      </c>
      <c r="V85" s="86">
        <f>(G85-C85)*(裸身!$T$3+$V$3)-B85</f>
        <v>4217.383428678877</v>
      </c>
      <c r="W85" s="43">
        <f t="shared" si="3"/>
        <v>9.0000000000000053</v>
      </c>
      <c r="X85" s="45"/>
      <c r="Y85" s="43">
        <f t="shared" si="4"/>
        <v>40.000000000000007</v>
      </c>
      <c r="Z85" s="43">
        <f t="shared" si="5"/>
        <v>40</v>
      </c>
    </row>
    <row r="86" spans="1:26" s="44" customFormat="1">
      <c r="A86" s="43">
        <v>82</v>
      </c>
      <c r="B86" s="43">
        <f>裸身!S84</f>
        <v>16703.734519679627</v>
      </c>
      <c r="C86" s="43">
        <f>裸身!V84</f>
        <v>7874.6177021346812</v>
      </c>
      <c r="D86" s="43">
        <f>裸身!B84</f>
        <v>8351.8672598398134</v>
      </c>
      <c r="E86" s="43">
        <f>裸身!E84</f>
        <v>3619.1424792639191</v>
      </c>
      <c r="F86" s="43">
        <f>裸身!E84</f>
        <v>3619.1424792639191</v>
      </c>
      <c r="G86" s="43">
        <f>裸身!W84</f>
        <v>8351.8672598398134</v>
      </c>
      <c r="H86" s="43">
        <f>(D86/(裸身!$C$83+$H$3))+E86-F86</f>
        <v>835.18672598398098</v>
      </c>
      <c r="I86" s="43">
        <f>G86-C86+(-1/(裸身!$T$3+$I$3))*B86</f>
        <v>59.656194713141531</v>
      </c>
      <c r="J86" s="43">
        <f>(G86-C86)*(裸身!$T$3+$J$3)-B86</f>
        <v>2386.2477885256631</v>
      </c>
      <c r="K86" s="43">
        <f>(D86/(裸身!$C$83+$K$3))+E86-F86</f>
        <v>927.9852510933124</v>
      </c>
      <c r="L86" s="75">
        <f>G86-C86+(-1/(裸身!$T$3+$L$3))*B86</f>
        <v>69.841398688555955</v>
      </c>
      <c r="M86" s="86">
        <f>(G86-C86)*(裸身!$T$3+$M$3)-B86</f>
        <v>2863.4973462307935</v>
      </c>
      <c r="N86" s="86">
        <f>(D86/(裸身!$C$83+$N$3))+E86-F86</f>
        <v>1043.9834074799764</v>
      </c>
      <c r="O86" s="86">
        <f>G86-C86+(-1/(裸身!$T$3+$L$3))*B86</f>
        <v>69.841398688555955</v>
      </c>
      <c r="P86" s="86">
        <f>(G86-C86)*(裸身!$T$3+$P$3)-B86</f>
        <v>3340.7469039359275</v>
      </c>
      <c r="Q86" s="86">
        <f>(D86/(裸身!$C$83+$Q$3))+E86-F86</f>
        <v>1193.1238942628306</v>
      </c>
      <c r="R86" s="86">
        <f>G86-C86+(-1/(裸身!$T$3+$R$3))*B86</f>
        <v>88.790615387001424</v>
      </c>
      <c r="S86" s="86">
        <f>(G86-C86)*(裸身!$T$3+$S$3)-B86</f>
        <v>3817.9964616410616</v>
      </c>
      <c r="T86" s="86">
        <f>(D86/(裸身!$C$83+$T$3))+E86-F86</f>
        <v>1391.9778766399686</v>
      </c>
      <c r="U86" s="86">
        <f>G86-C86+(-1/(裸身!$T$3+$U$3))*B86</f>
        <v>97.619227712413419</v>
      </c>
      <c r="V86" s="86">
        <f>(G86-C86)*(裸身!$T$3+$V$3)-B86</f>
        <v>4295.246019346192</v>
      </c>
      <c r="W86" s="43">
        <f t="shared" si="3"/>
        <v>9.0000000000000018</v>
      </c>
      <c r="X86" s="45"/>
      <c r="Y86" s="43">
        <f t="shared" si="4"/>
        <v>39.999999999999972</v>
      </c>
      <c r="Z86" s="43">
        <f t="shared" si="5"/>
        <v>40</v>
      </c>
    </row>
    <row r="87" spans="1:26" s="44" customFormat="1">
      <c r="A87" s="43">
        <v>83</v>
      </c>
      <c r="B87" s="43">
        <f>裸身!S85</f>
        <v>17008.385493594564</v>
      </c>
      <c r="C87" s="43">
        <f>裸身!V85</f>
        <v>8018.2388755517231</v>
      </c>
      <c r="D87" s="43">
        <f>裸身!B85</f>
        <v>8504.1927467972819</v>
      </c>
      <c r="E87" s="43">
        <f>裸身!E85</f>
        <v>3685.1501902788223</v>
      </c>
      <c r="F87" s="43">
        <f>裸身!E85</f>
        <v>3685.1501902788223</v>
      </c>
      <c r="G87" s="43">
        <f>裸身!W85</f>
        <v>8504.1927467972819</v>
      </c>
      <c r="H87" s="43">
        <f>(D87/(裸身!$C$83+$H$3))+E87-F87</f>
        <v>850.41927467972801</v>
      </c>
      <c r="I87" s="43">
        <f>G87-C87+(-1/(裸身!$T$3+$I$3))*B87</f>
        <v>60.744233905694614</v>
      </c>
      <c r="J87" s="43">
        <f>(G87-C87)*(裸身!$T$3+$J$3)-B87</f>
        <v>2429.7693562277855</v>
      </c>
      <c r="K87" s="43">
        <f>(D87/(裸身!$C$83+$K$3))+E87-F87</f>
        <v>944.91030519969809</v>
      </c>
      <c r="L87" s="75">
        <f>G87-C87+(-1/(裸身!$T$3+$L$3))*B87</f>
        <v>71.115200670081549</v>
      </c>
      <c r="M87" s="86">
        <f>(G87-C87)*(裸身!$T$3+$M$3)-B87</f>
        <v>2915.7232274733433</v>
      </c>
      <c r="N87" s="86">
        <f>(D87/(裸身!$C$83+$N$3))+E87-F87</f>
        <v>1063.0240933496607</v>
      </c>
      <c r="O87" s="86">
        <f>G87-C87+(-1/(裸身!$T$3+$L$3))*B87</f>
        <v>71.115200670081549</v>
      </c>
      <c r="P87" s="86">
        <f>(G87-C87)*(裸身!$T$3+$P$3)-B87</f>
        <v>3401.6770987189011</v>
      </c>
      <c r="Q87" s="86">
        <f>(D87/(裸身!$C$83+$Q$3))+E87-F87</f>
        <v>1214.8846781138973</v>
      </c>
      <c r="R87" s="86">
        <f>G87-C87+(-1/(裸身!$T$3+$R$3))*B87</f>
        <v>90.410022557313084</v>
      </c>
      <c r="S87" s="86">
        <f>(G87-C87)*(裸身!$T$3+$S$3)-B87</f>
        <v>3887.6309699644626</v>
      </c>
      <c r="T87" s="86">
        <f>(D87/(裸身!$C$83+$T$3))+E87-F87</f>
        <v>1417.3654577995467</v>
      </c>
      <c r="U87" s="86">
        <f>G87-C87+(-1/(裸身!$T$3+$U$3))*B87</f>
        <v>99.399655482045887</v>
      </c>
      <c r="V87" s="86">
        <f>(G87-C87)*(裸身!$T$3+$V$3)-B87</f>
        <v>4373.5848412100204</v>
      </c>
      <c r="W87" s="43">
        <f t="shared" si="3"/>
        <v>8.9999999999999982</v>
      </c>
      <c r="X87" s="45"/>
      <c r="Y87" s="43">
        <f t="shared" si="4"/>
        <v>39.999999999999964</v>
      </c>
      <c r="Z87" s="43">
        <f t="shared" si="5"/>
        <v>40</v>
      </c>
    </row>
    <row r="88" spans="1:26" s="44" customFormat="1">
      <c r="A88" s="43">
        <v>84</v>
      </c>
      <c r="B88" s="43">
        <f>裸身!S86</f>
        <v>17314.87728681213</v>
      </c>
      <c r="C88" s="43">
        <f>裸身!V86</f>
        <v>8162.7278637828613</v>
      </c>
      <c r="D88" s="43">
        <f>裸身!B86</f>
        <v>8657.4386434060652</v>
      </c>
      <c r="E88" s="43">
        <f>裸身!E86</f>
        <v>3751.5567454759616</v>
      </c>
      <c r="F88" s="43">
        <f>裸身!E86</f>
        <v>3751.5567454759616</v>
      </c>
      <c r="G88" s="43">
        <f>裸身!W86</f>
        <v>8657.4386434060652</v>
      </c>
      <c r="H88" s="43">
        <f>(D88/(裸身!$C$83+$H$3))+E88-F88</f>
        <v>865.74386434060625</v>
      </c>
      <c r="I88" s="43">
        <f>G88-C88+(-1/(裸身!$T$3+$I$3))*B88</f>
        <v>61.838847452900666</v>
      </c>
      <c r="J88" s="43">
        <f>(G88-C88)*(裸身!$T$3+$J$3)-B88</f>
        <v>2473.553898116028</v>
      </c>
      <c r="K88" s="43">
        <f>(D88/(裸身!$C$83+$K$3))+E88-F88</f>
        <v>961.93762704511801</v>
      </c>
      <c r="L88" s="75">
        <f>G88-C88+(-1/(裸身!$T$3+$L$3))*B88</f>
        <v>72.39669945705441</v>
      </c>
      <c r="M88" s="86">
        <f>(G88-C88)*(裸身!$T$3+$M$3)-B88</f>
        <v>2968.2646777392329</v>
      </c>
      <c r="N88" s="86">
        <f>(D88/(裸身!$C$83+$N$3))+E88-F88</f>
        <v>1082.1798304257577</v>
      </c>
      <c r="O88" s="86">
        <f>G88-C88+(-1/(裸身!$T$3+$L$3))*B88</f>
        <v>72.39669945705441</v>
      </c>
      <c r="P88" s="86">
        <f>(G88-C88)*(裸身!$T$3+$P$3)-B88</f>
        <v>3462.9754573624377</v>
      </c>
      <c r="Q88" s="86">
        <f>(D88/(裸身!$C$83+$Q$3))+E88-F88</f>
        <v>1236.776949058009</v>
      </c>
      <c r="R88" s="86">
        <f>G88-C88+(-1/(裸身!$T$3+$R$3))*B88</f>
        <v>92.039214813619537</v>
      </c>
      <c r="S88" s="86">
        <f>(G88-C88)*(裸身!$T$3+$S$3)-B88</f>
        <v>3957.686236985639</v>
      </c>
      <c r="T88" s="86">
        <f>(D88/(裸身!$C$83+$T$3))+E88-F88</f>
        <v>1442.9064405676777</v>
      </c>
      <c r="U88" s="86">
        <f>G88-C88+(-1/(裸身!$T$3+$U$3))*B88</f>
        <v>101.19084128656465</v>
      </c>
      <c r="V88" s="86">
        <f>(G88-C88)*(裸身!$T$3+$V$3)-B88</f>
        <v>4452.3970166088438</v>
      </c>
      <c r="W88" s="43">
        <f t="shared" si="3"/>
        <v>9.0000000000000036</v>
      </c>
      <c r="X88" s="45"/>
      <c r="Y88" s="43">
        <f t="shared" si="4"/>
        <v>40.000000000000036</v>
      </c>
      <c r="Z88" s="43">
        <f t="shared" si="5"/>
        <v>40</v>
      </c>
    </row>
    <row r="89" spans="1:26" s="44" customFormat="1">
      <c r="A89" s="43">
        <v>85</v>
      </c>
      <c r="B89" s="43">
        <f>裸身!S87</f>
        <v>17623.19890887506</v>
      </c>
      <c r="C89" s="43">
        <f>裸身!V87</f>
        <v>8308.0794856125285</v>
      </c>
      <c r="D89" s="43">
        <f>裸身!B87</f>
        <v>8811.5994544375299</v>
      </c>
      <c r="E89" s="43">
        <f>裸身!E87</f>
        <v>3818.3597635895962</v>
      </c>
      <c r="F89" s="43">
        <f>裸身!E87</f>
        <v>3818.3597635895962</v>
      </c>
      <c r="G89" s="43">
        <f>裸身!W87</f>
        <v>8811.5994544375299</v>
      </c>
      <c r="H89" s="43">
        <f>(D89/(裸身!$C$83+$H$3))+E89-F89</f>
        <v>881.15994544375326</v>
      </c>
      <c r="I89" s="43">
        <f>G89-C89+(-1/(裸身!$T$3+$I$3))*B89</f>
        <v>62.939996103124827</v>
      </c>
      <c r="J89" s="43">
        <f>(G89-C89)*(裸身!$T$3+$J$3)-B89</f>
        <v>2517.599844124994</v>
      </c>
      <c r="K89" s="43">
        <f>(D89/(裸身!$C$83+$K$3))+E89-F89</f>
        <v>979.06660604861418</v>
      </c>
      <c r="L89" s="75">
        <f>G89-C89+(-1/(裸身!$T$3+$L$3))*B89</f>
        <v>73.685849096341315</v>
      </c>
      <c r="M89" s="86">
        <f>(G89-C89)*(裸身!$T$3+$M$3)-B89</f>
        <v>3021.1198129499935</v>
      </c>
      <c r="N89" s="86">
        <f>(D89/(裸身!$C$83+$N$3))+E89-F89</f>
        <v>1101.4499318046915</v>
      </c>
      <c r="O89" s="86">
        <f>G89-C89+(-1/(裸身!$T$3+$L$3))*B89</f>
        <v>73.685849096341315</v>
      </c>
      <c r="P89" s="86">
        <f>(G89-C89)*(裸身!$T$3+$P$3)-B89</f>
        <v>3524.6397817749967</v>
      </c>
      <c r="Q89" s="86">
        <f>(D89/(裸身!$C$83+$Q$3))+E89-F89</f>
        <v>1258.7999220625047</v>
      </c>
      <c r="R89" s="86">
        <f>G89-C89+(-1/(裸身!$T$3+$R$3))*B89</f>
        <v>93.678133734883659</v>
      </c>
      <c r="S89" s="86">
        <f>(G89-C89)*(裸身!$T$3+$S$3)-B89</f>
        <v>4028.1597505999998</v>
      </c>
      <c r="T89" s="86">
        <f>(D89/(裸身!$C$83+$T$3))+E89-F89</f>
        <v>1468.5999090729215</v>
      </c>
      <c r="U89" s="86">
        <f>G89-C89+(-1/(裸身!$T$3+$U$3))*B89</f>
        <v>102.99272089602272</v>
      </c>
      <c r="V89" s="86">
        <f>(G89-C89)*(裸身!$T$3+$V$3)-B89</f>
        <v>4531.6797194249993</v>
      </c>
      <c r="W89" s="43">
        <f t="shared" si="3"/>
        <v>9.0000000000000018</v>
      </c>
      <c r="X89" s="45"/>
      <c r="Y89" s="43">
        <f t="shared" si="4"/>
        <v>40.000000000000007</v>
      </c>
      <c r="Z89" s="43">
        <f t="shared" si="5"/>
        <v>40</v>
      </c>
    </row>
    <row r="90" spans="1:26" s="44" customFormat="1">
      <c r="A90" s="43">
        <v>86</v>
      </c>
      <c r="B90" s="43">
        <f>裸身!S88</f>
        <v>17933.339563861824</v>
      </c>
      <c r="C90" s="43">
        <f>裸身!V88</f>
        <v>8454.28865153486</v>
      </c>
      <c r="D90" s="43">
        <f>裸身!B88</f>
        <v>8966.669781930912</v>
      </c>
      <c r="E90" s="43">
        <f>裸身!E88</f>
        <v>3885.5569055033952</v>
      </c>
      <c r="F90" s="43">
        <f>裸身!E88</f>
        <v>3885.5569055033952</v>
      </c>
      <c r="G90" s="43">
        <f>裸身!W88</f>
        <v>8966.669781930912</v>
      </c>
      <c r="H90" s="43">
        <f>(D90/(裸身!$C$83+$H$3))+E90-F90</f>
        <v>896.66697819309093</v>
      </c>
      <c r="I90" s="43">
        <f>G90-C90+(-1/(裸身!$T$3+$I$3))*B90</f>
        <v>64.047641299506324</v>
      </c>
      <c r="J90" s="43">
        <f>(G90-C90)*(裸身!$T$3+$J$3)-B90</f>
        <v>2561.9056519802543</v>
      </c>
      <c r="K90" s="43">
        <f>(D90/(裸身!$C$83+$K$3))+E90-F90</f>
        <v>996.29664243676825</v>
      </c>
      <c r="L90" s="75">
        <f>G90-C90+(-1/(裸身!$T$3+$L$3))*B90</f>
        <v>74.982604448202551</v>
      </c>
      <c r="M90" s="86">
        <f>(G90-C90)*(裸身!$T$3+$M$3)-B90</f>
        <v>3074.2867823763081</v>
      </c>
      <c r="N90" s="86">
        <f>(D90/(裸身!$C$83+$N$3))+E90-F90</f>
        <v>1120.8337227413635</v>
      </c>
      <c r="O90" s="86">
        <f>G90-C90+(-1/(裸身!$T$3+$L$3))*B90</f>
        <v>74.982604448202551</v>
      </c>
      <c r="P90" s="86">
        <f>(G90-C90)*(裸身!$T$3+$P$3)-B90</f>
        <v>3586.6679127723582</v>
      </c>
      <c r="Q90" s="86">
        <f>(D90/(裸身!$C$83+$Q$3))+E90-F90</f>
        <v>1280.9528259901303</v>
      </c>
      <c r="R90" s="86">
        <f>G90-C90+(-1/(裸身!$T$3+$R$3))*B90</f>
        <v>95.326721934149077</v>
      </c>
      <c r="S90" s="86">
        <f>(G90-C90)*(裸身!$T$3+$S$3)-B90</f>
        <v>4099.0490431684084</v>
      </c>
      <c r="T90" s="86">
        <f>(D90/(裸身!$C$83+$T$3))+E90-F90</f>
        <v>1494.4449636551522</v>
      </c>
      <c r="U90" s="86">
        <f>G90-C90+(-1/(裸身!$T$3+$U$3))*B90</f>
        <v>104.80523121737411</v>
      </c>
      <c r="V90" s="86">
        <f>(G90-C90)*(裸身!$T$3+$V$3)-B90</f>
        <v>4611.4301735644622</v>
      </c>
      <c r="W90" s="43">
        <f t="shared" si="3"/>
        <v>8.9999999999999982</v>
      </c>
      <c r="X90" s="45"/>
      <c r="Y90" s="43">
        <f t="shared" si="4"/>
        <v>40.000000000000036</v>
      </c>
      <c r="Z90" s="43">
        <f t="shared" si="5"/>
        <v>40</v>
      </c>
    </row>
    <row r="91" spans="1:26" s="44" customFormat="1">
      <c r="A91" s="43">
        <v>87</v>
      </c>
      <c r="B91" s="43">
        <f>裸身!S89</f>
        <v>18245.288644714357</v>
      </c>
      <c r="C91" s="43">
        <f>裸身!V89</f>
        <v>8601.3503610796251</v>
      </c>
      <c r="D91" s="43">
        <f>裸身!B89</f>
        <v>9122.6443223571787</v>
      </c>
      <c r="E91" s="43">
        <f>裸身!E89</f>
        <v>3953.145873021444</v>
      </c>
      <c r="F91" s="43">
        <f>裸身!E89</f>
        <v>3953.145873021444</v>
      </c>
      <c r="G91" s="43">
        <f>裸身!W89</f>
        <v>9122.6443223571787</v>
      </c>
      <c r="H91" s="43">
        <f>(D91/(裸身!$C$83+$H$3))+E91-F91</f>
        <v>912.26443223571778</v>
      </c>
      <c r="I91" s="43">
        <f>G91-C91+(-1/(裸身!$T$3+$I$3))*B91</f>
        <v>65.16174515969459</v>
      </c>
      <c r="J91" s="43">
        <f>(G91-C91)*(裸身!$T$3+$J$3)-B91</f>
        <v>2606.469806387784</v>
      </c>
      <c r="K91" s="43">
        <f>(D91/(裸身!$C$83+$K$3))+E91-F91</f>
        <v>1013.6271469285753</v>
      </c>
      <c r="L91" s="75">
        <f>G91-C91+(-1/(裸身!$T$3+$L$3))*B91</f>
        <v>76.286921162569172</v>
      </c>
      <c r="M91" s="86">
        <f>(G91-C91)*(裸身!$T$3+$M$3)-B91</f>
        <v>3127.7637676653358</v>
      </c>
      <c r="N91" s="86">
        <f>(D91/(裸身!$C$83+$N$3))+E91-F91</f>
        <v>1140.3305402946476</v>
      </c>
      <c r="O91" s="86">
        <f>G91-C91+(-1/(裸身!$T$3+$L$3))*B91</f>
        <v>76.286921162569172</v>
      </c>
      <c r="P91" s="86">
        <f>(G91-C91)*(裸身!$T$3+$P$3)-B91</f>
        <v>3649.0577289428911</v>
      </c>
      <c r="Q91" s="86">
        <f>(D91/(裸身!$C$83+$Q$3))+E91-F91</f>
        <v>1303.2349031938825</v>
      </c>
      <c r="R91" s="86">
        <f>G91-C91+(-1/(裸身!$T$3+$R$3))*B91</f>
        <v>96.984923028382411</v>
      </c>
      <c r="S91" s="86">
        <f>(G91-C91)*(裸身!$T$3+$S$3)-B91</f>
        <v>4170.3516902204465</v>
      </c>
      <c r="T91" s="86">
        <f>(D91/(裸身!$C$83+$T$3))+E91-F91</f>
        <v>1520.4407203928636</v>
      </c>
      <c r="U91" s="86">
        <f>G91-C91+(-1/(裸身!$T$3+$U$3))*B91</f>
        <v>106.62831026131812</v>
      </c>
      <c r="V91" s="86">
        <f>(G91-C91)*(裸身!$T$3+$V$3)-B91</f>
        <v>4691.6456514979982</v>
      </c>
      <c r="W91" s="43">
        <f t="shared" si="3"/>
        <v>9.0000000000000018</v>
      </c>
      <c r="X91" s="45"/>
      <c r="Y91" s="43">
        <f t="shared" si="4"/>
        <v>39.999999999999943</v>
      </c>
      <c r="Z91" s="43">
        <f t="shared" si="5"/>
        <v>40</v>
      </c>
    </row>
    <row r="92" spans="1:26" s="44" customFormat="1">
      <c r="A92" s="43">
        <v>88</v>
      </c>
      <c r="B92" s="43">
        <f>裸身!S90</f>
        <v>18559.035727794657</v>
      </c>
      <c r="C92" s="43">
        <f>裸身!V90</f>
        <v>8749.2597002460534</v>
      </c>
      <c r="D92" s="43">
        <f>裸身!B90</f>
        <v>9279.5178638973284</v>
      </c>
      <c r="E92" s="43">
        <f>裸身!E90</f>
        <v>4021.1244076888424</v>
      </c>
      <c r="F92" s="43">
        <f>裸身!E90</f>
        <v>4021.1244076888424</v>
      </c>
      <c r="G92" s="43">
        <f>裸身!W90</f>
        <v>9279.5178638973284</v>
      </c>
      <c r="H92" s="43">
        <f>(D92/(裸身!$C$83+$H$3))+E92-F92</f>
        <v>927.95178638973266</v>
      </c>
      <c r="I92" s="43">
        <f>G92-C92+(-1/(裸身!$T$3+$I$3))*B92</f>
        <v>66.282270456408583</v>
      </c>
      <c r="J92" s="43">
        <f>(G92-C92)*(裸身!$T$3+$J$3)-B92</f>
        <v>2651.2908182563442</v>
      </c>
      <c r="K92" s="43">
        <f>(D92/(裸身!$C$83+$K$3))+E92-F92</f>
        <v>1031.0575404330366</v>
      </c>
      <c r="L92" s="75">
        <f>G92-C92+(-1/(裸身!$T$3+$L$3))*B92</f>
        <v>77.598755656283402</v>
      </c>
      <c r="M92" s="86">
        <f>(G92-C92)*(裸身!$T$3+$M$3)-B92</f>
        <v>3181.5489819076211</v>
      </c>
      <c r="N92" s="86">
        <f>(D92/(裸身!$C$83+$N$3))+E92-F92</f>
        <v>1159.9397329871663</v>
      </c>
      <c r="O92" s="86">
        <f>G92-C92+(-1/(裸身!$T$3+$L$3))*B92</f>
        <v>77.598755656283402</v>
      </c>
      <c r="P92" s="86">
        <f>(G92-C92)*(裸身!$T$3+$P$3)-B92</f>
        <v>3711.8071455588943</v>
      </c>
      <c r="Q92" s="86">
        <f>(D92/(裸身!$C$83+$Q$3))+E92-F92</f>
        <v>1325.6454091281894</v>
      </c>
      <c r="R92" s="86">
        <f>G92-C92+(-1/(裸身!$T$3+$R$3))*B92</f>
        <v>98.652681609538831</v>
      </c>
      <c r="S92" s="86">
        <f>(G92-C92)*(裸身!$T$3+$S$3)-B92</f>
        <v>4242.0653092101675</v>
      </c>
      <c r="T92" s="86">
        <f>(D92/(裸身!$C$83+$T$3))+E92-F92</f>
        <v>1546.5863106495544</v>
      </c>
      <c r="U92" s="86">
        <f>G92-C92+(-1/(裸身!$T$3+$U$3))*B92</f>
        <v>108.46189711048737</v>
      </c>
      <c r="V92" s="86">
        <f>(G92-C92)*(裸身!$T$3+$V$3)-B92</f>
        <v>4772.3234728614443</v>
      </c>
      <c r="W92" s="43">
        <f t="shared" si="3"/>
        <v>9</v>
      </c>
      <c r="X92" s="45"/>
      <c r="Y92" s="43">
        <f t="shared" si="4"/>
        <v>39.999999999999929</v>
      </c>
      <c r="Z92" s="43">
        <f t="shared" si="5"/>
        <v>40</v>
      </c>
    </row>
    <row r="93" spans="1:26" s="44" customFormat="1">
      <c r="A93" s="43">
        <v>89</v>
      </c>
      <c r="B93" s="43">
        <f>裸身!S91</f>
        <v>18874.57056765879</v>
      </c>
      <c r="C93" s="43">
        <f>裸身!V91</f>
        <v>8898.0118390391435</v>
      </c>
      <c r="D93" s="43">
        <f>裸身!B91</f>
        <v>9437.2852838293948</v>
      </c>
      <c r="E93" s="43">
        <f>裸身!E91</f>
        <v>4089.4902896594044</v>
      </c>
      <c r="F93" s="43">
        <f>裸身!E91</f>
        <v>4089.4902896594044</v>
      </c>
      <c r="G93" s="43">
        <f>裸身!W91</f>
        <v>9437.2852838293948</v>
      </c>
      <c r="H93" s="43">
        <f>(D93/(裸身!$C$83+$H$3))+E93-F93</f>
        <v>943.7285283829392</v>
      </c>
      <c r="I93" s="43">
        <f>G93-C93+(-1/(裸身!$T$3+$I$3))*B93</f>
        <v>67.409180598781461</v>
      </c>
      <c r="J93" s="43">
        <f>(G93-C93)*(裸身!$T$3+$J$3)-B93</f>
        <v>2696.3672239512598</v>
      </c>
      <c r="K93" s="43">
        <f>(D93/(裸身!$C$83+$K$3))+E93-F93</f>
        <v>1048.5872537588216</v>
      </c>
      <c r="L93" s="75">
        <f>G93-C93+(-1/(裸身!$T$3+$L$3))*B93</f>
        <v>78.918065091256324</v>
      </c>
      <c r="M93" s="86">
        <f>(G93-C93)*(裸身!$T$3+$M$3)-B93</f>
        <v>3235.640668741511</v>
      </c>
      <c r="N93" s="86">
        <f>(D93/(裸身!$C$83+$N$3))+E93-F93</f>
        <v>1179.6606604786743</v>
      </c>
      <c r="O93" s="86">
        <f>G93-C93+(-1/(裸身!$T$3+$L$3))*B93</f>
        <v>78.918065091256324</v>
      </c>
      <c r="P93" s="86">
        <f>(G93-C93)*(裸身!$T$3+$P$3)-B93</f>
        <v>3774.9141135317623</v>
      </c>
      <c r="Q93" s="86">
        <f>(D93/(裸身!$C$83+$Q$3))+E93-F93</f>
        <v>1348.1836119756276</v>
      </c>
      <c r="R93" s="86">
        <f>G93-C93+(-1/(裸身!$T$3+$R$3))*B93</f>
        <v>100.32994321679104</v>
      </c>
      <c r="S93" s="86">
        <f>(G93-C93)*(裸身!$T$3+$S$3)-B93</f>
        <v>4314.1875583220135</v>
      </c>
      <c r="T93" s="86">
        <f>(D93/(裸身!$C$83+$T$3))+E93-F93</f>
        <v>1572.8808806382326</v>
      </c>
      <c r="U93" s="86">
        <f>G93-C93+(-1/(裸身!$T$3+$U$3))*B93</f>
        <v>110.3059318889151</v>
      </c>
      <c r="V93" s="86">
        <f>(G93-C93)*(裸身!$T$3+$V$3)-B93</f>
        <v>4853.4610031122647</v>
      </c>
      <c r="W93" s="43">
        <f t="shared" si="3"/>
        <v>9</v>
      </c>
      <c r="X93" s="45"/>
      <c r="Y93" s="43">
        <f t="shared" si="4"/>
        <v>39.99999999999995</v>
      </c>
      <c r="Z93" s="43">
        <f t="shared" si="5"/>
        <v>40</v>
      </c>
    </row>
    <row r="94" spans="1:26" s="44" customFormat="1">
      <c r="A94" s="43">
        <v>90</v>
      </c>
      <c r="B94" s="43">
        <f>裸身!S92</f>
        <v>19191.883092036795</v>
      </c>
      <c r="C94" s="43">
        <f>裸身!V92</f>
        <v>9047.60202910306</v>
      </c>
      <c r="D94" s="43">
        <f>裸身!B92</f>
        <v>9595.9415460183973</v>
      </c>
      <c r="E94" s="43">
        <f>裸身!E92</f>
        <v>4158.2413366079718</v>
      </c>
      <c r="F94" s="43">
        <f>裸身!E92</f>
        <v>4158.2413366079718</v>
      </c>
      <c r="G94" s="43">
        <f>裸身!W92</f>
        <v>9595.9415460183973</v>
      </c>
      <c r="H94" s="43">
        <f>(D94/(裸身!$C$83+$H$3))+E94-F94</f>
        <v>959.59415460183936</v>
      </c>
      <c r="I94" s="43">
        <f>G94-C94+(-1/(裸身!$T$3+$I$3))*B94</f>
        <v>68.54243961441739</v>
      </c>
      <c r="J94" s="43">
        <f>(G94-C94)*(裸身!$T$3+$J$3)-B94</f>
        <v>2741.6975845766974</v>
      </c>
      <c r="K94" s="43">
        <f>(D94/(裸身!$C$83+$K$3))+E94-F94</f>
        <v>1066.2157273353778</v>
      </c>
      <c r="L94" s="75">
        <f>G94-C94+(-1/(裸身!$T$3+$L$3))*B94</f>
        <v>80.244807353464239</v>
      </c>
      <c r="M94" s="86">
        <f>(G94-C94)*(裸身!$T$3+$M$3)-B94</f>
        <v>3290.0371014920347</v>
      </c>
      <c r="N94" s="86">
        <f>(D94/(裸身!$C$83+$N$3))+E94-F94</f>
        <v>1199.4926932522994</v>
      </c>
      <c r="O94" s="86">
        <f>G94-C94+(-1/(裸身!$T$3+$L$3))*B94</f>
        <v>80.244807353464239</v>
      </c>
      <c r="P94" s="86">
        <f>(G94-C94)*(裸身!$T$3+$P$3)-B94</f>
        <v>3838.376618407372</v>
      </c>
      <c r="Q94" s="86">
        <f>(D94/(裸身!$C$83+$Q$3))+E94-F94</f>
        <v>1370.8487922883423</v>
      </c>
      <c r="R94" s="86">
        <f>G94-C94+(-1/(裸身!$T$3+$R$3))*B94</f>
        <v>102.01665430983047</v>
      </c>
      <c r="S94" s="86">
        <f>(G94-C94)*(裸身!$T$3+$S$3)-B94</f>
        <v>4386.7161353227093</v>
      </c>
      <c r="T94" s="86">
        <f>(D94/(裸身!$C$83+$T$3))+E94-F94</f>
        <v>1599.3235910030662</v>
      </c>
      <c r="U94" s="86">
        <f>G94-C94+(-1/(裸身!$T$3+$U$3))*B94</f>
        <v>112.16035573268289</v>
      </c>
      <c r="V94" s="86">
        <f>(G94-C94)*(裸身!$T$3+$V$3)-B94</f>
        <v>4935.0556522380466</v>
      </c>
      <c r="W94" s="43">
        <f t="shared" si="3"/>
        <v>8.9999999999999982</v>
      </c>
      <c r="X94" s="45"/>
      <c r="Y94" s="43">
        <f t="shared" si="4"/>
        <v>39.999999999999979</v>
      </c>
      <c r="Z94" s="43">
        <f t="shared" si="5"/>
        <v>40</v>
      </c>
    </row>
    <row r="95" spans="1:26" s="44" customFormat="1">
      <c r="A95" s="43">
        <v>91</v>
      </c>
      <c r="B95" s="43">
        <f>裸身!S93</f>
        <v>19510.963397008389</v>
      </c>
      <c r="C95" s="43">
        <f>裸身!V93</f>
        <v>9198.0256014468123</v>
      </c>
      <c r="D95" s="43">
        <f>裸身!B93</f>
        <v>9755.4816985041944</v>
      </c>
      <c r="E95" s="43">
        <f>裸身!E93</f>
        <v>4227.3754026851511</v>
      </c>
      <c r="F95" s="43">
        <f>裸身!E93</f>
        <v>4227.3754026851511</v>
      </c>
      <c r="G95" s="43">
        <f>裸身!W93</f>
        <v>9755.4816985041944</v>
      </c>
      <c r="H95" s="43">
        <f>(D95/(裸身!$C$83+$H$3))+E95-F95</f>
        <v>975.54816985041907</v>
      </c>
      <c r="I95" s="43">
        <f>G95-C95+(-1/(裸身!$T$3+$I$3))*B95</f>
        <v>69.682012132172304</v>
      </c>
      <c r="J95" s="43">
        <f>(G95-C95)*(裸身!$T$3+$J$3)-B95</f>
        <v>2787.280485286894</v>
      </c>
      <c r="K95" s="43">
        <f>(D95/(裸身!$C$83+$K$3))+E95-F95</f>
        <v>1083.9424109449101</v>
      </c>
      <c r="L95" s="75">
        <f>G95-C95+(-1/(裸身!$T$3+$L$3))*B95</f>
        <v>81.578941032787213</v>
      </c>
      <c r="M95" s="86">
        <f>(G95-C95)*(裸身!$T$3+$M$3)-B95</f>
        <v>3344.7365823442742</v>
      </c>
      <c r="N95" s="86">
        <f>(D95/(裸身!$C$83+$N$3))+E95-F95</f>
        <v>1219.4352123130247</v>
      </c>
      <c r="O95" s="86">
        <f>G95-C95+(-1/(裸身!$T$3+$L$3))*B95</f>
        <v>81.578941032787213</v>
      </c>
      <c r="P95" s="86">
        <f>(G95-C95)*(裸身!$T$3+$P$3)-B95</f>
        <v>3902.1926794016581</v>
      </c>
      <c r="Q95" s="86">
        <f>(D95/(裸身!$C$83+$Q$3))+E95-F95</f>
        <v>1393.6402426434561</v>
      </c>
      <c r="R95" s="86">
        <f>G95-C95+(-1/(裸身!$T$3+$R$3))*B95</f>
        <v>103.7127622432335</v>
      </c>
      <c r="S95" s="86">
        <f>(G95-C95)*(裸身!$T$3+$S$3)-B95</f>
        <v>4459.648776459042</v>
      </c>
      <c r="T95" s="86">
        <f>(D95/(裸身!$C$83+$T$3))+E95-F95</f>
        <v>1625.913616417366</v>
      </c>
      <c r="U95" s="86">
        <f>G95-C95+(-1/(裸身!$T$3+$U$3))*B95</f>
        <v>114.02511076173687</v>
      </c>
      <c r="V95" s="86">
        <f>(G95-C95)*(裸身!$T$3+$V$3)-B95</f>
        <v>5017.1048735164222</v>
      </c>
      <c r="W95" s="43">
        <f t="shared" si="3"/>
        <v>9.0000000000000036</v>
      </c>
      <c r="X95" s="45"/>
      <c r="Y95" s="43">
        <f t="shared" si="4"/>
        <v>40.000000000000014</v>
      </c>
      <c r="Z95" s="43">
        <f t="shared" si="5"/>
        <v>40</v>
      </c>
    </row>
    <row r="96" spans="1:26" s="44" customFormat="1">
      <c r="A96" s="43">
        <v>92</v>
      </c>
      <c r="B96" s="43">
        <f>裸身!S94</f>
        <v>19831.801742365056</v>
      </c>
      <c r="C96" s="43">
        <f>裸身!V94</f>
        <v>9349.2779642578116</v>
      </c>
      <c r="D96" s="43">
        <f>裸身!B94</f>
        <v>9915.9008711825281</v>
      </c>
      <c r="E96" s="43">
        <f>裸身!E94</f>
        <v>4296.890377512429</v>
      </c>
      <c r="F96" s="43">
        <f>裸身!E94</f>
        <v>4296.890377512429</v>
      </c>
      <c r="G96" s="43">
        <f>裸身!W94</f>
        <v>9915.9008711825281</v>
      </c>
      <c r="H96" s="43">
        <f>(D96/(裸身!$C$83+$H$3))+E96-F96</f>
        <v>991.590087118253</v>
      </c>
      <c r="I96" s="43">
        <f>G96-C96+(-1/(裸身!$T$3+$I$3))*B96</f>
        <v>70.827863365590076</v>
      </c>
      <c r="J96" s="43">
        <f>(G96-C96)*(裸身!$T$3+$J$3)-B96</f>
        <v>2833.1145346236044</v>
      </c>
      <c r="K96" s="43">
        <f>(D96/(裸身!$C$83+$K$3))+E96-F96</f>
        <v>1101.766763464725</v>
      </c>
      <c r="L96" s="75">
        <f>G96-C96+(-1/(裸身!$T$3+$L$3))*B96</f>
        <v>82.920425403617571</v>
      </c>
      <c r="M96" s="86">
        <f>(G96-C96)*(裸身!$T$3+$M$3)-B96</f>
        <v>3399.7374415483209</v>
      </c>
      <c r="N96" s="86">
        <f>(D96/(裸身!$C$83+$N$3))+E96-F96</f>
        <v>1239.4876088978162</v>
      </c>
      <c r="O96" s="86">
        <f>G96-C96+(-1/(裸身!$T$3+$L$3))*B96</f>
        <v>82.920425403617571</v>
      </c>
      <c r="P96" s="86">
        <f>(G96-C96)*(裸身!$T$3+$P$3)-B96</f>
        <v>3966.3603484730374</v>
      </c>
      <c r="Q96" s="86">
        <f>(D96/(裸身!$C$83+$Q$3))+E96-F96</f>
        <v>1416.5572673117895</v>
      </c>
      <c r="R96" s="86">
        <f>G96-C96+(-1/(裸身!$T$3+$R$3))*B96</f>
        <v>105.41821524180824</v>
      </c>
      <c r="S96" s="86">
        <f>(G96-C96)*(裸身!$T$3+$S$3)-B96</f>
        <v>4532.983255397754</v>
      </c>
      <c r="T96" s="86">
        <f>(D96/(裸身!$C$83+$T$3))+E96-F96</f>
        <v>1652.650145197088</v>
      </c>
      <c r="U96" s="86">
        <f>G96-C96+(-1/(裸身!$T$3+$U$3))*B96</f>
        <v>115.9001400527834</v>
      </c>
      <c r="V96" s="86">
        <f>(G96-C96)*(裸身!$T$3+$V$3)-B96</f>
        <v>5099.6061623224705</v>
      </c>
      <c r="W96" s="43">
        <f t="shared" si="3"/>
        <v>9.0000000000000018</v>
      </c>
      <c r="X96" s="45"/>
      <c r="Y96" s="43">
        <f t="shared" si="4"/>
        <v>39.999999999999993</v>
      </c>
      <c r="Z96" s="43">
        <f t="shared" si="5"/>
        <v>40</v>
      </c>
    </row>
    <row r="97" spans="1:26" s="44" customFormat="1">
      <c r="A97" s="43">
        <v>93</v>
      </c>
      <c r="B97" s="43">
        <f>裸身!S95</f>
        <v>20154.388547148465</v>
      </c>
      <c r="C97" s="43">
        <f>裸身!V95</f>
        <v>9501.3546007985624</v>
      </c>
      <c r="D97" s="43">
        <f>裸身!B95</f>
        <v>10077.194273574232</v>
      </c>
      <c r="E97" s="43">
        <f>裸身!E95</f>
        <v>4366.7841852155007</v>
      </c>
      <c r="F97" s="43">
        <f>裸身!E95</f>
        <v>4366.7841852155007</v>
      </c>
      <c r="G97" s="43">
        <f>裸身!W95</f>
        <v>10077.194273574232</v>
      </c>
      <c r="H97" s="43">
        <f>(D97/(裸身!$C$83+$H$3))+E97-F97</f>
        <v>1007.7194273574232</v>
      </c>
      <c r="I97" s="43">
        <f>G97-C97+(-1/(裸身!$T$3+$I$3))*B97</f>
        <v>71.979959096958282</v>
      </c>
      <c r="J97" s="43">
        <f>(G97-C97)*(裸身!$T$3+$J$3)-B97</f>
        <v>2879.1983638783313</v>
      </c>
      <c r="K97" s="43">
        <f>(D97/(裸身!$C$83+$K$3))+E97-F97</f>
        <v>1119.6882526193594</v>
      </c>
      <c r="L97" s="75">
        <f>G97-C97+(-1/(裸身!$T$3+$L$3))*B97</f>
        <v>84.269220406195132</v>
      </c>
      <c r="M97" s="86">
        <f>(G97-C97)*(裸身!$T$3+$M$3)-B97</f>
        <v>3455.0380366540012</v>
      </c>
      <c r="N97" s="86">
        <f>(D97/(裸身!$C$83+$N$3))+E97-F97</f>
        <v>1259.6492841967793</v>
      </c>
      <c r="O97" s="86">
        <f>G97-C97+(-1/(裸身!$T$3+$L$3))*B97</f>
        <v>84.269220406195132</v>
      </c>
      <c r="P97" s="86">
        <f>(G97-C97)*(裸身!$T$3+$P$3)-B97</f>
        <v>4030.8777094296711</v>
      </c>
      <c r="Q97" s="86">
        <f>(D97/(裸身!$C$83+$Q$3))+E97-F97</f>
        <v>1439.5991819391757</v>
      </c>
      <c r="R97" s="86">
        <f>G97-C97+(-1/(裸身!$T$3+$R$3))*B97</f>
        <v>107.13296237686842</v>
      </c>
      <c r="S97" s="86">
        <f>(G97-C97)*(裸身!$T$3+$S$3)-B97</f>
        <v>4606.717382205341</v>
      </c>
      <c r="T97" s="86">
        <f>(D97/(裸身!$C$83+$T$3))+E97-F97</f>
        <v>1679.5323789290387</v>
      </c>
      <c r="U97" s="86">
        <f>G97-C97+(-1/(裸身!$T$3+$U$3))*B97</f>
        <v>117.78538761320476</v>
      </c>
      <c r="V97" s="86">
        <f>(G97-C97)*(裸身!$T$3+$V$3)-B97</f>
        <v>5182.5570549810109</v>
      </c>
      <c r="W97" s="43">
        <f t="shared" si="3"/>
        <v>8.9999999999999982</v>
      </c>
      <c r="X97" s="45"/>
      <c r="Y97" s="43">
        <f t="shared" si="4"/>
        <v>39.999999999999964</v>
      </c>
      <c r="Z97" s="43">
        <f t="shared" si="5"/>
        <v>40</v>
      </c>
    </row>
    <row r="98" spans="1:26" s="44" customFormat="1">
      <c r="A98" s="43">
        <v>94</v>
      </c>
      <c r="B98" s="43">
        <f>裸身!S96</f>
        <v>20478.714385358056</v>
      </c>
      <c r="C98" s="43">
        <f>裸身!V96</f>
        <v>9654.2510673830839</v>
      </c>
      <c r="D98" s="43">
        <f>裸身!B96</f>
        <v>10239.357192679028</v>
      </c>
      <c r="E98" s="43">
        <f>裸身!E96</f>
        <v>4437.0547834942454</v>
      </c>
      <c r="F98" s="43">
        <f>裸身!E96</f>
        <v>4437.0547834942454</v>
      </c>
      <c r="G98" s="43">
        <f>裸身!W96</f>
        <v>10239.357192679028</v>
      </c>
      <c r="H98" s="43">
        <f>(D98/(裸身!$C$83+$H$3))+E98-F98</f>
        <v>1023.9357192679026</v>
      </c>
      <c r="I98" s="43">
        <f>G98-C98+(-1/(裸身!$T$3+$I$3))*B98</f>
        <v>73.138265661992932</v>
      </c>
      <c r="J98" s="43">
        <f>(G98-C98)*(裸身!$T$3+$J$3)-B98</f>
        <v>2925.5306264797182</v>
      </c>
      <c r="K98" s="43">
        <f>(D98/(裸身!$C$83+$K$3))+E98-F98</f>
        <v>1137.7063547421139</v>
      </c>
      <c r="L98" s="75">
        <f>G98-C98+(-1/(裸身!$T$3+$L$3))*B98</f>
        <v>85.625286628674701</v>
      </c>
      <c r="M98" s="86">
        <f>(G98-C98)*(裸身!$T$3+$M$3)-B98</f>
        <v>3510.6367517756626</v>
      </c>
      <c r="N98" s="86">
        <f>(D98/(裸身!$C$83+$N$3))+E98-F98</f>
        <v>1279.9196490848781</v>
      </c>
      <c r="O98" s="86">
        <f>G98-C98+(-1/(裸身!$T$3+$L$3))*B98</f>
        <v>85.625286628674701</v>
      </c>
      <c r="P98" s="86">
        <f>(G98-C98)*(裸身!$T$3+$P$3)-B98</f>
        <v>4095.7428770716069</v>
      </c>
      <c r="Q98" s="86">
        <f>(D98/(裸身!$C$83+$Q$3))+E98-F98</f>
        <v>1462.7653132398609</v>
      </c>
      <c r="R98" s="86">
        <f>G98-C98+(-1/(裸身!$T$3+$R$3))*B98</f>
        <v>108.85695354343142</v>
      </c>
      <c r="S98" s="86">
        <f>(G98-C98)*(裸身!$T$3+$S$3)-B98</f>
        <v>4680.8490023675513</v>
      </c>
      <c r="T98" s="86">
        <f>(D98/(裸身!$C$83+$T$3))+E98-F98</f>
        <v>1706.5595321131714</v>
      </c>
      <c r="U98" s="86">
        <f>G98-C98+(-1/(裸身!$T$3+$U$3))*B98</f>
        <v>119.68079835598854</v>
      </c>
      <c r="V98" s="86">
        <f>(G98-C98)*(裸身!$T$3+$V$3)-B98</f>
        <v>5265.9551276634957</v>
      </c>
      <c r="W98" s="43">
        <f t="shared" si="3"/>
        <v>9.0000000000000018</v>
      </c>
      <c r="X98" s="45"/>
      <c r="Y98" s="43">
        <f t="shared" si="4"/>
        <v>40.000000000000043</v>
      </c>
      <c r="Z98" s="43">
        <f t="shared" si="5"/>
        <v>40</v>
      </c>
    </row>
    <row r="99" spans="1:26" s="44" customFormat="1">
      <c r="A99" s="43">
        <v>95</v>
      </c>
      <c r="B99" s="43">
        <f>裸身!S97</f>
        <v>20804.769981818201</v>
      </c>
      <c r="C99" s="43">
        <f>裸身!V97</f>
        <v>9807.9629914285797</v>
      </c>
      <c r="D99" s="43">
        <f>裸身!B97</f>
        <v>10402.3849909091</v>
      </c>
      <c r="E99" s="43">
        <f>裸身!E97</f>
        <v>4507.7001627272766</v>
      </c>
      <c r="F99" s="43">
        <f>裸身!E97</f>
        <v>4507.7001627272766</v>
      </c>
      <c r="G99" s="43">
        <f>裸身!W97</f>
        <v>10402.3849909091</v>
      </c>
      <c r="H99" s="43">
        <f>(D99/(裸身!$C$83+$H$3))+E99-F99</f>
        <v>1040.2384990909104</v>
      </c>
      <c r="I99" s="43">
        <f>G99-C99+(-1/(裸身!$T$3+$I$3))*B99</f>
        <v>74.302749935065663</v>
      </c>
      <c r="J99" s="43">
        <f>(G99-C99)*(裸身!$T$3+$J$3)-B99</f>
        <v>2972.1099974026292</v>
      </c>
      <c r="K99" s="43">
        <f>(D99/(裸身!$C$83+$K$3))+E99-F99</f>
        <v>1155.8205545454557</v>
      </c>
      <c r="L99" s="75">
        <f>G99-C99+(-1/(裸身!$T$3+$L$3))*B99</f>
        <v>86.988585289832884</v>
      </c>
      <c r="M99" s="86">
        <f>(G99-C99)*(裸身!$T$3+$M$3)-B99</f>
        <v>3566.53199688315</v>
      </c>
      <c r="N99" s="86">
        <f>(D99/(裸身!$C$83+$N$3))+E99-F99</f>
        <v>1300.2981238636376</v>
      </c>
      <c r="O99" s="86">
        <f>G99-C99+(-1/(裸身!$T$3+$L$3))*B99</f>
        <v>86.988585289832884</v>
      </c>
      <c r="P99" s="86">
        <f>(G99-C99)*(裸身!$T$3+$P$3)-B99</f>
        <v>4160.9539963636707</v>
      </c>
      <c r="Q99" s="86">
        <f>(D99/(裸身!$C$83+$Q$3))+E99-F99</f>
        <v>1486.0549987013001</v>
      </c>
      <c r="R99" s="86">
        <f>G99-C99+(-1/(裸身!$T$3+$R$3))*B99</f>
        <v>110.59013943823703</v>
      </c>
      <c r="S99" s="86">
        <f>(G99-C99)*(裸身!$T$3+$S$3)-B99</f>
        <v>4755.3759958441915</v>
      </c>
      <c r="T99" s="86">
        <f>(D99/(裸身!$C$83+$T$3))+E99-F99</f>
        <v>1733.7308318181831</v>
      </c>
      <c r="U99" s="86">
        <f>G99-C99+(-1/(裸身!$T$3+$U$3))*B99</f>
        <v>121.58631807556162</v>
      </c>
      <c r="V99" s="86">
        <f>(G99-C99)*(裸身!$T$3+$V$3)-B99</f>
        <v>5349.7979953247122</v>
      </c>
      <c r="W99" s="43">
        <f t="shared" si="3"/>
        <v>9</v>
      </c>
      <c r="X99" s="45"/>
      <c r="Y99" s="43">
        <f t="shared" si="4"/>
        <v>40.000000000000057</v>
      </c>
      <c r="Z99" s="43">
        <f t="shared" si="5"/>
        <v>40</v>
      </c>
    </row>
    <row r="100" spans="1:26" s="44" customFormat="1">
      <c r="A100" s="43">
        <v>96</v>
      </c>
      <c r="B100" s="43">
        <f>裸身!S98</f>
        <v>21132.54620819839</v>
      </c>
      <c r="C100" s="43">
        <f>裸身!V98</f>
        <v>9962.4860695792413</v>
      </c>
      <c r="D100" s="43">
        <f>裸身!B98</f>
        <v>10566.273104099195</v>
      </c>
      <c r="E100" s="43">
        <f>裸身!E98</f>
        <v>4578.7183451096507</v>
      </c>
      <c r="F100" s="43">
        <f>裸身!E98</f>
        <v>4578.7183451096507</v>
      </c>
      <c r="G100" s="43">
        <f>裸身!W98</f>
        <v>10566.273104099195</v>
      </c>
      <c r="H100" s="43">
        <f>(D100/(裸身!$C$83+$H$3))+E100-F100</f>
        <v>1056.6273104099191</v>
      </c>
      <c r="I100" s="43">
        <f>G100-C100+(-1/(裸身!$T$3+$I$3))*B100</f>
        <v>75.473379314993736</v>
      </c>
      <c r="J100" s="43">
        <f>(G100-C100)*(裸身!$T$3+$J$3)-B100</f>
        <v>3018.9351725997512</v>
      </c>
      <c r="K100" s="43">
        <f>(D100/(裸身!$C$83+$K$3))+E100-F100</f>
        <v>1174.0303448999102</v>
      </c>
      <c r="L100" s="75">
        <f>G100-C100+(-1/(裸身!$T$3+$L$3))*B100</f>
        <v>88.359078222431776</v>
      </c>
      <c r="M100" s="86">
        <f>(G100-C100)*(裸身!$T$3+$M$3)-B100</f>
        <v>3622.7222071197066</v>
      </c>
      <c r="N100" s="86">
        <f>(D100/(裸身!$C$83+$N$3))+E100-F100</f>
        <v>1320.7841380123991</v>
      </c>
      <c r="O100" s="86">
        <f>G100-C100+(-1/(裸身!$T$3+$L$3))*B100</f>
        <v>88.359078222431776</v>
      </c>
      <c r="P100" s="86">
        <f>(G100-C100)*(裸身!$T$3+$P$3)-B100</f>
        <v>4226.5092416396583</v>
      </c>
      <c r="Q100" s="86">
        <f>(D100/(裸身!$C$83+$Q$3))+E100-F100</f>
        <v>1509.4675862998847</v>
      </c>
      <c r="R100" s="86">
        <f>G100-C100+(-1/(裸身!$T$3+$R$3))*B100</f>
        <v>112.33247153859566</v>
      </c>
      <c r="S100" s="86">
        <f>(G100-C100)*(裸身!$T$3+$S$3)-B100</f>
        <v>4830.29627615961</v>
      </c>
      <c r="T100" s="86">
        <f>(D100/(裸身!$C$83+$T$3))+E100-F100</f>
        <v>1761.0455173498658</v>
      </c>
      <c r="U100" s="86">
        <f>G100-C100+(-1/(裸身!$T$3+$U$3))*B100</f>
        <v>123.50189342453558</v>
      </c>
      <c r="V100" s="86">
        <f>(G100-C100)*(裸身!$T$3+$V$3)-B100</f>
        <v>5434.0833106795653</v>
      </c>
      <c r="W100" s="43">
        <f t="shared" si="3"/>
        <v>9.0000000000000018</v>
      </c>
      <c r="X100" s="45"/>
      <c r="Y100" s="43">
        <f t="shared" si="4"/>
        <v>39.999999999999979</v>
      </c>
      <c r="Z100" s="43">
        <f t="shared" si="5"/>
        <v>40</v>
      </c>
    </row>
    <row r="101" spans="1:26" s="44" customFormat="1">
      <c r="A101" s="43">
        <v>97</v>
      </c>
      <c r="B101" s="43">
        <f>裸身!S99</f>
        <v>21462.034079178899</v>
      </c>
      <c r="C101" s="43">
        <f>裸身!V99</f>
        <v>10117.816065898623</v>
      </c>
      <c r="D101" s="43">
        <f>裸身!B99</f>
        <v>10731.017039589449</v>
      </c>
      <c r="E101" s="43">
        <f>裸身!E99</f>
        <v>4650.1073838220946</v>
      </c>
      <c r="F101" s="43">
        <f>裸身!E99</f>
        <v>4650.1073838220946</v>
      </c>
      <c r="G101" s="43">
        <f>裸身!W99</f>
        <v>10731.017039589449</v>
      </c>
      <c r="H101" s="43">
        <f>(D101/(裸身!$C$83+$H$3))+E101-F101</f>
        <v>1073.1017039589451</v>
      </c>
      <c r="I101" s="43">
        <f>G101-C101+(-1/(裸身!$T$3+$I$3))*B101</f>
        <v>76.650121711353336</v>
      </c>
      <c r="J101" s="43">
        <f>(G101-C101)*(裸身!$T$3+$J$3)-B101</f>
        <v>3066.0048684541325</v>
      </c>
      <c r="K101" s="43">
        <f>(D101/(裸身!$C$83+$K$3))+E101-F101</f>
        <v>1192.3352266210495</v>
      </c>
      <c r="L101" s="75">
        <f>G101-C101+(-1/(裸身!$T$3+$L$3))*B101</f>
        <v>89.736727857194069</v>
      </c>
      <c r="M101" s="86">
        <f>(G101-C101)*(裸身!$T$3+$M$3)-B101</f>
        <v>3679.2058421449583</v>
      </c>
      <c r="N101" s="86">
        <f>(D101/(裸身!$C$83+$N$3))+E101-F101</f>
        <v>1341.3771299486816</v>
      </c>
      <c r="O101" s="86">
        <f>G101-C101+(-1/(裸身!$T$3+$L$3))*B101</f>
        <v>89.736727857194069</v>
      </c>
      <c r="P101" s="86">
        <f>(G101-C101)*(裸身!$T$3+$P$3)-B101</f>
        <v>4292.4068158357841</v>
      </c>
      <c r="Q101" s="86">
        <f>(D101/(裸身!$C$83+$Q$3))+E101-F101</f>
        <v>1533.0024342270644</v>
      </c>
      <c r="R101" s="86">
        <f>G101-C101+(-1/(裸身!$T$3+$R$3))*B101</f>
        <v>114.08390208201416</v>
      </c>
      <c r="S101" s="86">
        <f>(G101-C101)*(裸身!$T$3+$S$3)-B101</f>
        <v>4905.6077895266098</v>
      </c>
      <c r="T101" s="86">
        <f>(D101/(裸身!$C$83+$T$3))+E101-F101</f>
        <v>1788.5028399315752</v>
      </c>
      <c r="U101" s="86">
        <f>G101-C101+(-1/(裸身!$T$3+$U$3))*B101</f>
        <v>125.42747189130534</v>
      </c>
      <c r="V101" s="86">
        <f>(G101-C101)*(裸身!$T$3+$V$3)-B101</f>
        <v>5518.8087632174356</v>
      </c>
      <c r="W101" s="43">
        <f t="shared" si="3"/>
        <v>9.0000000000000036</v>
      </c>
      <c r="X101" s="45"/>
      <c r="Y101" s="43">
        <f t="shared" si="4"/>
        <v>39.999999999999957</v>
      </c>
      <c r="Z101" s="43">
        <f t="shared" si="5"/>
        <v>40</v>
      </c>
    </row>
    <row r="102" spans="1:26" s="44" customFormat="1">
      <c r="A102" s="43">
        <v>98</v>
      </c>
      <c r="B102" s="43">
        <f>裸身!S100</f>
        <v>21793.224748755052</v>
      </c>
      <c r="C102" s="43">
        <f>裸身!V100</f>
        <v>10273.948810127382</v>
      </c>
      <c r="D102" s="43">
        <f>裸身!B100</f>
        <v>10896.612374377526</v>
      </c>
      <c r="E102" s="43">
        <f>裸身!E100</f>
        <v>4721.8653622302609</v>
      </c>
      <c r="F102" s="43">
        <f>裸身!E100</f>
        <v>4721.8653622302609</v>
      </c>
      <c r="G102" s="43">
        <f>裸身!W100</f>
        <v>10896.612374377526</v>
      </c>
      <c r="H102" s="43">
        <f>(D102/(裸身!$C$83+$H$3))+E102-F102</f>
        <v>1089.6612374377528</v>
      </c>
      <c r="I102" s="43">
        <f>G102-C102+(-1/(裸身!$T$3+$I$3))*B102</f>
        <v>77.83294553126791</v>
      </c>
      <c r="J102" s="43">
        <f>(G102-C102)*(裸身!$T$3+$J$3)-B102</f>
        <v>3113.3178212507155</v>
      </c>
      <c r="K102" s="43">
        <f>(D102/(裸身!$C$83+$K$3))+E102-F102</f>
        <v>1210.73470826417</v>
      </c>
      <c r="L102" s="75">
        <f>G102-C102+(-1/(裸身!$T$3+$L$3))*B102</f>
        <v>91.121497207338052</v>
      </c>
      <c r="M102" s="86">
        <f>(G102-C102)*(裸身!$T$3+$M$3)-B102</f>
        <v>3735.9813855008579</v>
      </c>
      <c r="N102" s="86">
        <f>(D102/(裸身!$C$83+$N$3))+E102-F102</f>
        <v>1362.0765467971905</v>
      </c>
      <c r="O102" s="86">
        <f>G102-C102+(-1/(裸身!$T$3+$L$3))*B102</f>
        <v>91.121497207338052</v>
      </c>
      <c r="P102" s="86">
        <f>(G102-C102)*(裸身!$T$3+$P$3)-B102</f>
        <v>4358.6449497510039</v>
      </c>
      <c r="Q102" s="86">
        <f>(D102/(裸身!$C$83+$Q$3))+E102-F102</f>
        <v>1556.6589106253614</v>
      </c>
      <c r="R102" s="86">
        <f>G102-C102+(-1/(裸身!$T$3+$R$3))*B102</f>
        <v>115.84438404653832</v>
      </c>
      <c r="S102" s="86">
        <f>(G102-C102)*(裸身!$T$3+$S$3)-B102</f>
        <v>4981.3085140011499</v>
      </c>
      <c r="T102" s="86">
        <f>(D102/(裸身!$C$83+$T$3))+E102-F102</f>
        <v>1816.102062396254</v>
      </c>
      <c r="U102" s="86">
        <f>G102-C102+(-1/(裸身!$T$3+$U$3))*B102</f>
        <v>127.36300177843844</v>
      </c>
      <c r="V102" s="86">
        <f>(G102-C102)*(裸身!$T$3+$V$3)-B102</f>
        <v>5603.9720782512923</v>
      </c>
      <c r="W102" s="43">
        <f t="shared" si="3"/>
        <v>8.9999999999999964</v>
      </c>
      <c r="X102" s="45"/>
      <c r="Y102" s="43">
        <f t="shared" si="4"/>
        <v>40.000000000000057</v>
      </c>
      <c r="Z102" s="43">
        <f t="shared" si="5"/>
        <v>40</v>
      </c>
    </row>
    <row r="103" spans="1:26" s="44" customFormat="1">
      <c r="A103" s="43">
        <v>99</v>
      </c>
      <c r="B103" s="43">
        <f>裸身!S101</f>
        <v>22126.109506674118</v>
      </c>
      <c r="C103" s="43">
        <f>裸身!V101</f>
        <v>10430.880196003513</v>
      </c>
      <c r="D103" s="43">
        <f>裸身!B101</f>
        <v>11063.054753337059</v>
      </c>
      <c r="E103" s="43">
        <f>裸身!E101</f>
        <v>4793.9903931127255</v>
      </c>
      <c r="F103" s="43">
        <f>裸身!E101</f>
        <v>4793.9903931127255</v>
      </c>
      <c r="G103" s="43">
        <f>裸身!W101</f>
        <v>11063.054753337059</v>
      </c>
      <c r="H103" s="43">
        <f>(D103/(裸身!$C$83+$H$3))+E103-F103</f>
        <v>1106.3054753337065</v>
      </c>
      <c r="I103" s="43">
        <f>G103-C103+(-1/(裸身!$T$3+$I$3))*B103</f>
        <v>79.021819666693546</v>
      </c>
      <c r="J103" s="43">
        <f>(G103-C103)*(裸身!$T$3+$J$3)-B103</f>
        <v>3160.8727866677436</v>
      </c>
      <c r="K103" s="43">
        <f>(D103/(裸身!$C$83+$K$3))+E103-F103</f>
        <v>1229.22830592634</v>
      </c>
      <c r="L103" s="75">
        <f>G103-C103+(-1/(裸身!$T$3+$L$3))*B103</f>
        <v>92.513349853689988</v>
      </c>
      <c r="M103" s="86">
        <f>(G103-C103)*(裸身!$T$3+$M$3)-B103</f>
        <v>3793.0473440012902</v>
      </c>
      <c r="N103" s="86">
        <f>(D103/(裸身!$C$83+$N$3))+E103-F103</f>
        <v>1382.8818441671328</v>
      </c>
      <c r="O103" s="86">
        <f>G103-C103+(-1/(裸身!$T$3+$L$3))*B103</f>
        <v>92.513349853689988</v>
      </c>
      <c r="P103" s="86">
        <f>(G103-C103)*(裸身!$T$3+$P$3)-B103</f>
        <v>4425.2219013348367</v>
      </c>
      <c r="Q103" s="86">
        <f>(D103/(裸身!$C$83+$Q$3))+E103-F103</f>
        <v>1580.4363933338655</v>
      </c>
      <c r="R103" s="86">
        <f>G103-C103+(-1/(裸身!$T$3+$R$3))*B103</f>
        <v>117.61387113182286</v>
      </c>
      <c r="S103" s="86">
        <f>(G103-C103)*(裸身!$T$3+$S$3)-B103</f>
        <v>5057.3964586683833</v>
      </c>
      <c r="T103" s="86">
        <f>(D103/(裸身!$C$83+$T$3))+E103-F103</f>
        <v>1843.8424588895095</v>
      </c>
      <c r="U103" s="86">
        <f>G103-C103+(-1/(裸身!$T$3+$U$3))*B103</f>
        <v>129.30843218186203</v>
      </c>
      <c r="V103" s="86">
        <f>(G103-C103)*(裸身!$T$3+$V$3)-B103</f>
        <v>5689.5710160019298</v>
      </c>
      <c r="W103" s="43">
        <f t="shared" si="3"/>
        <v>9</v>
      </c>
      <c r="X103" s="45"/>
      <c r="Y103" s="43">
        <f t="shared" si="4"/>
        <v>40.000000000000014</v>
      </c>
      <c r="Z103" s="43">
        <f t="shared" si="5"/>
        <v>40</v>
      </c>
    </row>
    <row r="104" spans="1:26" s="44" customFormat="1">
      <c r="A104" s="43">
        <v>100</v>
      </c>
      <c r="B104" s="43">
        <f>裸身!S102</f>
        <v>22460.679774997905</v>
      </c>
      <c r="C104" s="43">
        <f>裸身!V102</f>
        <v>10588.606179641869</v>
      </c>
      <c r="D104" s="43">
        <f>裸身!B102</f>
        <v>11230.339887498953</v>
      </c>
      <c r="E104" s="43">
        <f>裸身!E102</f>
        <v>4866.4806179162124</v>
      </c>
      <c r="F104" s="43">
        <f>裸身!E102</f>
        <v>4866.4806179162124</v>
      </c>
      <c r="G104" s="43">
        <f>裸身!W102</f>
        <v>11230.339887498953</v>
      </c>
      <c r="H104" s="43">
        <f>(D104/(裸身!$C$83+$H$3))+E104-F104</f>
        <v>1123.0339887498949</v>
      </c>
      <c r="I104" s="43">
        <f>G104-C104+(-1/(裸身!$T$3+$I$3))*B104</f>
        <v>80.216713482135901</v>
      </c>
      <c r="J104" s="43">
        <f>(G104-C104)*(裸身!$T$3+$J$3)-B104</f>
        <v>3208.6685392854379</v>
      </c>
      <c r="K104" s="43">
        <f>(D104/(裸身!$C$83+$K$3))+E104-F104</f>
        <v>1247.8155430554389</v>
      </c>
      <c r="L104" s="75">
        <f>G104-C104+(-1/(裸身!$T$3+$L$3))*B104</f>
        <v>93.912249930305393</v>
      </c>
      <c r="M104" s="86">
        <f>(G104-C104)*(裸身!$T$3+$M$3)-B104</f>
        <v>3850.4022471425233</v>
      </c>
      <c r="N104" s="86">
        <f>(D104/(裸身!$C$83+$N$3))+E104-F104</f>
        <v>1403.7924859373688</v>
      </c>
      <c r="O104" s="86">
        <f>G104-C104+(-1/(裸身!$T$3+$L$3))*B104</f>
        <v>93.912249930305393</v>
      </c>
      <c r="P104" s="86">
        <f>(G104-C104)*(裸身!$T$3+$P$3)-B104</f>
        <v>4492.135954999605</v>
      </c>
      <c r="Q104" s="86">
        <f>(D104/(裸身!$C$83+$Q$3))+E104-F104</f>
        <v>1604.3342696427071</v>
      </c>
      <c r="R104" s="86">
        <f>G104-C104+(-1/(裸身!$T$3+$R$3))*B104</f>
        <v>119.39231774085329</v>
      </c>
      <c r="S104" s="86">
        <f>(G104-C104)*(裸身!$T$3+$S$3)-B104</f>
        <v>5133.8696628566868</v>
      </c>
      <c r="T104" s="86">
        <f>(D104/(裸身!$C$83+$T$3))+E104-F104</f>
        <v>1871.7233145831588</v>
      </c>
      <c r="U104" s="86">
        <f>G104-C104+(-1/(裸身!$T$3+$U$3))*B104</f>
        <v>131.26371297076753</v>
      </c>
      <c r="V104" s="86">
        <f>(G104-C104)*(裸身!$T$3+$V$3)-B104</f>
        <v>5775.6033707137722</v>
      </c>
      <c r="W104" s="43">
        <f t="shared" si="3"/>
        <v>9.0000000000000018</v>
      </c>
      <c r="X104" s="45"/>
      <c r="Y104" s="43">
        <f t="shared" si="4"/>
        <v>39.999999999999979</v>
      </c>
      <c r="Z104" s="43">
        <f t="shared" si="5"/>
        <v>40</v>
      </c>
    </row>
    <row r="112" spans="1:26">
      <c r="W112" s="30"/>
      <c r="Y112" s="30"/>
      <c r="Z112" s="30"/>
    </row>
    <row r="113" spans="23:26">
      <c r="W113" s="30"/>
      <c r="Y113" s="30"/>
      <c r="Z113" s="30"/>
    </row>
    <row r="114" spans="23:26">
      <c r="W114" s="30"/>
      <c r="Y114" s="30"/>
      <c r="Z114" s="30"/>
    </row>
    <row r="115" spans="23:26">
      <c r="W115" s="30"/>
      <c r="Y115" s="30"/>
      <c r="Z115" s="30"/>
    </row>
    <row r="116" spans="23:26">
      <c r="W116" s="30"/>
      <c r="Y116" s="30"/>
      <c r="Z116" s="30"/>
    </row>
    <row r="117" spans="23:26">
      <c r="W117" s="30"/>
      <c r="Y117" s="30"/>
      <c r="Z117" s="30"/>
    </row>
    <row r="118" spans="23:26">
      <c r="W118" s="30"/>
      <c r="Y118" s="30"/>
      <c r="Z118" s="30"/>
    </row>
    <row r="119" spans="23:26">
      <c r="W119" s="30"/>
      <c r="Y119" s="30"/>
      <c r="Z119" s="30"/>
    </row>
  </sheetData>
  <mergeCells count="1">
    <mergeCell ref="H1:V2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J3"/>
  <sheetViews>
    <sheetView workbookViewId="0">
      <selection activeCell="F3" sqref="F3"/>
    </sheetView>
  </sheetViews>
  <sheetFormatPr defaultRowHeight="16.5"/>
  <sheetData>
    <row r="1" spans="1:10" ht="17.25" thickBot="1">
      <c r="A1" s="5" t="s">
        <v>3</v>
      </c>
      <c r="B1" s="6" t="s">
        <v>4</v>
      </c>
      <c r="C1" s="7" t="s">
        <v>8</v>
      </c>
      <c r="D1" s="7" t="s">
        <v>9</v>
      </c>
      <c r="E1" s="8" t="s">
        <v>5</v>
      </c>
      <c r="F1" s="2" t="s">
        <v>10</v>
      </c>
    </row>
    <row r="2" spans="1:10">
      <c r="A2" s="3">
        <v>1</v>
      </c>
      <c r="B2" s="3">
        <f>50</f>
        <v>50</v>
      </c>
      <c r="C2" s="4">
        <v>10</v>
      </c>
      <c r="D2" s="3">
        <f>B2/C2</f>
        <v>5</v>
      </c>
      <c r="E2" s="4">
        <f>F2-D2</f>
        <v>20</v>
      </c>
      <c r="F2" s="1">
        <f>B2*0.5</f>
        <v>25</v>
      </c>
    </row>
    <row r="3" spans="1:10">
      <c r="A3" s="3">
        <v>2</v>
      </c>
      <c r="B3" s="3">
        <f>B2+A3^1.25</f>
        <v>52.37841423000544</v>
      </c>
      <c r="C3" s="4">
        <v>10</v>
      </c>
      <c r="D3" s="3">
        <f t="shared" ref="D3" si="0">B3/C3</f>
        <v>5.2378414230005443</v>
      </c>
      <c r="E3" s="4">
        <f>F3-D3</f>
        <v>20.317714132555011</v>
      </c>
      <c r="F3" s="1">
        <f>B2/(C2-1)+E2</f>
        <v>25.555555555555557</v>
      </c>
      <c r="I3">
        <f>10-5*0.3</f>
        <v>8.5</v>
      </c>
      <c r="J3">
        <f>10-5</f>
        <v>5</v>
      </c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說明</vt:lpstr>
      <vt:lpstr>裸身</vt:lpstr>
      <vt:lpstr>道具</vt:lpstr>
      <vt:lpstr>Sheet6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sakmor</dc:creator>
  <cp:lastModifiedBy>sakmor</cp:lastModifiedBy>
  <dcterms:created xsi:type="dcterms:W3CDTF">2017-01-12T06:06:10Z</dcterms:created>
  <dcterms:modified xsi:type="dcterms:W3CDTF">2017-01-17T05:41:02Z</dcterms:modified>
</cp:coreProperties>
</file>