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10月研报" sheetId="5" r:id="rId1"/>
    <sheet name="11月研报" sheetId="1" r:id="rId2"/>
    <sheet name="可转债" sheetId="2" r:id="rId3"/>
    <sheet name="国债逆回购" sheetId="3" r:id="rId4"/>
    <sheet name="股票" sheetId="4" r:id="rId5"/>
  </sheets>
  <calcPr calcId="144525"/>
</workbook>
</file>

<file path=xl/sharedStrings.xml><?xml version="1.0" encoding="utf-8"?>
<sst xmlns="http://schemas.openxmlformats.org/spreadsheetml/2006/main" count="63" uniqueCount="57">
  <si>
    <t>日期</t>
  </si>
  <si>
    <t>热点</t>
  </si>
  <si>
    <r>
      <rPr>
        <b/>
        <sz val="11"/>
        <color rgb="FFFF0000"/>
        <rFont val="宋体"/>
        <charset val="134"/>
        <scheme val="minor"/>
      </rPr>
      <t>云游戏</t>
    </r>
    <r>
      <rPr>
        <sz val="11"/>
        <color theme="1"/>
        <rFont val="宋体"/>
        <charset val="134"/>
        <scheme val="minor"/>
      </rPr>
      <t>最新产业相关事件。
1）今年的Chinajoy上，云游戏成为焦点，相关领导表示，云游戏将对行业产生重要影响。展会上已经有华为云、腾讯云、金山云、顺网科技等多家企业展示了云游戏服务。
2）9月18日，5G云游戏产业联盟(5GCGA)启动会在北京市中国信息通信研究院成功举办，意味着国内云游戏产业联盟正式成立，云游戏商业化进程将加速。
A股云游戏产业链相关公司：顺网科技、三七互娱、完美世界、游族网络、凯撒文化。</t>
    </r>
  </si>
  <si>
    <r>
      <rPr>
        <b/>
        <sz val="11"/>
        <color theme="1"/>
        <rFont val="宋体"/>
        <charset val="134"/>
        <scheme val="minor"/>
      </rPr>
      <t>爆发在即，两年会翻6倍！</t>
    </r>
    <r>
      <rPr>
        <sz val="11"/>
        <color theme="1"/>
        <rFont val="宋体"/>
        <charset val="134"/>
        <scheme val="minor"/>
      </rPr>
      <t xml:space="preserve">
TWS耳机市场成长空间有多大？两年6倍！
2018年，全球TWS出货量大约4800万台，其中苹果Airpods3500万台。以大概500元均价计算，目前市场是240亿人民币。
假设到2020年左右，TWS耳机均价降到200元，仅考虑智能手机这部分的市场（每年智能手机销量15亿部）：
1）以25%的渗透率计算，是3.75亿台耳机，市场是750亿，相当于现在的3倍；
2）以50%的渗透率计算，是7.5亿台耳机，市场是1500亿，相当于现在的6倍，也就是两年翻6倍！
</t>
    </r>
    <r>
      <rPr>
        <b/>
        <sz val="11"/>
        <color theme="1"/>
        <rFont val="宋体"/>
        <charset val="134"/>
        <scheme val="minor"/>
      </rPr>
      <t>TWS耳机产业链</t>
    </r>
    <r>
      <rPr>
        <sz val="11"/>
        <color theme="1"/>
        <rFont val="宋体"/>
        <charset val="134"/>
        <scheme val="minor"/>
      </rPr>
      <t xml:space="preserve">
TWS耳机产业链也可分为上下游。
</t>
    </r>
    <r>
      <rPr>
        <b/>
        <sz val="11"/>
        <color theme="1"/>
        <rFont val="宋体"/>
        <charset val="134"/>
        <scheme val="minor"/>
      </rPr>
      <t>上游主要是蓝牙芯片和设计厂家</t>
    </r>
    <r>
      <rPr>
        <sz val="11"/>
        <color theme="1"/>
        <rFont val="宋体"/>
        <charset val="134"/>
        <scheme val="minor"/>
      </rPr>
      <t>，目前主要</t>
    </r>
    <r>
      <rPr>
        <b/>
        <sz val="11"/>
        <color theme="1"/>
        <rFont val="宋体"/>
        <charset val="134"/>
        <scheme val="minor"/>
      </rPr>
      <t>是苹果、华为、三星、高通</t>
    </r>
    <r>
      <rPr>
        <sz val="11"/>
        <color theme="1"/>
        <rFont val="宋体"/>
        <charset val="134"/>
        <scheme val="minor"/>
      </rPr>
      <t>四家。
TWS耳机芯片主要是蓝牙芯片，目前苹果自研蓝牙芯片性能最好，其次是高通和华为，三星目前还没有自研芯片，OPPO和小米未来可能都用高通的芯片。
下游包括</t>
    </r>
    <r>
      <rPr>
        <b/>
        <sz val="11"/>
        <color theme="1"/>
        <rFont val="宋体"/>
        <charset val="134"/>
        <scheme val="minor"/>
      </rPr>
      <t>天线、电池、PCB、扬声器等零部件厂商和组装厂商</t>
    </r>
    <r>
      <rPr>
        <sz val="11"/>
        <color theme="1"/>
        <rFont val="宋体"/>
        <charset val="134"/>
        <scheme val="minor"/>
      </rPr>
      <t>，随着TWS的放量，零部件厂商和组装厂商最为受益。
A股相关概念公司有：
【组装】立讯精密、瀛通通讯、漫步者、共达电声。
【声学】歌尔股份；
【PCB】鹏鼎控股。
【存储芯片】兆易创新；
【充电】圣邦股份、韦尔股份；</t>
    </r>
  </si>
  <si>
    <t>操作</t>
  </si>
  <si>
    <t>LCD与OLED屏</t>
  </si>
  <si>
    <t>买入京东方A</t>
  </si>
  <si>
    <r>
      <rPr>
        <sz val="11"/>
        <color theme="1"/>
        <rFont val="宋体"/>
        <charset val="134"/>
        <scheme val="minor"/>
      </rPr>
      <t>10月社融数据的低于预期将提高政策逆周期调节的需求，也就是</t>
    </r>
    <r>
      <rPr>
        <b/>
        <sz val="11"/>
        <color rgb="FF0070C0"/>
        <rFont val="宋体"/>
        <charset val="134"/>
        <scheme val="minor"/>
      </rPr>
      <t>打开工具箱</t>
    </r>
    <r>
      <rPr>
        <sz val="11"/>
        <color theme="1"/>
        <rFont val="宋体"/>
        <charset val="134"/>
        <scheme val="minor"/>
      </rPr>
      <t xml:space="preserve">。
一是货币政策，例如降准降息。
二是财政政策，例如减税降费、专项债等。在货币政策相对受到压制的情况下，财政政策可能会加码，例如四季度专项债可能将提前发行，如果年底专项债发行超预期，将会刺激基建板块。
今天盘后某重要会议就出了重磅消息，工具箱打开了：
一是降低部分基础设施项目最低资本金比例。将港口、沿海及内河航运项目资本金最低比例由25%降至20%。对补短板的公路、铁路、生态环保、社会民生等方面基础设施项目，在收益可靠、风险可控前提下，可适当降低资本金最低比例，下调幅度不超过5个百分点。
二是基础设施等项目可通过发行权益债、股权类金融工具筹措不超过50%比例的资本金。
该决定再次降低了基础设施项目有关筹措资本金的要求，将进一步提高基建项目的资金筹措能力，推动基建项目的实施，刺激基建板块。
</t>
    </r>
  </si>
  <si>
    <r>
      <rPr>
        <sz val="11"/>
        <color theme="1"/>
        <rFont val="宋体"/>
        <charset val="134"/>
        <scheme val="minor"/>
      </rPr>
      <t>每年</t>
    </r>
    <r>
      <rPr>
        <b/>
        <sz val="11"/>
        <color rgb="FFFF0000"/>
        <rFont val="宋体"/>
        <charset val="134"/>
        <scheme val="minor"/>
      </rPr>
      <t>11月中下旬</t>
    </r>
    <r>
      <rPr>
        <sz val="11"/>
        <color theme="1"/>
        <rFont val="宋体"/>
        <charset val="134"/>
        <scheme val="minor"/>
      </rPr>
      <t>的</t>
    </r>
    <r>
      <rPr>
        <b/>
        <sz val="11"/>
        <color rgb="FF0070C0"/>
        <rFont val="宋体"/>
        <charset val="134"/>
        <scheme val="minor"/>
      </rPr>
      <t>高送转</t>
    </r>
    <r>
      <rPr>
        <sz val="11"/>
        <color theme="1"/>
        <rFont val="宋体"/>
        <charset val="134"/>
        <scheme val="minor"/>
      </rPr>
      <t>炒作已经成了A股的惯例 
首先，什么是高送转？一般送转比高于0.5的才叫高送转。
如果一只股高送转预案是10送A转B，那么送转比（A+B）/10。
例如10送5转2，那么送转比就等于0.7。
交易所对高送转的定义是，主板送转比达到0.5、中小板送转比达到0.8、创业板送转比达到1，就算高送转。
但是一般来说，送转比达到0.5就算高送转。
其次，高送转本身并不是什么实质利好，主要就是炒作。
很多人想问为什么炒高送转？高送转对公司有什么意义呢？其实高送转主要就是数字游戏，对上市公司来说，并没有什么实质利好。
如果实在要找炒作原因，那么研报社认为主要有以下几点原因：
1）业绩好的才能高送转，所以如果一家公司实施高送转了，说明它业绩好，管理层对其业绩也有信心；
2）实施高送转后，股本稀释，股价降低，也就相对提高了流动性；
3）炒作已经成了惯例，只要市场认可就行。</t>
    </r>
  </si>
  <si>
    <t>货币政策 降息</t>
  </si>
  <si>
    <t>名称</t>
  </si>
  <si>
    <t>中签</t>
  </si>
  <si>
    <t>单价</t>
  </si>
  <si>
    <t>中签日</t>
  </si>
  <si>
    <t>上市日</t>
  </si>
  <si>
    <t>当日9点半转股溢价率</t>
  </si>
  <si>
    <t>数量</t>
  </si>
  <si>
    <t>价格</t>
  </si>
  <si>
    <t>成交金额</t>
  </si>
  <si>
    <t>收益率</t>
  </si>
  <si>
    <t>收益金额</t>
  </si>
  <si>
    <t>登记指定</t>
  </si>
  <si>
    <t>卖出费率0.137%</t>
  </si>
  <si>
    <t>吴银转债</t>
  </si>
  <si>
    <t>凯中转债</t>
  </si>
  <si>
    <t>利尔转债</t>
  </si>
  <si>
    <t>东音转债</t>
  </si>
  <si>
    <t>冰轮转债</t>
  </si>
  <si>
    <t>太极转债</t>
  </si>
  <si>
    <t>福特转债</t>
  </si>
  <si>
    <t>海亮转债</t>
  </si>
  <si>
    <t>鹰19</t>
  </si>
  <si>
    <t>明阳转债</t>
  </si>
  <si>
    <t>木森转债</t>
  </si>
  <si>
    <t>淮矿转债</t>
  </si>
  <si>
    <t>总计</t>
  </si>
  <si>
    <t>R-001</t>
  </si>
  <si>
    <t>买入金额</t>
  </si>
  <si>
    <t>卖出金额</t>
  </si>
  <si>
    <t>几天期</t>
  </si>
  <si>
    <t>买入时间</t>
  </si>
  <si>
    <t>买入价格</t>
  </si>
  <si>
    <t>买入数量</t>
  </si>
  <si>
    <t>卖出时间</t>
  </si>
  <si>
    <t>卖出价格</t>
  </si>
  <si>
    <t>卖出数量</t>
  </si>
  <si>
    <t>盈亏</t>
  </si>
  <si>
    <t>剩余数量</t>
  </si>
  <si>
    <t>晨鸣纸业</t>
  </si>
  <si>
    <t>万达电影</t>
  </si>
  <si>
    <t>*ST集成</t>
  </si>
  <si>
    <t>京东方A</t>
  </si>
  <si>
    <t>光旭科技</t>
  </si>
  <si>
    <t>长城动漫</t>
  </si>
  <si>
    <t>三七互娱</t>
  </si>
  <si>
    <t>晶盛机电</t>
  </si>
  <si>
    <t>凌云股份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</si>
</sst>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0070C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14" fontId="1" fillId="0" borderId="0" xfId="0" applyNumberFormat="1" applyFont="1" applyFill="1">
      <alignment vertical="center"/>
    </xf>
    <xf numFmtId="10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6" sqref="B6"/>
    </sheetView>
  </sheetViews>
  <sheetFormatPr defaultColWidth="8.88888888888889" defaultRowHeight="14.4" outlineLevelRow="2" outlineLevelCol="1"/>
  <cols>
    <col min="1" max="1" width="16" customWidth="1"/>
    <col min="2" max="2" width="89.1111111111111" customWidth="1"/>
  </cols>
  <sheetData>
    <row r="1" spans="1:2">
      <c r="A1" t="s">
        <v>0</v>
      </c>
      <c r="B1" t="s">
        <v>1</v>
      </c>
    </row>
    <row r="2" ht="123" customHeight="1" spans="1:2">
      <c r="A2" s="1">
        <v>43748</v>
      </c>
      <c r="B2" s="12" t="s">
        <v>2</v>
      </c>
    </row>
    <row r="3" ht="52" customHeight="1" spans="1:2">
      <c r="A3" s="2">
        <v>43763</v>
      </c>
      <c r="B3" s="13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="85" zoomScaleNormal="85" topLeftCell="A7" workbookViewId="0">
      <selection activeCell="B40" sqref="B40"/>
    </sheetView>
  </sheetViews>
  <sheetFormatPr defaultColWidth="9" defaultRowHeight="14.4" outlineLevelCol="2"/>
  <cols>
    <col min="1" max="1" width="10.6666666666667" customWidth="1"/>
    <col min="2" max="2" width="137.777777777778" customWidth="1"/>
    <col min="3" max="3" width="27.3333333333333" customWidth="1"/>
  </cols>
  <sheetData>
    <row r="1" ht="44" customHeight="1" spans="1:3">
      <c r="A1" t="s">
        <v>0</v>
      </c>
      <c r="B1" t="s">
        <v>1</v>
      </c>
      <c r="C1" t="s">
        <v>4</v>
      </c>
    </row>
    <row r="2" ht="69" customHeight="1"/>
    <row r="3" spans="1:1">
      <c r="A3" s="2">
        <v>43770</v>
      </c>
    </row>
    <row r="4" spans="1:1">
      <c r="A4" s="2">
        <v>43771</v>
      </c>
    </row>
    <row r="5" spans="1:1">
      <c r="A5" s="2">
        <v>43772</v>
      </c>
    </row>
    <row r="6" spans="1:1">
      <c r="A6" s="2">
        <v>43773</v>
      </c>
    </row>
    <row r="7" spans="1:1">
      <c r="A7" s="2">
        <v>43774</v>
      </c>
    </row>
    <row r="8" spans="1:1">
      <c r="A8" s="2">
        <v>43775</v>
      </c>
    </row>
    <row r="9" spans="1:1">
      <c r="A9" s="2">
        <v>43776</v>
      </c>
    </row>
    <row r="10" ht="51" customHeight="1" spans="1:3">
      <c r="A10" s="2">
        <v>43777</v>
      </c>
      <c r="B10" t="s">
        <v>5</v>
      </c>
      <c r="C10" t="s">
        <v>6</v>
      </c>
    </row>
    <row r="11" spans="1:1">
      <c r="A11" s="2">
        <v>43778</v>
      </c>
    </row>
    <row r="12" spans="1:1">
      <c r="A12" s="2">
        <v>43779</v>
      </c>
    </row>
    <row r="13" spans="1:1">
      <c r="A13" s="2">
        <v>43780</v>
      </c>
    </row>
    <row r="14" ht="31" customHeight="1" spans="1:2">
      <c r="A14" s="2">
        <v>43781</v>
      </c>
      <c r="B14" s="11" t="s">
        <v>7</v>
      </c>
    </row>
    <row r="15" ht="128" customHeight="1" spans="1:2">
      <c r="A15" s="2">
        <v>43782</v>
      </c>
      <c r="B15" s="11" t="s">
        <v>8</v>
      </c>
    </row>
    <row r="16" spans="1:1">
      <c r="A16" s="2">
        <v>43783</v>
      </c>
    </row>
    <row r="17" spans="1:1">
      <c r="A17" s="2">
        <v>43784</v>
      </c>
    </row>
    <row r="18" spans="1:1">
      <c r="A18" s="2">
        <v>43785</v>
      </c>
    </row>
    <row r="19" spans="1:1">
      <c r="A19" s="2">
        <v>43786</v>
      </c>
    </row>
    <row r="20" spans="1:2">
      <c r="A20" s="2">
        <v>43787</v>
      </c>
      <c r="B20" t="s">
        <v>9</v>
      </c>
    </row>
    <row r="21" spans="1:1">
      <c r="A21" s="2">
        <v>43788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pane ySplit="1" topLeftCell="A6" activePane="bottomLeft" state="frozen"/>
      <selection/>
      <selection pane="bottomLeft" activeCell="N15" sqref="N15"/>
    </sheetView>
  </sheetViews>
  <sheetFormatPr defaultColWidth="9" defaultRowHeight="14.4"/>
  <cols>
    <col min="1" max="1" width="9.22222222222222" customWidth="1"/>
    <col min="2" max="2" width="5" customWidth="1"/>
    <col min="3" max="3" width="7.22222222222222" customWidth="1"/>
    <col min="4" max="4" width="12.4444444444444" customWidth="1"/>
    <col min="5" max="5" width="13.1111111111111" customWidth="1"/>
    <col min="6" max="6" width="21.6666666666667" customWidth="1"/>
    <col min="7" max="7" width="5.22222222222222" customWidth="1"/>
    <col min="8" max="8" width="8.33333333333333" customWidth="1"/>
    <col min="9" max="9" width="16.3333333333333" customWidth="1"/>
    <col min="11" max="11" width="12.8888888888889"/>
    <col min="13" max="13" width="14.8888888888889" customWidth="1"/>
  </cols>
  <sheetData>
    <row r="1" s="4" customFormat="1" ht="24" customHeight="1" spans="1:1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</row>
    <row r="2" s="5" customFormat="1" ht="24" customHeight="1" spans="1:13">
      <c r="A2" s="7" t="s">
        <v>21</v>
      </c>
      <c r="B2" s="7"/>
      <c r="C2" s="7"/>
      <c r="D2" s="7"/>
      <c r="E2" s="8">
        <v>43293</v>
      </c>
      <c r="F2" s="7"/>
      <c r="G2" s="7"/>
      <c r="H2" s="7">
        <v>1</v>
      </c>
      <c r="I2" s="7"/>
      <c r="J2" s="7"/>
      <c r="K2" s="7"/>
      <c r="M2" s="5" t="s">
        <v>22</v>
      </c>
    </row>
    <row r="3" s="5" customFormat="1" ht="31" customHeight="1" spans="1:13">
      <c r="A3" s="7" t="s">
        <v>23</v>
      </c>
      <c r="B3" s="7">
        <v>50</v>
      </c>
      <c r="C3" s="7">
        <v>100</v>
      </c>
      <c r="D3" s="7"/>
      <c r="E3" s="8">
        <v>43332</v>
      </c>
      <c r="F3" s="7"/>
      <c r="G3" s="7">
        <v>20</v>
      </c>
      <c r="H3" s="7">
        <v>99.39</v>
      </c>
      <c r="I3" s="7">
        <f t="shared" ref="I3:I11" si="0">G3*H3</f>
        <v>1987.8</v>
      </c>
      <c r="J3" s="7"/>
      <c r="K3" s="7">
        <f t="shared" ref="K3:K11" si="1">I3-C3*G3</f>
        <v>-12.2</v>
      </c>
      <c r="M3" s="9"/>
    </row>
    <row r="4" s="5" customFormat="1" ht="31" customHeight="1" spans="1:11">
      <c r="A4" s="7" t="s">
        <v>24</v>
      </c>
      <c r="B4" s="7">
        <v>20</v>
      </c>
      <c r="C4" s="7">
        <v>100</v>
      </c>
      <c r="D4" s="7"/>
      <c r="E4" s="8">
        <v>43361</v>
      </c>
      <c r="F4" s="7"/>
      <c r="G4" s="7">
        <v>20</v>
      </c>
      <c r="H4" s="7">
        <v>95.119</v>
      </c>
      <c r="I4" s="7">
        <f t="shared" si="0"/>
        <v>1902.38</v>
      </c>
      <c r="J4" s="7"/>
      <c r="K4" s="7">
        <f t="shared" si="1"/>
        <v>-97.6199999999999</v>
      </c>
    </row>
    <row r="5" s="5" customFormat="1" ht="31" customHeight="1" spans="1:11">
      <c r="A5" s="7" t="s">
        <v>23</v>
      </c>
      <c r="B5" s="7"/>
      <c r="C5" s="7">
        <v>100</v>
      </c>
      <c r="D5" s="7"/>
      <c r="E5" s="8">
        <v>43332</v>
      </c>
      <c r="F5" s="7"/>
      <c r="G5" s="7">
        <v>30</v>
      </c>
      <c r="H5" s="7">
        <v>102.41</v>
      </c>
      <c r="I5" s="7">
        <f t="shared" si="0"/>
        <v>3072.3</v>
      </c>
      <c r="J5" s="7"/>
      <c r="K5" s="7">
        <f t="shared" si="1"/>
        <v>72.3000000000002</v>
      </c>
    </row>
    <row r="6" s="5" customFormat="1" ht="31" customHeight="1" spans="1:11">
      <c r="A6" s="7" t="s">
        <v>25</v>
      </c>
      <c r="B6" s="7">
        <v>30</v>
      </c>
      <c r="C6" s="7">
        <v>100</v>
      </c>
      <c r="D6" s="7"/>
      <c r="E6" s="8">
        <v>43419</v>
      </c>
      <c r="F6" s="7"/>
      <c r="G6" s="7">
        <v>30</v>
      </c>
      <c r="H6" s="7">
        <v>104.246</v>
      </c>
      <c r="I6" s="7">
        <f t="shared" si="0"/>
        <v>3127.38</v>
      </c>
      <c r="J6" s="7"/>
      <c r="K6" s="7">
        <f t="shared" si="1"/>
        <v>127.38</v>
      </c>
    </row>
    <row r="7" s="5" customFormat="1" ht="31" customHeight="1" spans="1:11">
      <c r="A7" s="7" t="s">
        <v>26</v>
      </c>
      <c r="B7" s="7">
        <v>20</v>
      </c>
      <c r="C7" s="7">
        <v>100</v>
      </c>
      <c r="D7" s="7"/>
      <c r="E7" s="8">
        <v>43474</v>
      </c>
      <c r="F7" s="7"/>
      <c r="G7" s="7">
        <v>20</v>
      </c>
      <c r="H7" s="7">
        <v>97.49</v>
      </c>
      <c r="I7" s="7">
        <f t="shared" si="0"/>
        <v>1949.8</v>
      </c>
      <c r="J7" s="7"/>
      <c r="K7" s="7">
        <f t="shared" si="1"/>
        <v>-50.2</v>
      </c>
    </row>
    <row r="8" s="5" customFormat="1" ht="31" customHeight="1" spans="1:11">
      <c r="A8" s="7" t="s">
        <v>27</v>
      </c>
      <c r="B8" s="7">
        <v>10</v>
      </c>
      <c r="C8" s="7">
        <v>100</v>
      </c>
      <c r="D8" s="7"/>
      <c r="E8" s="8">
        <v>43521</v>
      </c>
      <c r="F8" s="7"/>
      <c r="G8" s="7">
        <v>10</v>
      </c>
      <c r="H8" s="7">
        <v>115.138</v>
      </c>
      <c r="I8" s="7">
        <f t="shared" si="0"/>
        <v>1151.38</v>
      </c>
      <c r="J8" s="7"/>
      <c r="K8" s="7">
        <f t="shared" si="1"/>
        <v>151.38</v>
      </c>
    </row>
    <row r="9" ht="31" customHeight="1" spans="1:11">
      <c r="A9" t="s">
        <v>28</v>
      </c>
      <c r="B9">
        <v>10</v>
      </c>
      <c r="C9" s="7">
        <v>100</v>
      </c>
      <c r="D9" s="2">
        <v>43760</v>
      </c>
      <c r="E9" s="1">
        <v>43777</v>
      </c>
      <c r="F9">
        <v>6.5</v>
      </c>
      <c r="G9">
        <v>10</v>
      </c>
      <c r="H9">
        <v>117.5</v>
      </c>
      <c r="I9" s="7">
        <f t="shared" si="0"/>
        <v>1175</v>
      </c>
      <c r="J9" s="10">
        <f>(H9-C9)/C9</f>
        <v>0.175</v>
      </c>
      <c r="K9" s="7">
        <f t="shared" si="1"/>
        <v>175</v>
      </c>
    </row>
    <row r="10" ht="31" customHeight="1" spans="1:11">
      <c r="A10" t="s">
        <v>29</v>
      </c>
      <c r="B10">
        <v>10</v>
      </c>
      <c r="C10">
        <v>100</v>
      </c>
      <c r="D10" s="2">
        <v>43788</v>
      </c>
      <c r="E10" s="2">
        <v>43810</v>
      </c>
      <c r="G10">
        <v>10</v>
      </c>
      <c r="H10">
        <v>120.36</v>
      </c>
      <c r="I10" s="7">
        <f t="shared" si="0"/>
        <v>1203.6</v>
      </c>
      <c r="J10" s="10">
        <f>(H10-C10)/C10</f>
        <v>0.2036</v>
      </c>
      <c r="K10" s="7">
        <f t="shared" si="1"/>
        <v>203.6</v>
      </c>
    </row>
    <row r="11" ht="31" customHeight="1" spans="1:11">
      <c r="A11" t="s">
        <v>30</v>
      </c>
      <c r="B11">
        <v>10</v>
      </c>
      <c r="C11">
        <v>100</v>
      </c>
      <c r="D11" s="2">
        <v>43791</v>
      </c>
      <c r="E11" s="2">
        <v>43815</v>
      </c>
      <c r="G11">
        <v>10</v>
      </c>
      <c r="H11">
        <v>109.75</v>
      </c>
      <c r="I11" s="7">
        <f t="shared" si="0"/>
        <v>1097.5</v>
      </c>
      <c r="J11" s="10">
        <f>(H11-C11)/C11</f>
        <v>0.0975</v>
      </c>
      <c r="K11" s="7">
        <f t="shared" si="1"/>
        <v>97.5</v>
      </c>
    </row>
    <row r="12" ht="31" customHeight="1" spans="1:11">
      <c r="A12" t="s">
        <v>31</v>
      </c>
      <c r="B12">
        <v>10</v>
      </c>
      <c r="C12">
        <v>100</v>
      </c>
      <c r="D12" s="2">
        <v>43815</v>
      </c>
      <c r="E12" s="2">
        <v>43837</v>
      </c>
      <c r="G12">
        <v>10</v>
      </c>
      <c r="H12">
        <v>122.2</v>
      </c>
      <c r="I12" s="7">
        <f>G12*H12</f>
        <v>1222</v>
      </c>
      <c r="J12" s="10">
        <f>(H12-C12)/C12</f>
        <v>0.222</v>
      </c>
      <c r="K12" s="7">
        <f>I12-C12*G12</f>
        <v>222</v>
      </c>
    </row>
    <row r="13" ht="31" customHeight="1" spans="1:11">
      <c r="A13" t="s">
        <v>32</v>
      </c>
      <c r="B13">
        <v>10</v>
      </c>
      <c r="C13">
        <v>100</v>
      </c>
      <c r="D13" s="2">
        <v>43816</v>
      </c>
      <c r="E13" s="2">
        <v>43837</v>
      </c>
      <c r="G13">
        <v>10</v>
      </c>
      <c r="H13">
        <v>121.3</v>
      </c>
      <c r="I13" s="7">
        <f>G13*H13</f>
        <v>1213</v>
      </c>
      <c r="J13" s="10">
        <f>(H13-C13)/C13</f>
        <v>0.213</v>
      </c>
      <c r="K13" s="7">
        <f>I13-C13*G13</f>
        <v>213</v>
      </c>
    </row>
    <row r="14" ht="31" customHeight="1" spans="1:11">
      <c r="A14" t="s">
        <v>33</v>
      </c>
      <c r="B14">
        <v>10</v>
      </c>
      <c r="C14">
        <v>100</v>
      </c>
      <c r="D14" s="2">
        <v>43816</v>
      </c>
      <c r="E14" s="2">
        <v>43840</v>
      </c>
      <c r="G14">
        <v>10</v>
      </c>
      <c r="H14">
        <v>120.45</v>
      </c>
      <c r="I14" s="7">
        <f>G14*H14</f>
        <v>1204.5</v>
      </c>
      <c r="J14" s="10">
        <f>(H14-C14)/C14</f>
        <v>0.2045</v>
      </c>
      <c r="K14" s="7">
        <f>I14-C14*G14</f>
        <v>204.5</v>
      </c>
    </row>
    <row r="15" ht="31" customHeight="1" spans="1:11">
      <c r="A15" t="s">
        <v>34</v>
      </c>
      <c r="B15">
        <v>10</v>
      </c>
      <c r="C15">
        <v>100</v>
      </c>
      <c r="D15" s="2">
        <v>43823</v>
      </c>
      <c r="E15" s="2">
        <v>43843</v>
      </c>
      <c r="G15">
        <v>10</v>
      </c>
      <c r="H15">
        <v>117</v>
      </c>
      <c r="I15" s="7">
        <f>G15*H15</f>
        <v>1170</v>
      </c>
      <c r="J15" s="10">
        <f>(H15-C15)/C15</f>
        <v>0.17</v>
      </c>
      <c r="K15" s="7">
        <f>I15-C15*G15</f>
        <v>170</v>
      </c>
    </row>
    <row r="20" spans="10:11">
      <c r="J20" t="s">
        <v>35</v>
      </c>
      <c r="K20">
        <f>SUM(K3:K15)*(1-0.00137)</f>
        <v>1474.6170032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1" sqref="D11"/>
    </sheetView>
  </sheetViews>
  <sheetFormatPr defaultColWidth="9" defaultRowHeight="14.4" outlineLevelRow="3" outlineLevelCol="2"/>
  <cols>
    <col min="1" max="1" width="10.8888888888889" customWidth="1"/>
  </cols>
  <sheetData>
    <row r="1" spans="1:1">
      <c r="A1" t="s">
        <v>36</v>
      </c>
    </row>
    <row r="2" spans="1:3">
      <c r="A2" t="s">
        <v>37</v>
      </c>
      <c r="B2" t="s">
        <v>38</v>
      </c>
      <c r="C2" t="s">
        <v>39</v>
      </c>
    </row>
    <row r="3" spans="1:3">
      <c r="A3">
        <v>5000</v>
      </c>
      <c r="B3">
        <v>5005.26</v>
      </c>
      <c r="C3">
        <v>7</v>
      </c>
    </row>
    <row r="4" spans="1:3">
      <c r="A4">
        <v>1000</v>
      </c>
      <c r="B4">
        <v>1000.96</v>
      </c>
      <c r="C4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10" sqref="$A10:$XFD10"/>
    </sheetView>
  </sheetViews>
  <sheetFormatPr defaultColWidth="8.88888888888889" defaultRowHeight="14.4"/>
  <cols>
    <col min="2" max="2" width="11.4444444444444" customWidth="1"/>
    <col min="6" max="6" width="11.8888888888889"/>
  </cols>
  <sheetData>
    <row r="1" spans="1:11">
      <c r="A1" t="s">
        <v>10</v>
      </c>
      <c r="B1" t="s">
        <v>40</v>
      </c>
      <c r="C1" t="s">
        <v>41</v>
      </c>
      <c r="D1" t="s">
        <v>42</v>
      </c>
      <c r="E1" t="s">
        <v>37</v>
      </c>
      <c r="F1" t="s">
        <v>43</v>
      </c>
      <c r="G1" t="s">
        <v>44</v>
      </c>
      <c r="H1" t="s">
        <v>45</v>
      </c>
      <c r="I1" t="s">
        <v>38</v>
      </c>
      <c r="J1" t="s">
        <v>46</v>
      </c>
      <c r="K1" t="s">
        <v>47</v>
      </c>
    </row>
    <row r="2" spans="1:11">
      <c r="A2" t="s">
        <v>48</v>
      </c>
      <c r="B2" s="1">
        <v>43719</v>
      </c>
      <c r="C2">
        <v>5.12</v>
      </c>
      <c r="D2">
        <v>900</v>
      </c>
      <c r="E2">
        <f>C2*D2</f>
        <v>4608</v>
      </c>
      <c r="F2" s="2">
        <v>43826</v>
      </c>
      <c r="G2">
        <v>4.94</v>
      </c>
      <c r="H2">
        <v>900</v>
      </c>
      <c r="I2">
        <f>G2*H2</f>
        <v>4446</v>
      </c>
      <c r="J2">
        <f>I2-E2</f>
        <v>-162</v>
      </c>
      <c r="K2">
        <f>D2-H2</f>
        <v>0</v>
      </c>
    </row>
    <row r="3" spans="1:11">
      <c r="A3" s="3" t="s">
        <v>49</v>
      </c>
      <c r="B3" s="1">
        <v>43727</v>
      </c>
      <c r="C3">
        <v>17.19</v>
      </c>
      <c r="D3">
        <v>300</v>
      </c>
      <c r="E3">
        <f>C3*D3</f>
        <v>5157</v>
      </c>
      <c r="F3" s="2"/>
      <c r="I3">
        <f t="shared" ref="I3:I11" si="0">G3*H3</f>
        <v>0</v>
      </c>
      <c r="K3">
        <f t="shared" ref="K3:K10" si="1">D3-H3</f>
        <v>300</v>
      </c>
    </row>
    <row r="4" spans="1:11">
      <c r="A4" s="3"/>
      <c r="B4" s="1">
        <v>43784</v>
      </c>
      <c r="C4">
        <v>13.99</v>
      </c>
      <c r="D4">
        <v>200</v>
      </c>
      <c r="E4">
        <v>2798</v>
      </c>
      <c r="F4" s="2"/>
      <c r="I4">
        <f t="shared" si="0"/>
        <v>0</v>
      </c>
      <c r="K4">
        <f t="shared" si="1"/>
        <v>200</v>
      </c>
    </row>
    <row r="5" spans="1:11">
      <c r="A5" t="s">
        <v>50</v>
      </c>
      <c r="B5" s="1">
        <v>43759</v>
      </c>
      <c r="C5">
        <v>21.65</v>
      </c>
      <c r="D5">
        <v>200</v>
      </c>
      <c r="E5">
        <f>C5*D5</f>
        <v>4330</v>
      </c>
      <c r="F5" s="2">
        <v>43823</v>
      </c>
      <c r="G5">
        <v>21.62</v>
      </c>
      <c r="H5">
        <v>200</v>
      </c>
      <c r="I5">
        <f t="shared" si="0"/>
        <v>4324</v>
      </c>
      <c r="J5">
        <f t="shared" ref="J3:J11" si="2">I5-E5</f>
        <v>-6</v>
      </c>
      <c r="K5">
        <f t="shared" si="1"/>
        <v>0</v>
      </c>
    </row>
    <row r="6" spans="1:11">
      <c r="A6" t="s">
        <v>51</v>
      </c>
      <c r="B6" s="1">
        <v>43777</v>
      </c>
      <c r="C6">
        <v>3.64</v>
      </c>
      <c r="D6">
        <v>800</v>
      </c>
      <c r="E6">
        <f>C6*D6</f>
        <v>2912</v>
      </c>
      <c r="F6" s="2"/>
      <c r="I6">
        <f t="shared" si="0"/>
        <v>0</v>
      </c>
      <c r="K6">
        <f t="shared" si="1"/>
        <v>800</v>
      </c>
    </row>
    <row r="7" spans="1:11">
      <c r="A7" t="s">
        <v>52</v>
      </c>
      <c r="B7" s="1">
        <v>43789</v>
      </c>
      <c r="C7">
        <v>28.96</v>
      </c>
      <c r="D7">
        <v>100</v>
      </c>
      <c r="E7">
        <f>C7*D7</f>
        <v>2896</v>
      </c>
      <c r="F7" s="2">
        <v>43826</v>
      </c>
      <c r="G7">
        <v>30</v>
      </c>
      <c r="H7">
        <v>100</v>
      </c>
      <c r="I7">
        <f t="shared" si="0"/>
        <v>3000</v>
      </c>
      <c r="J7">
        <f t="shared" si="2"/>
        <v>104</v>
      </c>
      <c r="K7">
        <f t="shared" si="1"/>
        <v>0</v>
      </c>
    </row>
    <row r="8" spans="1:11">
      <c r="A8" t="s">
        <v>53</v>
      </c>
      <c r="B8" s="1">
        <v>43789</v>
      </c>
      <c r="C8">
        <v>3.7</v>
      </c>
      <c r="D8">
        <v>400</v>
      </c>
      <c r="E8">
        <f>C8*D8</f>
        <v>1480</v>
      </c>
      <c r="F8" s="2">
        <v>43790</v>
      </c>
      <c r="G8">
        <v>4.1</v>
      </c>
      <c r="H8">
        <v>400</v>
      </c>
      <c r="I8">
        <f t="shared" si="0"/>
        <v>1640</v>
      </c>
      <c r="J8">
        <f t="shared" si="2"/>
        <v>160</v>
      </c>
      <c r="K8">
        <f t="shared" si="1"/>
        <v>0</v>
      </c>
    </row>
    <row r="9" spans="1:11">
      <c r="A9" t="s">
        <v>54</v>
      </c>
      <c r="B9" s="1">
        <v>43789</v>
      </c>
      <c r="C9">
        <v>22.1</v>
      </c>
      <c r="D9">
        <v>100</v>
      </c>
      <c r="E9">
        <f>C9*D9</f>
        <v>2210</v>
      </c>
      <c r="F9" s="2"/>
      <c r="I9">
        <f t="shared" si="0"/>
        <v>0</v>
      </c>
      <c r="K9">
        <f t="shared" si="1"/>
        <v>100</v>
      </c>
    </row>
    <row r="10" spans="1:11">
      <c r="A10" t="s">
        <v>55</v>
      </c>
      <c r="B10" s="1">
        <v>43826</v>
      </c>
      <c r="C10">
        <v>16.55</v>
      </c>
      <c r="D10">
        <v>200</v>
      </c>
      <c r="E10">
        <f>C10*D10</f>
        <v>3310</v>
      </c>
      <c r="F10" s="2">
        <v>43843</v>
      </c>
      <c r="G10">
        <v>17.55</v>
      </c>
      <c r="H10">
        <v>200</v>
      </c>
      <c r="I10">
        <f t="shared" si="0"/>
        <v>3510</v>
      </c>
      <c r="J10">
        <f t="shared" si="2"/>
        <v>200</v>
      </c>
      <c r="K10">
        <f t="shared" si="1"/>
        <v>0</v>
      </c>
    </row>
    <row r="11" spans="1:9">
      <c r="A11" t="s">
        <v>56</v>
      </c>
      <c r="B11" s="1">
        <v>43826</v>
      </c>
      <c r="C11">
        <v>8.3</v>
      </c>
      <c r="D11">
        <v>400</v>
      </c>
      <c r="E11">
        <f>C11*D11</f>
        <v>3320</v>
      </c>
      <c r="F11" s="2"/>
      <c r="I11">
        <f t="shared" si="0"/>
        <v>0</v>
      </c>
    </row>
  </sheetData>
  <mergeCells count="1">
    <mergeCell ref="A3: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10月研报</vt:lpstr>
      <vt:lpstr>11月研报</vt:lpstr>
      <vt:lpstr>可转债</vt:lpstr>
      <vt:lpstr>国债逆回购</vt:lpstr>
      <vt:lpstr>股票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小猴子</cp:lastModifiedBy>
  <dcterms:created xsi:type="dcterms:W3CDTF">2019-11-08T01:56:00Z</dcterms:created>
  <dcterms:modified xsi:type="dcterms:W3CDTF">2020-01-14T01:50:38Z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