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2" activeTab="7"/>
  </bookViews>
  <sheets>
    <sheet name="10月研报" sheetId="5" r:id="rId1"/>
    <sheet name="11月研报" sheetId="1" r:id="rId2"/>
    <sheet name="可转债" sheetId="2" r:id="rId3"/>
    <sheet name="国债逆回购" sheetId="3" r:id="rId4"/>
    <sheet name="(东财)股票" sheetId="4" r:id="rId5"/>
    <sheet name="持仓金额" sheetId="6" r:id="rId6"/>
    <sheet name="(金太阳)股票" sheetId="8" r:id="rId7"/>
    <sheet name="Sheet1" sheetId="9" r:id="rId8"/>
    <sheet name="2020基金" sheetId="10" r:id="rId9"/>
  </sheets>
  <calcPr calcId="144525"/>
</workbook>
</file>

<file path=xl/sharedStrings.xml><?xml version="1.0" encoding="utf-8"?>
<sst xmlns="http://schemas.openxmlformats.org/spreadsheetml/2006/main" count="293" uniqueCount="230">
  <si>
    <t>日期</t>
  </si>
  <si>
    <t>热点</t>
  </si>
  <si>
    <r>
      <rPr>
        <b/>
        <sz val="11"/>
        <color rgb="FFFF0000"/>
        <rFont val="宋体"/>
        <charset val="134"/>
        <scheme val="minor"/>
      </rPr>
      <t>云游戏</t>
    </r>
    <r>
      <rPr>
        <sz val="11"/>
        <color theme="1"/>
        <rFont val="宋体"/>
        <charset val="134"/>
        <scheme val="minor"/>
      </rPr>
      <t>最新产业相关事件。
1）今年的Chinajoy上，云游戏成为焦点，相关领导表示，云游戏将对行业产生重要影响。展会上已经有华为云、腾讯云、金山云、顺网科技等多家企业展示了云游戏服务。
2）9月18日，5G云游戏产业联盟(5GCGA)启动会在北京市中国信息通信研究院成功举办，意味着国内云游戏产业联盟正式成立，云游戏商业化进程将加速。
A股云游戏产业链相关公司：顺网科技、三七互娱、完美世界、游族网络、凯撒文化。</t>
    </r>
  </si>
  <si>
    <r>
      <rPr>
        <b/>
        <sz val="11"/>
        <color theme="1"/>
        <rFont val="宋体"/>
        <charset val="134"/>
        <scheme val="minor"/>
      </rPr>
      <t>爆发在即，两年会翻6倍！</t>
    </r>
    <r>
      <rPr>
        <sz val="11"/>
        <color theme="1"/>
        <rFont val="宋体"/>
        <charset val="134"/>
        <scheme val="minor"/>
      </rPr>
      <t xml:space="preserve">
TWS耳机市场成长空间有多大？两年6倍！
2018年，全球TWS出货量大约4800万台，其中苹果Airpods3500万台。以大概500元均价计算，目前市场是240亿人民币。
假设到2020年左右，TWS耳机均价降到200元，仅考虑智能手机这部分的市场（每年智能手机销量15亿部）：
1）以25%的渗透率计算，是3.75亿台耳机，市场是750亿，相当于现在的3倍；
2）以50%的渗透率计算，是7.5亿台耳机，市场是1500亿，相当于现在的6倍，也就是两年翻6倍！
</t>
    </r>
    <r>
      <rPr>
        <b/>
        <sz val="11"/>
        <color theme="1"/>
        <rFont val="宋体"/>
        <charset val="134"/>
        <scheme val="minor"/>
      </rPr>
      <t>TWS耳机产业链</t>
    </r>
    <r>
      <rPr>
        <sz val="11"/>
        <color theme="1"/>
        <rFont val="宋体"/>
        <charset val="134"/>
        <scheme val="minor"/>
      </rPr>
      <t xml:space="preserve">
TWS耳机产业链也可分为上下游。
</t>
    </r>
    <r>
      <rPr>
        <b/>
        <sz val="11"/>
        <color theme="1"/>
        <rFont val="宋体"/>
        <charset val="134"/>
        <scheme val="minor"/>
      </rPr>
      <t>上游主要是蓝牙芯片和设计厂家</t>
    </r>
    <r>
      <rPr>
        <sz val="11"/>
        <color theme="1"/>
        <rFont val="宋体"/>
        <charset val="134"/>
        <scheme val="minor"/>
      </rPr>
      <t>，目前主要</t>
    </r>
    <r>
      <rPr>
        <b/>
        <sz val="11"/>
        <color theme="1"/>
        <rFont val="宋体"/>
        <charset val="134"/>
        <scheme val="minor"/>
      </rPr>
      <t>是苹果、华为、三星、高通</t>
    </r>
    <r>
      <rPr>
        <sz val="11"/>
        <color theme="1"/>
        <rFont val="宋体"/>
        <charset val="134"/>
        <scheme val="minor"/>
      </rPr>
      <t>四家。
TWS耳机芯片主要是蓝牙芯片，目前苹果自研蓝牙芯片性能最好，其次是高通和华为，三星目前还没有自研芯片，OPPO和小米未来可能都用高通的芯片。
下游包括</t>
    </r>
    <r>
      <rPr>
        <b/>
        <sz val="11"/>
        <color theme="1"/>
        <rFont val="宋体"/>
        <charset val="134"/>
        <scheme val="minor"/>
      </rPr>
      <t>天线、电池、PCB、扬声器等零部件厂商和组装厂商</t>
    </r>
    <r>
      <rPr>
        <sz val="11"/>
        <color theme="1"/>
        <rFont val="宋体"/>
        <charset val="134"/>
        <scheme val="minor"/>
      </rPr>
      <t>，随着TWS的放量，零部件厂商和组装厂商最为受益。
A股相关概念公司有：
【组装】立讯精密、瀛通通讯、漫步者、共达电声。
【声学】歌尔股份；
【PCB】鹏鼎控股。
【存储芯片】兆易创新；
【充电】圣邦股份、韦尔股份；</t>
    </r>
  </si>
  <si>
    <t>操作</t>
  </si>
  <si>
    <t>LCD与OLED屏</t>
  </si>
  <si>
    <t>买入京东方A</t>
  </si>
  <si>
    <r>
      <rPr>
        <sz val="11"/>
        <color theme="1"/>
        <rFont val="宋体"/>
        <charset val="134"/>
        <scheme val="minor"/>
      </rPr>
      <t>10月社融数据的低于预期将提高政策逆周期调节的需求，也就是</t>
    </r>
    <r>
      <rPr>
        <b/>
        <sz val="11"/>
        <color rgb="FF0070C0"/>
        <rFont val="宋体"/>
        <charset val="134"/>
        <scheme val="minor"/>
      </rPr>
      <t>打开工具箱</t>
    </r>
    <r>
      <rPr>
        <sz val="11"/>
        <color theme="1"/>
        <rFont val="宋体"/>
        <charset val="134"/>
        <scheme val="minor"/>
      </rPr>
      <t xml:space="preserve">。
一是货币政策，例如降准降息。
二是财政政策，例如减税降费、专项债等。在货币政策相对受到压制的情况下，财政政策可能会加码，例如四季度专项债可能将提前发行，如果年底专项债发行超预期，将会刺激基建板块。
今天盘后某重要会议就出了重磅消息，工具箱打开了：
一是降低部分基础设施项目最低资本金比例。将港口、沿海及内河航运项目资本金最低比例由25%降至20%。对补短板的公路、铁路、生态环保、社会民生等方面基础设施项目，在收益可靠、风险可控前提下，可适当降低资本金最低比例，下调幅度不超过5个百分点。
二是基础设施等项目可通过发行权益债、股权类金融工具筹措不超过50%比例的资本金。
该决定再次降低了基础设施项目有关筹措资本金的要求，将进一步提高基建项目的资金筹措能力，推动基建项目的实施，刺激基建板块。
</t>
    </r>
  </si>
  <si>
    <r>
      <rPr>
        <sz val="11"/>
        <color theme="1"/>
        <rFont val="宋体"/>
        <charset val="134"/>
        <scheme val="minor"/>
      </rPr>
      <t>每年</t>
    </r>
    <r>
      <rPr>
        <b/>
        <sz val="11"/>
        <color rgb="FFFF0000"/>
        <rFont val="宋体"/>
        <charset val="134"/>
        <scheme val="minor"/>
      </rPr>
      <t>11月中下旬</t>
    </r>
    <r>
      <rPr>
        <sz val="11"/>
        <color theme="1"/>
        <rFont val="宋体"/>
        <charset val="134"/>
        <scheme val="minor"/>
      </rPr>
      <t>的</t>
    </r>
    <r>
      <rPr>
        <b/>
        <sz val="11"/>
        <color rgb="FF0070C0"/>
        <rFont val="宋体"/>
        <charset val="134"/>
        <scheme val="minor"/>
      </rPr>
      <t>高送转</t>
    </r>
    <r>
      <rPr>
        <sz val="11"/>
        <color theme="1"/>
        <rFont val="宋体"/>
        <charset val="134"/>
        <scheme val="minor"/>
      </rPr>
      <t>炒作已经成了A股的惯例 
首先，什么是高送转？一般送转比高于0.5的才叫高送转。
如果一只股高送转预案是10送A转B，那么送转比（A+B）/10。
例如10送5转2，那么送转比就等于0.7。
交易所对高送转的定义是，主板送转比达到0.5、中小板送转比达到0.8、创业板送转比达到1，就算高送转。
但是一般来说，送转比达到0.5就算高送转。
其次，高送转本身并不是什么实质利好，主要就是炒作。
很多人想问为什么炒高送转？高送转对公司有什么意义呢？其实高送转主要就是数字游戏，对上市公司来说，并没有什么实质利好。
如果实在要找炒作原因，那么研报社认为主要有以下几点原因：
1）业绩好的才能高送转，所以如果一家公司实施高送转了，说明它业绩好，管理层对其业绩也有信心；
2）实施高送转后，股本稀释，股价降低，也就相对提高了流动性；
3）炒作已经成了惯例，只要市场认可就行。</t>
    </r>
  </si>
  <si>
    <t>货币政策 降息</t>
  </si>
  <si>
    <t>名称</t>
  </si>
  <si>
    <t>中签</t>
  </si>
  <si>
    <t>单价</t>
  </si>
  <si>
    <t>中签日</t>
  </si>
  <si>
    <t>上市日</t>
  </si>
  <si>
    <t>数量</t>
  </si>
  <si>
    <t>价格</t>
  </si>
  <si>
    <t>成交金额</t>
  </si>
  <si>
    <t>收益率</t>
  </si>
  <si>
    <t>收益金额</t>
  </si>
  <si>
    <t>登记指定</t>
  </si>
  <si>
    <t>卖出费率0.137%</t>
  </si>
  <si>
    <t>吴银转债</t>
  </si>
  <si>
    <t>凯中转债</t>
  </si>
  <si>
    <t>利尔转债</t>
  </si>
  <si>
    <t>东音转债</t>
  </si>
  <si>
    <t>冰轮转债</t>
  </si>
  <si>
    <t>太极转债</t>
  </si>
  <si>
    <t>福特转债</t>
  </si>
  <si>
    <t>海亮转债</t>
  </si>
  <si>
    <t>鹰19</t>
  </si>
  <si>
    <t>明阳转债</t>
  </si>
  <si>
    <t>木森转债</t>
  </si>
  <si>
    <t>淮矿转债</t>
  </si>
  <si>
    <t>深南发债</t>
  </si>
  <si>
    <t>博威发债</t>
  </si>
  <si>
    <t>东财发债</t>
  </si>
  <si>
    <t>盛屯转债</t>
  </si>
  <si>
    <t>博特发债</t>
  </si>
  <si>
    <t>东时发债</t>
  </si>
  <si>
    <t>中金转债</t>
  </si>
  <si>
    <t>国投转债</t>
  </si>
  <si>
    <t>赣锋转2</t>
  </si>
  <si>
    <t>南航发债</t>
  </si>
  <si>
    <t>总计</t>
  </si>
  <si>
    <t>R-001</t>
  </si>
  <si>
    <t>买入金额</t>
  </si>
  <si>
    <t>卖出金额</t>
  </si>
  <si>
    <t>几天期</t>
  </si>
  <si>
    <t>买入时间</t>
  </si>
  <si>
    <t>买入价格</t>
  </si>
  <si>
    <t>买入数量</t>
  </si>
  <si>
    <t>卖出时间</t>
  </si>
  <si>
    <t>卖出价格</t>
  </si>
  <si>
    <t>卖出数量</t>
  </si>
  <si>
    <t>盈亏</t>
  </si>
  <si>
    <t>剩余数量</t>
  </si>
  <si>
    <t>当前持仓</t>
  </si>
  <si>
    <t>行业</t>
  </si>
  <si>
    <t>晨鸣纸业</t>
  </si>
  <si>
    <t>万达电影</t>
  </si>
  <si>
    <t>*ST集成</t>
  </si>
  <si>
    <t>京东方A</t>
  </si>
  <si>
    <t>面板</t>
  </si>
  <si>
    <t>光迅科技</t>
  </si>
  <si>
    <t>长城动漫</t>
  </si>
  <si>
    <t>三七互娱</t>
  </si>
  <si>
    <t>云游戏</t>
  </si>
  <si>
    <t>晶盛机电</t>
  </si>
  <si>
    <t>凌云股份</t>
  </si>
  <si>
    <t>特斯拉板块 电池</t>
  </si>
  <si>
    <t>东方财富</t>
  </si>
  <si>
    <t>券商</t>
  </si>
  <si>
    <t>中国平安</t>
  </si>
  <si>
    <t>金融 保险</t>
  </si>
  <si>
    <t>操作了一下，结果使成本更高了</t>
  </si>
  <si>
    <t>网宿科技</t>
  </si>
  <si>
    <t>云办公</t>
  </si>
  <si>
    <t>2020-02-04至2020-02-25涨幅82%</t>
  </si>
  <si>
    <t>模塑科技</t>
  </si>
  <si>
    <t>特斯拉板</t>
  </si>
  <si>
    <t>2020-02-04至2020-02-25涨幅50%</t>
  </si>
  <si>
    <t>三友化工</t>
  </si>
  <si>
    <t>口罩</t>
  </si>
  <si>
    <t>然而我卖出了这俩，甚至赔本400多卖了东方财富，留下中国平安。中国平安现在还是亏损状态</t>
  </si>
  <si>
    <t>九洲药业</t>
  </si>
  <si>
    <t>特效药</t>
  </si>
  <si>
    <t>顺丰控股</t>
  </si>
  <si>
    <t>快递</t>
  </si>
  <si>
    <t>碧水源</t>
  </si>
  <si>
    <t>水处理</t>
  </si>
  <si>
    <t>东江环保</t>
  </si>
  <si>
    <t>固废处理</t>
  </si>
  <si>
    <t>盈峰环境</t>
  </si>
  <si>
    <t>云天化</t>
  </si>
  <si>
    <t>化肥农药</t>
  </si>
  <si>
    <t>六国化工</t>
  </si>
  <si>
    <t>兴发集团</t>
  </si>
  <si>
    <t>大北农</t>
  </si>
  <si>
    <t>种子</t>
  </si>
  <si>
    <t>紫光股份</t>
  </si>
  <si>
    <t>科技</t>
  </si>
  <si>
    <t>耐威科技</t>
  </si>
  <si>
    <t>卖完立马涨到36</t>
  </si>
  <si>
    <t>赢时胜</t>
  </si>
  <si>
    <t>中航资本</t>
  </si>
  <si>
    <t>歌华有线</t>
  </si>
  <si>
    <t>电台+5G</t>
  </si>
  <si>
    <t>创维数字</t>
  </si>
  <si>
    <t>中兴通讯</t>
  </si>
  <si>
    <t>佳讯飞鸿</t>
  </si>
  <si>
    <t>时间</t>
  </si>
  <si>
    <t>银行转证券</t>
  </si>
  <si>
    <t>转出至银行</t>
  </si>
  <si>
    <t>余额</t>
  </si>
  <si>
    <t>2020-2-3开市</t>
  </si>
  <si>
    <t>总余额</t>
  </si>
  <si>
    <t>东财</t>
  </si>
  <si>
    <t>金太阳</t>
  </si>
  <si>
    <t>用于港股打新</t>
  </si>
  <si>
    <t>上了越大的大船</t>
  </si>
  <si>
    <t>合计</t>
  </si>
  <si>
    <t>购买价</t>
  </si>
  <si>
    <t>成交额</t>
  </si>
  <si>
    <t>手续费</t>
  </si>
  <si>
    <t>市盈率(动)</t>
  </si>
  <si>
    <t>市净率</t>
  </si>
  <si>
    <t>ROE</t>
  </si>
  <si>
    <t>购买动机</t>
  </si>
  <si>
    <t>卖出价</t>
  </si>
  <si>
    <t>持有时间</t>
  </si>
  <si>
    <t>印花税</t>
  </si>
  <si>
    <t>卖出动机</t>
  </si>
  <si>
    <t>浙江龙盛</t>
  </si>
  <si>
    <t>染料</t>
  </si>
  <si>
    <t>当前涨价品种概念</t>
  </si>
  <si>
    <t>操作失误成本到了14.2245</t>
  </si>
  <si>
    <t>新 和 成</t>
  </si>
  <si>
    <t>维生素</t>
  </si>
  <si>
    <t>浙江医药</t>
  </si>
  <si>
    <t>获取收益</t>
  </si>
  <si>
    <t>招商轮船</t>
  </si>
  <si>
    <t>港口航运</t>
  </si>
  <si>
    <t>A股低市净率(稳妥保险)</t>
  </si>
  <si>
    <t>晶瑞股份</t>
  </si>
  <si>
    <t>要赔了，结果当天晚上研报发文这是国家大基金预期，第二天涨到47块</t>
  </si>
  <si>
    <t>通信</t>
  </si>
  <si>
    <t>鲲鹏产业链</t>
  </si>
  <si>
    <t>涨不动</t>
  </si>
  <si>
    <t>太极股份</t>
  </si>
  <si>
    <t>以前持有的，成本16
多，现在价格很低了</t>
  </si>
  <si>
    <t>1天</t>
  </si>
  <si>
    <t>感觉涨得可以了，
但是25号涨到13块</t>
  </si>
  <si>
    <t>以前持有的，成本14
多，现在价格很低了</t>
  </si>
  <si>
    <t>东方国信</t>
  </si>
  <si>
    <t>均胜电子</t>
  </si>
  <si>
    <t>特斯拉+车联网</t>
  </si>
  <si>
    <t>大盘不好</t>
  </si>
  <si>
    <t>得润电子</t>
  </si>
  <si>
    <t>润欣科技</t>
  </si>
  <si>
    <t>底部消费电子</t>
  </si>
  <si>
    <t>太极实业</t>
  </si>
  <si>
    <t>左手金融右手科技 
芯片补涨</t>
  </si>
  <si>
    <t>衣服</t>
  </si>
  <si>
    <t>品牌</t>
  </si>
  <si>
    <t>类名</t>
  </si>
  <si>
    <t>购买渠道</t>
  </si>
  <si>
    <t>购买日期</t>
  </si>
  <si>
    <t>适用季节</t>
  </si>
  <si>
    <t>搭配</t>
  </si>
  <si>
    <t>备注</t>
  </si>
  <si>
    <t>唯品会</t>
  </si>
  <si>
    <t>春秋冬</t>
  </si>
  <si>
    <t>桔姐-哈露奈酱</t>
  </si>
  <si>
    <t>长袖T恤</t>
  </si>
  <si>
    <t>淘宝</t>
  </si>
  <si>
    <t>2件</t>
  </si>
  <si>
    <t>Venuscome</t>
  </si>
  <si>
    <t>短裤-4条装</t>
  </si>
  <si>
    <t>全年</t>
  </si>
  <si>
    <t>singsun</t>
  </si>
  <si>
    <t>衬衫</t>
  </si>
  <si>
    <t>微信-罗拉</t>
  </si>
  <si>
    <t>牛永真皮带</t>
  </si>
  <si>
    <t>腰带</t>
  </si>
  <si>
    <t>淘宝-牛永真皮带</t>
  </si>
  <si>
    <t>欧阳喜</t>
  </si>
  <si>
    <t>无袖针织马甲</t>
  </si>
  <si>
    <t>春秋</t>
  </si>
  <si>
    <t>新势力周 满200减15</t>
  </si>
  <si>
    <t>柒步森林</t>
  </si>
  <si>
    <t>红色玛丽珍</t>
  </si>
  <si>
    <t>新势力周 满200减15 1元定金抵40</t>
  </si>
  <si>
    <t>扔扔家</t>
  </si>
  <si>
    <t>pu小皮衣</t>
  </si>
  <si>
    <t>护肤品</t>
  </si>
  <si>
    <t>成分</t>
  </si>
  <si>
    <t>作用</t>
  </si>
  <si>
    <t>生产日期</t>
  </si>
  <si>
    <t>截止日期</t>
  </si>
  <si>
    <t>打开日期</t>
  </si>
  <si>
    <t>肌肤未来</t>
  </si>
  <si>
    <t>富勒烯焕活原液</t>
  </si>
  <si>
    <t>淘宝 旗舰店</t>
  </si>
  <si>
    <t>38节</t>
  </si>
  <si>
    <t>透真</t>
  </si>
  <si>
    <t>美白精华液</t>
  </si>
  <si>
    <t>植观</t>
  </si>
  <si>
    <t>氨基酸洗发水</t>
  </si>
  <si>
    <t>氨基酸</t>
  </si>
  <si>
    <t>38节 买一送一护发素</t>
  </si>
  <si>
    <t>圣雪兰</t>
  </si>
  <si>
    <t>烟酰胺身体乳</t>
  </si>
  <si>
    <t>淘宝-圣雪兰正品店</t>
  </si>
  <si>
    <t>38节 买2送1</t>
  </si>
  <si>
    <t>百蕾适</t>
  </si>
  <si>
    <t>润唇膏</t>
  </si>
  <si>
    <t>淘宝-李佳琪专属店</t>
  </si>
  <si>
    <t>崔勇老师</t>
  </si>
  <si>
    <t>在何处购买</t>
  </si>
  <si>
    <t>仓位</t>
  </si>
  <si>
    <t>持仓数</t>
  </si>
  <si>
    <t>金额</t>
  </si>
  <si>
    <t>十倍学堂</t>
  </si>
  <si>
    <t>半导体芯片ETF联接</t>
  </si>
  <si>
    <t>支付宝</t>
  </si>
  <si>
    <t>1份</t>
  </si>
  <si>
    <t>中证500-510500</t>
  </si>
  <si>
    <t>【东财场内】</t>
  </si>
  <si>
    <t>科技ETF-515000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</si>
</sst>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1"/>
      <color theme="5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8" fillId="21" borderId="3" applyNumberFormat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Font="1" applyFill="1" applyBorder="1" applyAlignment="1" applyProtection="1">
      <alignment vertical="center"/>
    </xf>
    <xf numFmtId="0" fontId="1" fillId="2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58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7" fillId="4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0" borderId="0" xfId="0" applyNumberFormat="1" applyFont="1" applyFill="1">
      <alignment vertical="center"/>
    </xf>
    <xf numFmtId="0" fontId="7" fillId="3" borderId="0" xfId="0" applyFont="1" applyFill="1">
      <alignment vertical="center"/>
    </xf>
    <xf numFmtId="14" fontId="7" fillId="3" borderId="0" xfId="0" applyNumberFormat="1" applyFont="1" applyFill="1">
      <alignment vertical="center"/>
    </xf>
    <xf numFmtId="14" fontId="0" fillId="3" borderId="0" xfId="0" applyNumberFormat="1" applyFill="1">
      <alignment vertical="center"/>
    </xf>
    <xf numFmtId="10" fontId="0" fillId="0" borderId="0" xfId="0" applyNumberFormat="1" applyFill="1">
      <alignment vertical="center"/>
    </xf>
    <xf numFmtId="10" fontId="0" fillId="3" borderId="0" xfId="0" applyNumberFormat="1" applyFill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24765</xdr:colOff>
      <xdr:row>2</xdr:row>
      <xdr:rowOff>25400</xdr:rowOff>
    </xdr:from>
    <xdr:to>
      <xdr:col>11</xdr:col>
      <xdr:colOff>41910</xdr:colOff>
      <xdr:row>3</xdr:row>
      <xdr:rowOff>8890</xdr:rowOff>
    </xdr:to>
    <xdr:pic>
      <xdr:nvPicPr>
        <xdr:cNvPr id="2" name="图片 1" descr="e62495268c40fd939668a35c62e54b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64705" y="436880"/>
          <a:ext cx="626745" cy="32639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3</xdr:row>
      <xdr:rowOff>8890</xdr:rowOff>
    </xdr:from>
    <xdr:to>
      <xdr:col>10</xdr:col>
      <xdr:colOff>594360</xdr:colOff>
      <xdr:row>3</xdr:row>
      <xdr:rowOff>320040</xdr:rowOff>
    </xdr:to>
    <xdr:pic>
      <xdr:nvPicPr>
        <xdr:cNvPr id="3" name="图片 2" descr="ac92bdb89e5463575c58dbf114fa50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170420" y="763270"/>
          <a:ext cx="563880" cy="311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1" sqref="B21"/>
    </sheetView>
  </sheetViews>
  <sheetFormatPr defaultColWidth="8.88888888888889" defaultRowHeight="14.4" outlineLevelRow="2" outlineLevelCol="1"/>
  <cols>
    <col min="1" max="1" width="16" customWidth="1"/>
    <col min="2" max="2" width="89.1111111111111" customWidth="1"/>
  </cols>
  <sheetData>
    <row r="1" spans="1:2">
      <c r="A1" t="s">
        <v>0</v>
      </c>
      <c r="B1" t="s">
        <v>1</v>
      </c>
    </row>
    <row r="2" ht="123" customHeight="1" spans="1:2">
      <c r="A2" s="14">
        <v>43748</v>
      </c>
      <c r="B2" s="29" t="s">
        <v>2</v>
      </c>
    </row>
    <row r="3" ht="52" customHeight="1" spans="1:2">
      <c r="A3" s="2">
        <v>43763</v>
      </c>
      <c r="B3" s="30" t="s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zoomScale="85" zoomScaleNormal="85" topLeftCell="A9" workbookViewId="0">
      <selection activeCell="B40" sqref="B40"/>
    </sheetView>
  </sheetViews>
  <sheetFormatPr defaultColWidth="9" defaultRowHeight="14.4" outlineLevelCol="2"/>
  <cols>
    <col min="1" max="1" width="10.6666666666667" customWidth="1"/>
    <col min="2" max="2" width="137.777777777778" customWidth="1"/>
    <col min="3" max="3" width="27.3333333333333" customWidth="1"/>
  </cols>
  <sheetData>
    <row r="1" ht="44" customHeight="1" spans="1:3">
      <c r="A1" t="s">
        <v>0</v>
      </c>
      <c r="B1" t="s">
        <v>1</v>
      </c>
      <c r="C1" t="s">
        <v>4</v>
      </c>
    </row>
    <row r="2" ht="69" customHeight="1"/>
    <row r="3" spans="1:1">
      <c r="A3" s="2">
        <v>43770</v>
      </c>
    </row>
    <row r="4" spans="1:1">
      <c r="A4" s="2">
        <v>43771</v>
      </c>
    </row>
    <row r="5" spans="1:1">
      <c r="A5" s="2">
        <v>43772</v>
      </c>
    </row>
    <row r="6" spans="1:1">
      <c r="A6" s="2">
        <v>43773</v>
      </c>
    </row>
    <row r="7" spans="1:1">
      <c r="A7" s="2">
        <v>43774</v>
      </c>
    </row>
    <row r="8" spans="1:1">
      <c r="A8" s="2">
        <v>43775</v>
      </c>
    </row>
    <row r="9" spans="1:1">
      <c r="A9" s="2">
        <v>43776</v>
      </c>
    </row>
    <row r="10" ht="51" customHeight="1" spans="1:3">
      <c r="A10" s="2">
        <v>43777</v>
      </c>
      <c r="B10" t="s">
        <v>5</v>
      </c>
      <c r="C10" t="s">
        <v>6</v>
      </c>
    </row>
    <row r="11" spans="1:1">
      <c r="A11" s="2">
        <v>43778</v>
      </c>
    </row>
    <row r="12" spans="1:1">
      <c r="A12" s="2">
        <v>43779</v>
      </c>
    </row>
    <row r="13" spans="1:1">
      <c r="A13" s="2">
        <v>43780</v>
      </c>
    </row>
    <row r="14" ht="31" customHeight="1" spans="1:2">
      <c r="A14" s="2">
        <v>43781</v>
      </c>
      <c r="B14" s="28" t="s">
        <v>7</v>
      </c>
    </row>
    <row r="15" ht="128" customHeight="1" spans="1:2">
      <c r="A15" s="2">
        <v>43782</v>
      </c>
      <c r="B15" s="28" t="s">
        <v>8</v>
      </c>
    </row>
    <row r="16" spans="1:1">
      <c r="A16" s="2">
        <v>43783</v>
      </c>
    </row>
    <row r="17" spans="1:1">
      <c r="A17" s="2">
        <v>43784</v>
      </c>
    </row>
    <row r="18" spans="1:1">
      <c r="A18" s="2">
        <v>43785</v>
      </c>
    </row>
    <row r="19" spans="1:1">
      <c r="A19" s="2">
        <v>43786</v>
      </c>
    </row>
    <row r="20" spans="1:2">
      <c r="A20" s="2">
        <v>43787</v>
      </c>
      <c r="B20" t="s">
        <v>9</v>
      </c>
    </row>
    <row r="21" spans="1:1">
      <c r="A21" s="2">
        <v>43788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ySplit="1" topLeftCell="A11" activePane="bottomLeft" state="frozen"/>
      <selection/>
      <selection pane="bottomLeft" activeCell="L25" sqref="L25"/>
    </sheetView>
  </sheetViews>
  <sheetFormatPr defaultColWidth="9" defaultRowHeight="14.4"/>
  <cols>
    <col min="1" max="1" width="9.22222222222222" customWidth="1"/>
    <col min="2" max="2" width="5" customWidth="1"/>
    <col min="3" max="3" width="7.22222222222222" customWidth="1"/>
    <col min="4" max="4" width="12.4444444444444" customWidth="1"/>
    <col min="5" max="5" width="13.1111111111111" customWidth="1"/>
    <col min="6" max="6" width="5.22222222222222" customWidth="1"/>
    <col min="7" max="7" width="8.33333333333333" customWidth="1"/>
    <col min="8" max="8" width="16.3333333333333" customWidth="1"/>
    <col min="9" max="9" width="9.5462962962963"/>
    <col min="10" max="10" width="12.8888888888889"/>
    <col min="12" max="12" width="14.8888888888889" customWidth="1"/>
  </cols>
  <sheetData>
    <row r="1" s="18" customFormat="1" ht="24" customHeight="1" spans="1:10">
      <c r="A1" s="20" t="s">
        <v>10</v>
      </c>
      <c r="B1" s="20" t="s">
        <v>11</v>
      </c>
      <c r="C1" s="20" t="s">
        <v>12</v>
      </c>
      <c r="D1" s="20" t="s">
        <v>13</v>
      </c>
      <c r="E1" s="20" t="s">
        <v>14</v>
      </c>
      <c r="F1" s="20" t="s">
        <v>15</v>
      </c>
      <c r="G1" s="20" t="s">
        <v>16</v>
      </c>
      <c r="H1" s="20" t="s">
        <v>17</v>
      </c>
      <c r="I1" s="20" t="s">
        <v>18</v>
      </c>
      <c r="J1" s="20" t="s">
        <v>19</v>
      </c>
    </row>
    <row r="2" s="19" customFormat="1" ht="24" customHeight="1" spans="1:12">
      <c r="A2" s="21" t="s">
        <v>20</v>
      </c>
      <c r="B2" s="21"/>
      <c r="C2" s="21"/>
      <c r="D2" s="21"/>
      <c r="E2" s="22">
        <v>43293</v>
      </c>
      <c r="F2" s="21"/>
      <c r="G2" s="21">
        <v>1</v>
      </c>
      <c r="H2" s="21"/>
      <c r="I2" s="21"/>
      <c r="J2" s="21"/>
      <c r="L2" s="19" t="s">
        <v>21</v>
      </c>
    </row>
    <row r="3" s="19" customFormat="1" ht="31" customHeight="1" spans="1:12">
      <c r="A3" s="21" t="s">
        <v>22</v>
      </c>
      <c r="B3" s="21">
        <v>50</v>
      </c>
      <c r="C3" s="21">
        <v>100</v>
      </c>
      <c r="D3" s="21"/>
      <c r="E3" s="22">
        <v>43332</v>
      </c>
      <c r="F3" s="21">
        <v>20</v>
      </c>
      <c r="G3" s="21">
        <v>99.39</v>
      </c>
      <c r="H3" s="21">
        <f t="shared" ref="H3:H19" si="0">F3*G3</f>
        <v>1987.8</v>
      </c>
      <c r="I3" s="21"/>
      <c r="J3" s="21">
        <f t="shared" ref="J3:J17" si="1">H3-C3*F3</f>
        <v>-12.2</v>
      </c>
      <c r="L3" s="26"/>
    </row>
    <row r="4" s="19" customFormat="1" ht="31" customHeight="1" spans="1:10">
      <c r="A4" s="21" t="s">
        <v>23</v>
      </c>
      <c r="B4" s="21">
        <v>20</v>
      </c>
      <c r="C4" s="21">
        <v>100</v>
      </c>
      <c r="D4" s="21"/>
      <c r="E4" s="22">
        <v>43361</v>
      </c>
      <c r="F4" s="21">
        <v>20</v>
      </c>
      <c r="G4" s="21">
        <v>95.119</v>
      </c>
      <c r="H4" s="21">
        <f t="shared" si="0"/>
        <v>1902.38</v>
      </c>
      <c r="I4" s="21"/>
      <c r="J4" s="21">
        <f t="shared" si="1"/>
        <v>-97.6199999999999</v>
      </c>
    </row>
    <row r="5" s="19" customFormat="1" ht="31" customHeight="1" spans="1:10">
      <c r="A5" s="21" t="s">
        <v>22</v>
      </c>
      <c r="B5" s="21"/>
      <c r="C5" s="21">
        <v>100</v>
      </c>
      <c r="D5" s="21"/>
      <c r="E5" s="22">
        <v>43332</v>
      </c>
      <c r="F5" s="21">
        <v>30</v>
      </c>
      <c r="G5" s="21">
        <v>102.41</v>
      </c>
      <c r="H5" s="21">
        <f t="shared" si="0"/>
        <v>3072.3</v>
      </c>
      <c r="I5" s="21"/>
      <c r="J5" s="21">
        <f t="shared" si="1"/>
        <v>72.2999999999997</v>
      </c>
    </row>
    <row r="6" s="19" customFormat="1" ht="31" customHeight="1" spans="1:10">
      <c r="A6" s="21" t="s">
        <v>24</v>
      </c>
      <c r="B6" s="21">
        <v>30</v>
      </c>
      <c r="C6" s="21">
        <v>100</v>
      </c>
      <c r="D6" s="21"/>
      <c r="E6" s="22">
        <v>43419</v>
      </c>
      <c r="F6" s="21">
        <v>30</v>
      </c>
      <c r="G6" s="21">
        <v>104.246</v>
      </c>
      <c r="H6" s="21">
        <f t="shared" si="0"/>
        <v>3127.38</v>
      </c>
      <c r="I6" s="21"/>
      <c r="J6" s="21">
        <f t="shared" si="1"/>
        <v>127.38</v>
      </c>
    </row>
    <row r="7" s="17" customFormat="1" ht="31" customHeight="1" spans="1:10">
      <c r="A7" s="23" t="s">
        <v>25</v>
      </c>
      <c r="B7" s="23">
        <v>20</v>
      </c>
      <c r="C7" s="23">
        <v>100</v>
      </c>
      <c r="D7" s="23"/>
      <c r="E7" s="24">
        <v>43474</v>
      </c>
      <c r="F7" s="23">
        <v>20</v>
      </c>
      <c r="G7" s="23">
        <v>97.49</v>
      </c>
      <c r="H7" s="23">
        <f t="shared" si="0"/>
        <v>1949.8</v>
      </c>
      <c r="I7" s="23"/>
      <c r="J7" s="23">
        <f t="shared" si="1"/>
        <v>-50.2</v>
      </c>
    </row>
    <row r="8" s="19" customFormat="1" ht="31" customHeight="1" spans="1:10">
      <c r="A8" s="21" t="s">
        <v>26</v>
      </c>
      <c r="B8" s="21">
        <v>10</v>
      </c>
      <c r="C8" s="21">
        <v>100</v>
      </c>
      <c r="D8" s="21"/>
      <c r="E8" s="22">
        <v>43521</v>
      </c>
      <c r="F8" s="21">
        <v>10</v>
      </c>
      <c r="G8" s="21">
        <v>115.138</v>
      </c>
      <c r="H8" s="21">
        <f t="shared" si="0"/>
        <v>1151.38</v>
      </c>
      <c r="I8" s="21"/>
      <c r="J8" s="21">
        <f t="shared" si="1"/>
        <v>151.38</v>
      </c>
    </row>
    <row r="9" ht="31" customHeight="1" spans="1:10">
      <c r="A9" t="s">
        <v>27</v>
      </c>
      <c r="B9">
        <v>10</v>
      </c>
      <c r="C9" s="21">
        <v>100</v>
      </c>
      <c r="D9" s="2">
        <v>43760</v>
      </c>
      <c r="E9" s="14">
        <v>43777</v>
      </c>
      <c r="F9">
        <v>10</v>
      </c>
      <c r="G9">
        <v>117.5</v>
      </c>
      <c r="H9" s="21">
        <f t="shared" si="0"/>
        <v>1175</v>
      </c>
      <c r="I9" s="7">
        <f t="shared" ref="I9:I19" si="2">(G9-C9)/C9</f>
        <v>0.175</v>
      </c>
      <c r="J9" s="21">
        <f t="shared" si="1"/>
        <v>175</v>
      </c>
    </row>
    <row r="10" ht="31" customHeight="1" spans="1:10">
      <c r="A10" t="s">
        <v>28</v>
      </c>
      <c r="B10">
        <v>10</v>
      </c>
      <c r="C10">
        <v>100</v>
      </c>
      <c r="D10" s="2">
        <v>43788</v>
      </c>
      <c r="E10" s="2">
        <v>43810</v>
      </c>
      <c r="F10">
        <v>10</v>
      </c>
      <c r="G10">
        <v>120.36</v>
      </c>
      <c r="H10" s="21">
        <f t="shared" si="0"/>
        <v>1203.6</v>
      </c>
      <c r="I10" s="7">
        <f t="shared" si="2"/>
        <v>0.2036</v>
      </c>
      <c r="J10" s="21">
        <f t="shared" si="1"/>
        <v>203.6</v>
      </c>
    </row>
    <row r="11" ht="31" customHeight="1" spans="1:10">
      <c r="A11" t="s">
        <v>29</v>
      </c>
      <c r="B11">
        <v>10</v>
      </c>
      <c r="C11">
        <v>100</v>
      </c>
      <c r="D11" s="2">
        <v>43791</v>
      </c>
      <c r="E11" s="2">
        <v>43815</v>
      </c>
      <c r="F11">
        <v>10</v>
      </c>
      <c r="G11">
        <v>109.75</v>
      </c>
      <c r="H11" s="21">
        <f t="shared" si="0"/>
        <v>1097.5</v>
      </c>
      <c r="I11" s="7">
        <f t="shared" si="2"/>
        <v>0.0975</v>
      </c>
      <c r="J11" s="21">
        <f t="shared" si="1"/>
        <v>97.5</v>
      </c>
    </row>
    <row r="12" ht="31" customHeight="1" spans="1:10">
      <c r="A12" t="s">
        <v>30</v>
      </c>
      <c r="B12">
        <v>10</v>
      </c>
      <c r="C12">
        <v>100</v>
      </c>
      <c r="D12" s="2">
        <v>43815</v>
      </c>
      <c r="E12" s="2">
        <v>43837</v>
      </c>
      <c r="F12">
        <v>10</v>
      </c>
      <c r="G12">
        <v>122.2</v>
      </c>
      <c r="H12" s="21">
        <f t="shared" si="0"/>
        <v>1222</v>
      </c>
      <c r="I12" s="7">
        <f t="shared" si="2"/>
        <v>0.222</v>
      </c>
      <c r="J12" s="21">
        <f t="shared" si="1"/>
        <v>222</v>
      </c>
    </row>
    <row r="13" ht="31" customHeight="1" spans="1:10">
      <c r="A13" t="s">
        <v>31</v>
      </c>
      <c r="B13">
        <v>10</v>
      </c>
      <c r="C13">
        <v>100</v>
      </c>
      <c r="D13" s="2">
        <v>43816</v>
      </c>
      <c r="E13" s="2">
        <v>43837</v>
      </c>
      <c r="F13">
        <v>10</v>
      </c>
      <c r="G13">
        <v>121.3</v>
      </c>
      <c r="H13" s="21">
        <f t="shared" si="0"/>
        <v>1213</v>
      </c>
      <c r="I13" s="7">
        <f t="shared" si="2"/>
        <v>0.213</v>
      </c>
      <c r="J13" s="21">
        <f t="shared" si="1"/>
        <v>213</v>
      </c>
    </row>
    <row r="14" ht="31" customHeight="1" spans="1:10">
      <c r="A14" t="s">
        <v>32</v>
      </c>
      <c r="B14">
        <v>10</v>
      </c>
      <c r="C14">
        <v>100</v>
      </c>
      <c r="D14" s="2">
        <v>43816</v>
      </c>
      <c r="E14" s="2">
        <v>43840</v>
      </c>
      <c r="F14">
        <v>10</v>
      </c>
      <c r="G14">
        <v>120.45</v>
      </c>
      <c r="H14" s="21">
        <f t="shared" si="0"/>
        <v>1204.5</v>
      </c>
      <c r="I14" s="7">
        <f t="shared" si="2"/>
        <v>0.2045</v>
      </c>
      <c r="J14" s="21">
        <f t="shared" si="1"/>
        <v>204.5</v>
      </c>
    </row>
    <row r="15" ht="31" customHeight="1" spans="1:10">
      <c r="A15" t="s">
        <v>33</v>
      </c>
      <c r="B15">
        <v>10</v>
      </c>
      <c r="C15">
        <v>100</v>
      </c>
      <c r="D15" s="2">
        <v>43823</v>
      </c>
      <c r="E15" s="2">
        <v>43843</v>
      </c>
      <c r="F15">
        <v>10</v>
      </c>
      <c r="G15">
        <v>117</v>
      </c>
      <c r="H15" s="21">
        <f t="shared" si="0"/>
        <v>1170</v>
      </c>
      <c r="I15" s="7">
        <f t="shared" si="2"/>
        <v>0.17</v>
      </c>
      <c r="J15" s="21">
        <f t="shared" si="1"/>
        <v>170</v>
      </c>
    </row>
    <row r="16" spans="1:10">
      <c r="A16" t="s">
        <v>34</v>
      </c>
      <c r="B16">
        <v>10</v>
      </c>
      <c r="C16">
        <v>100</v>
      </c>
      <c r="D16" s="2">
        <v>43825</v>
      </c>
      <c r="E16" s="2">
        <v>43847</v>
      </c>
      <c r="F16">
        <v>10</v>
      </c>
      <c r="G16">
        <v>127.3</v>
      </c>
      <c r="H16" s="21">
        <f t="shared" si="0"/>
        <v>1273</v>
      </c>
      <c r="I16" s="7">
        <f t="shared" si="2"/>
        <v>0.273</v>
      </c>
      <c r="J16" s="21">
        <f t="shared" si="1"/>
        <v>273</v>
      </c>
    </row>
    <row r="17" s="17" customFormat="1" spans="1:10">
      <c r="A17" s="17" t="s">
        <v>35</v>
      </c>
      <c r="B17" s="17">
        <v>10</v>
      </c>
      <c r="C17" s="17">
        <v>100</v>
      </c>
      <c r="D17" s="25">
        <v>43844</v>
      </c>
      <c r="E17" s="25">
        <v>43878</v>
      </c>
      <c r="F17" s="17">
        <v>10</v>
      </c>
      <c r="G17" s="17">
        <v>127.8</v>
      </c>
      <c r="H17" s="23">
        <f>F17*G17</f>
        <v>1278</v>
      </c>
      <c r="I17" s="27">
        <f>(G17-C17)/C17</f>
        <v>0.278</v>
      </c>
      <c r="J17" s="23">
        <f>H17-C17*F17</f>
        <v>278</v>
      </c>
    </row>
    <row r="18" spans="1:10">
      <c r="A18" t="s">
        <v>36</v>
      </c>
      <c r="B18">
        <v>10</v>
      </c>
      <c r="C18">
        <v>100</v>
      </c>
      <c r="D18" s="2">
        <v>43845</v>
      </c>
      <c r="E18" s="2">
        <v>43875</v>
      </c>
      <c r="F18">
        <v>10</v>
      </c>
      <c r="G18">
        <v>130</v>
      </c>
      <c r="H18" s="21">
        <f>F18*G18</f>
        <v>1300</v>
      </c>
      <c r="I18" s="7">
        <f>(G18-C18)/C18</f>
        <v>0.3</v>
      </c>
      <c r="J18" s="21">
        <f>H18-C18*F18</f>
        <v>300</v>
      </c>
    </row>
    <row r="19" spans="1:10">
      <c r="A19" t="s">
        <v>37</v>
      </c>
      <c r="B19">
        <v>10</v>
      </c>
      <c r="C19">
        <v>100</v>
      </c>
      <c r="D19" s="2">
        <v>43893</v>
      </c>
      <c r="E19" s="2">
        <v>43923</v>
      </c>
      <c r="F19">
        <v>10</v>
      </c>
      <c r="G19">
        <v>107.52</v>
      </c>
      <c r="H19" s="21">
        <f>F19*G19</f>
        <v>1075.2</v>
      </c>
      <c r="I19" s="7">
        <f>(G19-C19)/C19</f>
        <v>0.0752</v>
      </c>
      <c r="J19" s="21">
        <f>H19-C19*F19</f>
        <v>75.2</v>
      </c>
    </row>
    <row r="20" spans="1:10">
      <c r="A20" t="s">
        <v>38</v>
      </c>
      <c r="B20">
        <v>10</v>
      </c>
      <c r="C20">
        <v>100</v>
      </c>
      <c r="D20" s="2">
        <v>43903</v>
      </c>
      <c r="E20" s="2">
        <v>43924</v>
      </c>
      <c r="F20">
        <v>10</v>
      </c>
      <c r="G20">
        <v>125</v>
      </c>
      <c r="H20" s="21">
        <f>F20*G20</f>
        <v>1250</v>
      </c>
      <c r="I20" s="7">
        <f>(G20-C20)/C20</f>
        <v>0.25</v>
      </c>
      <c r="J20" s="21">
        <f>H20-C20*F20</f>
        <v>250</v>
      </c>
    </row>
    <row r="21" spans="1:10">
      <c r="A21" t="s">
        <v>39</v>
      </c>
      <c r="B21">
        <v>10</v>
      </c>
      <c r="C21">
        <v>100</v>
      </c>
      <c r="D21" s="2">
        <v>43931</v>
      </c>
      <c r="E21" s="2">
        <v>43957</v>
      </c>
      <c r="F21">
        <v>10</v>
      </c>
      <c r="G21">
        <v>117.02</v>
      </c>
      <c r="H21" s="21">
        <f>F21*G21</f>
        <v>1170.2</v>
      </c>
      <c r="I21" s="7">
        <f>(G21-C21)/C21</f>
        <v>0.1702</v>
      </c>
      <c r="J21" s="21">
        <f>H21-C21*F21</f>
        <v>170.2</v>
      </c>
    </row>
    <row r="22" spans="1:10">
      <c r="A22" t="s">
        <v>40</v>
      </c>
      <c r="B22">
        <v>10</v>
      </c>
      <c r="C22">
        <v>100</v>
      </c>
      <c r="D22" s="2">
        <v>44033</v>
      </c>
      <c r="E22" s="2">
        <v>44057</v>
      </c>
      <c r="F22">
        <v>10</v>
      </c>
      <c r="G22">
        <v>113.1</v>
      </c>
      <c r="H22" s="21">
        <f>F22*G22</f>
        <v>1131</v>
      </c>
      <c r="I22" s="7">
        <f>(G22-C22)/C22</f>
        <v>0.131</v>
      </c>
      <c r="J22" s="21">
        <f>H22-C22*F22</f>
        <v>131</v>
      </c>
    </row>
    <row r="23" spans="1:10">
      <c r="A23" t="s">
        <v>41</v>
      </c>
      <c r="B23">
        <v>10</v>
      </c>
      <c r="C23">
        <v>100</v>
      </c>
      <c r="D23" s="2">
        <v>44039</v>
      </c>
      <c r="E23" s="2">
        <v>44063</v>
      </c>
      <c r="F23">
        <v>10</v>
      </c>
      <c r="G23">
        <v>116.78</v>
      </c>
      <c r="H23" s="21">
        <f>F23*G23</f>
        <v>1167.8</v>
      </c>
      <c r="I23" s="7">
        <f>(G23-C23)/C23</f>
        <v>0.1678</v>
      </c>
      <c r="J23" s="21">
        <f>H23-C23*F23</f>
        <v>167.8</v>
      </c>
    </row>
    <row r="24" spans="1:10">
      <c r="A24" t="s">
        <v>42</v>
      </c>
      <c r="B24">
        <v>10</v>
      </c>
      <c r="C24">
        <v>100</v>
      </c>
      <c r="D24" s="2">
        <v>44050</v>
      </c>
      <c r="E24" s="2">
        <v>44082</v>
      </c>
      <c r="F24">
        <v>10</v>
      </c>
      <c r="G24">
        <v>116.57</v>
      </c>
      <c r="H24" s="21">
        <f>F24*G24</f>
        <v>1165.7</v>
      </c>
      <c r="I24" s="7">
        <f>(G24-C24)/C24</f>
        <v>0.1657</v>
      </c>
      <c r="J24" s="21">
        <f>H24-C24*F24</f>
        <v>165.7</v>
      </c>
    </row>
    <row r="25" spans="1:10">
      <c r="A25" t="s">
        <v>43</v>
      </c>
      <c r="B25">
        <v>10</v>
      </c>
      <c r="C25">
        <v>100</v>
      </c>
      <c r="D25" s="2">
        <v>44120</v>
      </c>
      <c r="E25" s="2">
        <v>44138</v>
      </c>
      <c r="F25">
        <v>10</v>
      </c>
      <c r="G25">
        <v>115.05</v>
      </c>
      <c r="H25" s="21">
        <f>F25*G25</f>
        <v>1150.5</v>
      </c>
      <c r="I25" s="7">
        <f>(G25-C25)/C25</f>
        <v>0.1505</v>
      </c>
      <c r="J25" s="21">
        <f>H25-C25*F25</f>
        <v>150.5</v>
      </c>
    </row>
    <row r="26" spans="4:10">
      <c r="D26" s="2"/>
      <c r="E26" s="2"/>
      <c r="H26" s="21"/>
      <c r="I26" s="7"/>
      <c r="J26" s="21"/>
    </row>
    <row r="27" spans="9:10">
      <c r="I27" t="s">
        <v>44</v>
      </c>
      <c r="J27">
        <f>SUM(J3:J26)*(1-0.00137)</f>
        <v>3433.3298852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11" sqref="D11"/>
    </sheetView>
  </sheetViews>
  <sheetFormatPr defaultColWidth="9" defaultRowHeight="14.4" outlineLevelRow="3" outlineLevelCol="2"/>
  <cols>
    <col min="1" max="1" width="10.8888888888889" customWidth="1"/>
  </cols>
  <sheetData>
    <row r="1" spans="1:1">
      <c r="A1" t="s">
        <v>45</v>
      </c>
    </row>
    <row r="2" spans="1:3">
      <c r="A2" t="s">
        <v>46</v>
      </c>
      <c r="B2" t="s">
        <v>47</v>
      </c>
      <c r="C2" t="s">
        <v>48</v>
      </c>
    </row>
    <row r="3" spans="1:3">
      <c r="A3">
        <v>5000</v>
      </c>
      <c r="B3">
        <v>5005.26</v>
      </c>
      <c r="C3">
        <v>7</v>
      </c>
    </row>
    <row r="4" spans="1:3">
      <c r="A4">
        <v>1000</v>
      </c>
      <c r="B4">
        <v>1000.96</v>
      </c>
      <c r="C4">
        <v>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topLeftCell="A25" workbookViewId="0">
      <selection activeCell="B17" sqref="$A17:$XFD18"/>
    </sheetView>
  </sheetViews>
  <sheetFormatPr defaultColWidth="8.88888888888889" defaultRowHeight="14.4"/>
  <cols>
    <col min="2" max="2" width="11" customWidth="1"/>
    <col min="6" max="6" width="11.8888888888889"/>
    <col min="11" max="12" width="11.3333333333333" customWidth="1"/>
    <col min="14" max="14" width="12.7777777777778" customWidth="1"/>
  </cols>
  <sheetData>
    <row r="1" spans="1:14">
      <c r="A1" t="s">
        <v>10</v>
      </c>
      <c r="B1" t="s">
        <v>49</v>
      </c>
      <c r="C1" t="s">
        <v>50</v>
      </c>
      <c r="D1" t="s">
        <v>51</v>
      </c>
      <c r="E1" t="s">
        <v>46</v>
      </c>
      <c r="F1" t="s">
        <v>52</v>
      </c>
      <c r="G1" t="s">
        <v>53</v>
      </c>
      <c r="H1" t="s">
        <v>54</v>
      </c>
      <c r="I1" t="s">
        <v>47</v>
      </c>
      <c r="J1" t="s">
        <v>55</v>
      </c>
      <c r="K1" t="s">
        <v>56</v>
      </c>
      <c r="L1" t="s">
        <v>57</v>
      </c>
      <c r="N1" t="s">
        <v>58</v>
      </c>
    </row>
    <row r="2" spans="1:11">
      <c r="A2" t="s">
        <v>59</v>
      </c>
      <c r="B2" s="14">
        <v>43719</v>
      </c>
      <c r="C2">
        <v>5.12</v>
      </c>
      <c r="D2">
        <v>900</v>
      </c>
      <c r="E2">
        <f>C2*D2</f>
        <v>4608</v>
      </c>
      <c r="F2" s="2">
        <v>43826</v>
      </c>
      <c r="G2">
        <v>4.94</v>
      </c>
      <c r="H2">
        <v>900</v>
      </c>
      <c r="I2">
        <f>G2*H2</f>
        <v>4446</v>
      </c>
      <c r="J2">
        <f>I2-E2</f>
        <v>-162</v>
      </c>
      <c r="K2">
        <f>D2-H2</f>
        <v>0</v>
      </c>
    </row>
    <row r="3" spans="1:12">
      <c r="A3" s="3" t="s">
        <v>60</v>
      </c>
      <c r="B3" s="14">
        <v>43727</v>
      </c>
      <c r="C3">
        <v>17.19</v>
      </c>
      <c r="D3">
        <v>300</v>
      </c>
      <c r="E3">
        <f>C3*D3</f>
        <v>5157</v>
      </c>
      <c r="F3" s="15">
        <v>43887</v>
      </c>
      <c r="G3" s="3">
        <v>16.81</v>
      </c>
      <c r="H3" s="3">
        <v>900</v>
      </c>
      <c r="I3" s="3">
        <f>G3*H3</f>
        <v>15129</v>
      </c>
      <c r="J3" s="3"/>
      <c r="K3" s="3">
        <v>0</v>
      </c>
      <c r="L3" s="3"/>
    </row>
    <row r="4" spans="1:12">
      <c r="A4" s="3"/>
      <c r="B4" s="14">
        <v>43784</v>
      </c>
      <c r="C4">
        <v>13.99</v>
      </c>
      <c r="D4">
        <v>200</v>
      </c>
      <c r="E4">
        <v>2798</v>
      </c>
      <c r="F4" s="15"/>
      <c r="G4" s="3"/>
      <c r="H4" s="3"/>
      <c r="I4" s="3"/>
      <c r="J4" s="3"/>
      <c r="K4" s="3"/>
      <c r="L4" s="3"/>
    </row>
    <row r="5" spans="1:12">
      <c r="A5" s="3"/>
      <c r="B5" s="14">
        <v>43865</v>
      </c>
      <c r="C5">
        <v>14.8</v>
      </c>
      <c r="D5">
        <v>400</v>
      </c>
      <c r="E5">
        <v>2799</v>
      </c>
      <c r="F5" s="15"/>
      <c r="G5" s="3"/>
      <c r="H5" s="3"/>
      <c r="I5" s="3"/>
      <c r="J5" s="3"/>
      <c r="K5" s="3"/>
      <c r="L5" s="3"/>
    </row>
    <row r="6" spans="1:11">
      <c r="A6" t="s">
        <v>61</v>
      </c>
      <c r="B6" s="14">
        <v>43759</v>
      </c>
      <c r="C6">
        <v>21.65</v>
      </c>
      <c r="D6">
        <v>200</v>
      </c>
      <c r="E6">
        <f t="shared" ref="E6:E13" si="0">C6*D6</f>
        <v>4330</v>
      </c>
      <c r="F6" s="2">
        <v>43823</v>
      </c>
      <c r="G6">
        <v>21.62</v>
      </c>
      <c r="H6">
        <v>200</v>
      </c>
      <c r="I6">
        <f>G6*H6</f>
        <v>4324</v>
      </c>
      <c r="J6">
        <f>I6-E6</f>
        <v>-6</v>
      </c>
      <c r="K6">
        <f>D6-H6</f>
        <v>0</v>
      </c>
    </row>
    <row r="7" spans="1:14">
      <c r="A7" s="16" t="s">
        <v>62</v>
      </c>
      <c r="B7" s="14">
        <v>43777</v>
      </c>
      <c r="C7">
        <v>3.64</v>
      </c>
      <c r="D7">
        <v>800</v>
      </c>
      <c r="E7">
        <f t="shared" si="0"/>
        <v>2912</v>
      </c>
      <c r="F7" s="2">
        <v>43879</v>
      </c>
      <c r="G7">
        <v>5.05</v>
      </c>
      <c r="H7">
        <v>800</v>
      </c>
      <c r="I7">
        <f>G7*H7</f>
        <v>4040</v>
      </c>
      <c r="J7">
        <f>I7-E7</f>
        <v>1128</v>
      </c>
      <c r="K7">
        <f>D7-H7</f>
        <v>0</v>
      </c>
      <c r="N7" t="s">
        <v>63</v>
      </c>
    </row>
    <row r="8" spans="1:6">
      <c r="A8" s="16"/>
      <c r="B8" s="14">
        <v>43885</v>
      </c>
      <c r="C8">
        <v>5.49</v>
      </c>
      <c r="D8">
        <v>1700</v>
      </c>
      <c r="E8">
        <f t="shared" si="0"/>
        <v>9333</v>
      </c>
      <c r="F8" s="2"/>
    </row>
    <row r="9" spans="1:11">
      <c r="A9" t="s">
        <v>64</v>
      </c>
      <c r="B9" s="14">
        <v>43789</v>
      </c>
      <c r="C9">
        <v>28.96</v>
      </c>
      <c r="D9">
        <v>100</v>
      </c>
      <c r="E9">
        <f t="shared" si="0"/>
        <v>2896</v>
      </c>
      <c r="F9" s="2">
        <v>43826</v>
      </c>
      <c r="G9">
        <v>30</v>
      </c>
      <c r="H9">
        <v>100</v>
      </c>
      <c r="I9">
        <f>G9*H9</f>
        <v>3000</v>
      </c>
      <c r="J9">
        <f>I9-E9</f>
        <v>104</v>
      </c>
      <c r="K9">
        <f>D9-H9</f>
        <v>0</v>
      </c>
    </row>
    <row r="10" spans="1:11">
      <c r="A10" t="s">
        <v>65</v>
      </c>
      <c r="B10" s="14">
        <v>43789</v>
      </c>
      <c r="C10">
        <v>3.7</v>
      </c>
      <c r="D10">
        <v>400</v>
      </c>
      <c r="E10">
        <f t="shared" si="0"/>
        <v>1480</v>
      </c>
      <c r="F10" s="2">
        <v>43790</v>
      </c>
      <c r="G10">
        <v>4.1</v>
      </c>
      <c r="H10">
        <v>400</v>
      </c>
      <c r="I10">
        <f>G10*H10</f>
        <v>1640</v>
      </c>
      <c r="J10">
        <f>I10-E10</f>
        <v>160</v>
      </c>
      <c r="K10">
        <f>D10-H10</f>
        <v>0</v>
      </c>
    </row>
    <row r="11" spans="1:14">
      <c r="A11" s="16" t="s">
        <v>66</v>
      </c>
      <c r="B11" s="14">
        <v>43789</v>
      </c>
      <c r="C11">
        <v>22.1</v>
      </c>
      <c r="D11">
        <v>100</v>
      </c>
      <c r="E11">
        <f t="shared" si="0"/>
        <v>2210</v>
      </c>
      <c r="F11" s="2"/>
      <c r="I11">
        <f>G11*H11</f>
        <v>0</v>
      </c>
      <c r="K11">
        <f>D11-H11</f>
        <v>100</v>
      </c>
      <c r="N11" t="s">
        <v>67</v>
      </c>
    </row>
    <row r="12" spans="1:6">
      <c r="A12" s="16"/>
      <c r="B12" s="14">
        <v>43887</v>
      </c>
      <c r="C12">
        <v>34.81</v>
      </c>
      <c r="D12">
        <v>200</v>
      </c>
      <c r="E12">
        <f t="shared" si="0"/>
        <v>6962</v>
      </c>
      <c r="F12" s="2"/>
    </row>
    <row r="13" spans="1:6">
      <c r="A13" s="16"/>
      <c r="B13" s="14">
        <v>43888</v>
      </c>
      <c r="C13">
        <v>34.62</v>
      </c>
      <c r="D13">
        <v>200</v>
      </c>
      <c r="E13">
        <f t="shared" si="0"/>
        <v>6924</v>
      </c>
      <c r="F13" s="2"/>
    </row>
    <row r="14" spans="1:11">
      <c r="A14" t="s">
        <v>68</v>
      </c>
      <c r="B14" s="14">
        <v>43826</v>
      </c>
      <c r="C14">
        <v>16.55</v>
      </c>
      <c r="D14">
        <v>200</v>
      </c>
      <c r="E14">
        <f t="shared" ref="E14:E30" si="1">C14*D14</f>
        <v>3310</v>
      </c>
      <c r="F14" s="2">
        <v>43843</v>
      </c>
      <c r="G14">
        <v>17.55</v>
      </c>
      <c r="H14">
        <v>200</v>
      </c>
      <c r="I14">
        <f>G14*H14</f>
        <v>3510</v>
      </c>
      <c r="J14">
        <f>I14-E14</f>
        <v>200</v>
      </c>
      <c r="K14">
        <f>D14-H14</f>
        <v>0</v>
      </c>
    </row>
    <row r="15" spans="1:14">
      <c r="A15" t="s">
        <v>69</v>
      </c>
      <c r="B15" s="14">
        <v>43826</v>
      </c>
      <c r="C15">
        <v>8.3</v>
      </c>
      <c r="D15">
        <v>400</v>
      </c>
      <c r="E15">
        <f t="shared" si="1"/>
        <v>3320</v>
      </c>
      <c r="F15" s="2">
        <v>43875</v>
      </c>
      <c r="G15">
        <v>9.2</v>
      </c>
      <c r="H15">
        <v>400</v>
      </c>
      <c r="I15">
        <f>G15*H15</f>
        <v>3680</v>
      </c>
      <c r="J15">
        <f>I15-E15</f>
        <v>359.999999999999</v>
      </c>
      <c r="N15" t="s">
        <v>70</v>
      </c>
    </row>
    <row r="16" spans="1:14">
      <c r="A16" t="s">
        <v>71</v>
      </c>
      <c r="B16" s="14">
        <v>43853</v>
      </c>
      <c r="C16">
        <v>15.66</v>
      </c>
      <c r="D16">
        <v>400</v>
      </c>
      <c r="E16">
        <f t="shared" si="1"/>
        <v>6264</v>
      </c>
      <c r="F16" s="2">
        <v>43871</v>
      </c>
      <c r="G16">
        <v>14.6</v>
      </c>
      <c r="H16">
        <v>400</v>
      </c>
      <c r="I16">
        <f>G16*H16</f>
        <v>5840</v>
      </c>
      <c r="J16">
        <f>I16-E16</f>
        <v>-424</v>
      </c>
      <c r="N16" t="s">
        <v>72</v>
      </c>
    </row>
    <row r="17" spans="1:15">
      <c r="A17" s="16" t="s">
        <v>73</v>
      </c>
      <c r="B17" s="14">
        <v>43853</v>
      </c>
      <c r="C17">
        <v>84.16</v>
      </c>
      <c r="D17">
        <v>200</v>
      </c>
      <c r="E17">
        <f t="shared" si="1"/>
        <v>16832</v>
      </c>
      <c r="F17" s="15">
        <v>43878</v>
      </c>
      <c r="G17">
        <v>81.5</v>
      </c>
      <c r="H17">
        <v>100</v>
      </c>
      <c r="I17">
        <f t="shared" ref="I17:I32" si="2">G17*H17</f>
        <v>8150</v>
      </c>
      <c r="N17" t="s">
        <v>74</v>
      </c>
      <c r="O17" t="s">
        <v>75</v>
      </c>
    </row>
    <row r="18" spans="1:9">
      <c r="A18" s="16"/>
      <c r="B18" s="14">
        <v>43878</v>
      </c>
      <c r="C18">
        <v>82.4</v>
      </c>
      <c r="D18">
        <v>200</v>
      </c>
      <c r="E18">
        <f t="shared" si="1"/>
        <v>16480</v>
      </c>
      <c r="F18" s="3"/>
      <c r="G18">
        <v>82.33</v>
      </c>
      <c r="H18">
        <v>100</v>
      </c>
      <c r="I18">
        <f t="shared" si="2"/>
        <v>8233</v>
      </c>
    </row>
    <row r="19" spans="1:17">
      <c r="A19" t="s">
        <v>76</v>
      </c>
      <c r="B19" s="14">
        <v>43866</v>
      </c>
      <c r="C19">
        <v>7.5</v>
      </c>
      <c r="D19">
        <v>200</v>
      </c>
      <c r="E19">
        <f t="shared" si="1"/>
        <v>1500</v>
      </c>
      <c r="F19" s="2">
        <v>43878</v>
      </c>
      <c r="G19">
        <v>9.36</v>
      </c>
      <c r="H19">
        <v>200</v>
      </c>
      <c r="I19">
        <f t="shared" si="2"/>
        <v>1872</v>
      </c>
      <c r="N19" t="s">
        <v>77</v>
      </c>
      <c r="Q19" t="s">
        <v>78</v>
      </c>
    </row>
    <row r="20" spans="1:17">
      <c r="A20" t="s">
        <v>79</v>
      </c>
      <c r="B20" s="14">
        <v>43867</v>
      </c>
      <c r="C20">
        <v>13.5</v>
      </c>
      <c r="D20">
        <v>200</v>
      </c>
      <c r="E20">
        <f t="shared" si="1"/>
        <v>2700</v>
      </c>
      <c r="F20" s="2">
        <v>43878</v>
      </c>
      <c r="G20">
        <v>13.6</v>
      </c>
      <c r="H20">
        <v>200</v>
      </c>
      <c r="I20">
        <f t="shared" si="2"/>
        <v>2720</v>
      </c>
      <c r="N20" t="s">
        <v>80</v>
      </c>
      <c r="Q20" t="s">
        <v>81</v>
      </c>
    </row>
    <row r="21" spans="1:17">
      <c r="A21" t="s">
        <v>82</v>
      </c>
      <c r="B21" s="14">
        <v>43867</v>
      </c>
      <c r="C21">
        <v>6.09</v>
      </c>
      <c r="D21">
        <v>500</v>
      </c>
      <c r="E21">
        <f t="shared" si="1"/>
        <v>3045</v>
      </c>
      <c r="F21" s="2">
        <v>43875</v>
      </c>
      <c r="G21">
        <v>6.12</v>
      </c>
      <c r="H21">
        <v>500</v>
      </c>
      <c r="I21">
        <f t="shared" si="2"/>
        <v>3060</v>
      </c>
      <c r="N21" t="s">
        <v>83</v>
      </c>
      <c r="Q21" t="s">
        <v>84</v>
      </c>
    </row>
    <row r="22" spans="1:14">
      <c r="A22" s="3" t="s">
        <v>85</v>
      </c>
      <c r="B22" s="14">
        <v>43867</v>
      </c>
      <c r="C22">
        <v>21.49</v>
      </c>
      <c r="D22">
        <v>100</v>
      </c>
      <c r="E22">
        <f t="shared" si="1"/>
        <v>2149</v>
      </c>
      <c r="F22" s="15">
        <v>43899</v>
      </c>
      <c r="G22" s="3">
        <v>22</v>
      </c>
      <c r="H22" s="3">
        <v>500</v>
      </c>
      <c r="I22" s="3">
        <f t="shared" si="2"/>
        <v>11000</v>
      </c>
      <c r="N22" s="3" t="s">
        <v>86</v>
      </c>
    </row>
    <row r="23" spans="1:14">
      <c r="A23" s="3"/>
      <c r="B23" s="14">
        <v>43878</v>
      </c>
      <c r="C23">
        <v>17.98</v>
      </c>
      <c r="D23">
        <v>200</v>
      </c>
      <c r="E23">
        <f t="shared" si="1"/>
        <v>3596</v>
      </c>
      <c r="F23" s="15"/>
      <c r="G23" s="3"/>
      <c r="H23" s="3"/>
      <c r="I23" s="3"/>
      <c r="N23" s="3"/>
    </row>
    <row r="24" spans="1:14">
      <c r="A24" s="3"/>
      <c r="B24" s="14">
        <v>43878</v>
      </c>
      <c r="C24">
        <v>17.78</v>
      </c>
      <c r="D24">
        <v>200</v>
      </c>
      <c r="E24">
        <f t="shared" si="1"/>
        <v>3556</v>
      </c>
      <c r="F24" s="15"/>
      <c r="G24" s="3"/>
      <c r="H24" s="3"/>
      <c r="I24" s="3"/>
      <c r="N24" s="3"/>
    </row>
    <row r="25" spans="1:14">
      <c r="A25" t="s">
        <v>87</v>
      </c>
      <c r="B25" s="14">
        <v>43867</v>
      </c>
      <c r="C25">
        <v>42.4</v>
      </c>
      <c r="D25">
        <v>100</v>
      </c>
      <c r="E25">
        <f t="shared" si="1"/>
        <v>4240</v>
      </c>
      <c r="F25" s="2">
        <v>43881</v>
      </c>
      <c r="G25">
        <v>47</v>
      </c>
      <c r="H25">
        <v>100</v>
      </c>
      <c r="I25">
        <f t="shared" si="2"/>
        <v>4700</v>
      </c>
      <c r="N25" t="s">
        <v>88</v>
      </c>
    </row>
    <row r="26" spans="1:14">
      <c r="A26" t="s">
        <v>89</v>
      </c>
      <c r="B26" s="14">
        <v>43868</v>
      </c>
      <c r="C26">
        <v>8.22</v>
      </c>
      <c r="D26">
        <v>400</v>
      </c>
      <c r="E26">
        <f t="shared" si="1"/>
        <v>3288</v>
      </c>
      <c r="F26" s="2">
        <v>43874</v>
      </c>
      <c r="G26">
        <v>8.26</v>
      </c>
      <c r="H26">
        <v>400</v>
      </c>
      <c r="I26">
        <f t="shared" si="2"/>
        <v>3304</v>
      </c>
      <c r="N26" t="s">
        <v>90</v>
      </c>
    </row>
    <row r="27" ht="13" customHeight="1" spans="1:14">
      <c r="A27" t="s">
        <v>91</v>
      </c>
      <c r="B27" s="14">
        <v>43868</v>
      </c>
      <c r="C27">
        <v>9.8</v>
      </c>
      <c r="D27">
        <v>300</v>
      </c>
      <c r="E27">
        <f t="shared" si="1"/>
        <v>2940</v>
      </c>
      <c r="F27" s="2">
        <v>43874</v>
      </c>
      <c r="G27">
        <v>9.85</v>
      </c>
      <c r="H27">
        <v>300</v>
      </c>
      <c r="I27">
        <f t="shared" si="2"/>
        <v>2955</v>
      </c>
      <c r="N27" t="s">
        <v>92</v>
      </c>
    </row>
    <row r="28" spans="1:14">
      <c r="A28" t="s">
        <v>93</v>
      </c>
      <c r="B28" s="14">
        <v>43868</v>
      </c>
      <c r="C28">
        <v>6.89</v>
      </c>
      <c r="D28">
        <v>600</v>
      </c>
      <c r="E28">
        <f t="shared" si="1"/>
        <v>4134</v>
      </c>
      <c r="F28" s="2">
        <v>43887</v>
      </c>
      <c r="G28">
        <v>6.85</v>
      </c>
      <c r="H28">
        <v>600</v>
      </c>
      <c r="I28">
        <f t="shared" si="2"/>
        <v>4110</v>
      </c>
      <c r="N28" t="s">
        <v>92</v>
      </c>
    </row>
    <row r="29" spans="1:14">
      <c r="A29" t="s">
        <v>94</v>
      </c>
      <c r="B29" s="14">
        <v>43875</v>
      </c>
      <c r="C29">
        <v>5.63</v>
      </c>
      <c r="D29">
        <v>1200</v>
      </c>
      <c r="E29">
        <f t="shared" si="1"/>
        <v>6756</v>
      </c>
      <c r="F29" s="2">
        <v>43881</v>
      </c>
      <c r="G29">
        <v>5.69</v>
      </c>
      <c r="H29">
        <v>1200</v>
      </c>
      <c r="I29">
        <f t="shared" si="2"/>
        <v>6828</v>
      </c>
      <c r="N29" t="s">
        <v>95</v>
      </c>
    </row>
    <row r="30" spans="1:14">
      <c r="A30" s="3" t="s">
        <v>96</v>
      </c>
      <c r="B30" s="14">
        <v>43875</v>
      </c>
      <c r="C30">
        <v>3.83</v>
      </c>
      <c r="D30">
        <v>1800</v>
      </c>
      <c r="E30">
        <f t="shared" si="1"/>
        <v>6894</v>
      </c>
      <c r="F30" s="2">
        <v>43881</v>
      </c>
      <c r="G30">
        <v>4.03</v>
      </c>
      <c r="H30">
        <v>600</v>
      </c>
      <c r="I30">
        <f t="shared" si="2"/>
        <v>2418</v>
      </c>
      <c r="N30" t="s">
        <v>95</v>
      </c>
    </row>
    <row r="31" spans="1:9">
      <c r="A31" s="3"/>
      <c r="B31" s="14"/>
      <c r="F31" s="2">
        <v>43885</v>
      </c>
      <c r="G31">
        <v>3.83</v>
      </c>
      <c r="H31">
        <v>1200</v>
      </c>
      <c r="I31">
        <f t="shared" si="2"/>
        <v>4596</v>
      </c>
    </row>
    <row r="32" spans="1:14">
      <c r="A32" t="s">
        <v>97</v>
      </c>
      <c r="B32" s="14">
        <v>43875</v>
      </c>
      <c r="C32">
        <v>10.2</v>
      </c>
      <c r="D32">
        <v>300</v>
      </c>
      <c r="E32">
        <f>C32*D32</f>
        <v>3060</v>
      </c>
      <c r="F32" s="2">
        <v>43878</v>
      </c>
      <c r="G32">
        <v>10.42</v>
      </c>
      <c r="H32">
        <v>300</v>
      </c>
      <c r="I32">
        <f t="shared" si="2"/>
        <v>3126</v>
      </c>
      <c r="N32" t="s">
        <v>95</v>
      </c>
    </row>
    <row r="33" spans="1:14">
      <c r="A33" s="16" t="s">
        <v>98</v>
      </c>
      <c r="B33" s="14">
        <v>43875</v>
      </c>
      <c r="C33">
        <v>7.52</v>
      </c>
      <c r="D33">
        <v>900</v>
      </c>
      <c r="E33">
        <f>C33*D33</f>
        <v>6768</v>
      </c>
      <c r="N33" t="s">
        <v>99</v>
      </c>
    </row>
    <row r="34" spans="1:5">
      <c r="A34" s="16"/>
      <c r="B34" s="14">
        <v>43882</v>
      </c>
      <c r="C34">
        <v>7.2</v>
      </c>
      <c r="D34">
        <v>200</v>
      </c>
      <c r="E34">
        <f>C34*D34</f>
        <v>1440</v>
      </c>
    </row>
    <row r="35" spans="1:5">
      <c r="A35" s="16"/>
      <c r="B35" s="14">
        <v>43885</v>
      </c>
      <c r="C35">
        <v>7.3</v>
      </c>
      <c r="D35">
        <v>300</v>
      </c>
      <c r="E35">
        <f>C35*D35</f>
        <v>2190</v>
      </c>
    </row>
    <row r="36" spans="1:14">
      <c r="A36" s="16" t="s">
        <v>100</v>
      </c>
      <c r="B36" s="14">
        <v>43878</v>
      </c>
      <c r="C36">
        <v>43.34</v>
      </c>
      <c r="D36">
        <v>200</v>
      </c>
      <c r="E36">
        <f>C36*D36</f>
        <v>8668</v>
      </c>
      <c r="F36" s="2">
        <v>43886</v>
      </c>
      <c r="G36">
        <v>50</v>
      </c>
      <c r="H36">
        <v>100</v>
      </c>
      <c r="N36" t="s">
        <v>101</v>
      </c>
    </row>
    <row r="37" spans="1:6">
      <c r="A37" s="16"/>
      <c r="B37" s="14"/>
      <c r="F37" s="2"/>
    </row>
    <row r="38" spans="1:15">
      <c r="A38" t="s">
        <v>102</v>
      </c>
      <c r="B38" s="14">
        <v>43878</v>
      </c>
      <c r="C38">
        <v>33</v>
      </c>
      <c r="D38">
        <v>200</v>
      </c>
      <c r="E38">
        <f t="shared" ref="E38:E44" si="3">C38*D38</f>
        <v>6600</v>
      </c>
      <c r="F38" s="2">
        <v>43885</v>
      </c>
      <c r="G38">
        <v>34.52</v>
      </c>
      <c r="H38">
        <v>200</v>
      </c>
      <c r="O38" t="s">
        <v>103</v>
      </c>
    </row>
    <row r="39" spans="1:8">
      <c r="A39" t="s">
        <v>104</v>
      </c>
      <c r="B39" s="14">
        <v>43879</v>
      </c>
      <c r="C39">
        <v>12.4</v>
      </c>
      <c r="D39">
        <v>200</v>
      </c>
      <c r="E39">
        <f t="shared" si="3"/>
        <v>2480</v>
      </c>
      <c r="F39" s="2">
        <v>43881</v>
      </c>
      <c r="G39">
        <v>13.1</v>
      </c>
      <c r="H39">
        <v>200</v>
      </c>
    </row>
    <row r="40" spans="1:14">
      <c r="A40" t="s">
        <v>105</v>
      </c>
      <c r="B40" s="14">
        <v>43882</v>
      </c>
      <c r="C40">
        <v>4.61</v>
      </c>
      <c r="D40">
        <v>2300</v>
      </c>
      <c r="E40">
        <f t="shared" si="3"/>
        <v>10603</v>
      </c>
      <c r="F40" s="2">
        <v>43885</v>
      </c>
      <c r="G40">
        <v>4.62</v>
      </c>
      <c r="H40">
        <v>2300</v>
      </c>
      <c r="N40" t="s">
        <v>72</v>
      </c>
    </row>
    <row r="41" spans="1:14">
      <c r="A41" s="17" t="s">
        <v>106</v>
      </c>
      <c r="B41" s="14">
        <v>43887</v>
      </c>
      <c r="C41">
        <v>10.72</v>
      </c>
      <c r="D41">
        <v>500</v>
      </c>
      <c r="E41">
        <f t="shared" si="3"/>
        <v>5360</v>
      </c>
      <c r="N41" t="s">
        <v>107</v>
      </c>
    </row>
    <row r="42" spans="1:14">
      <c r="A42" s="17" t="s">
        <v>108</v>
      </c>
      <c r="B42" s="14">
        <v>43887</v>
      </c>
      <c r="C42">
        <v>16.1</v>
      </c>
      <c r="D42">
        <v>300</v>
      </c>
      <c r="E42">
        <f t="shared" si="3"/>
        <v>4830</v>
      </c>
      <c r="N42" t="s">
        <v>107</v>
      </c>
    </row>
    <row r="43" spans="1:14">
      <c r="A43" s="17" t="s">
        <v>109</v>
      </c>
      <c r="B43" s="14">
        <v>43887</v>
      </c>
      <c r="C43">
        <v>53.5</v>
      </c>
      <c r="D43">
        <v>100</v>
      </c>
      <c r="E43">
        <f t="shared" si="3"/>
        <v>5350</v>
      </c>
      <c r="N43" t="s">
        <v>107</v>
      </c>
    </row>
    <row r="44" spans="1:14">
      <c r="A44" s="17" t="s">
        <v>110</v>
      </c>
      <c r="B44" s="14">
        <v>43889</v>
      </c>
      <c r="C44">
        <v>6.98</v>
      </c>
      <c r="D44">
        <v>600</v>
      </c>
      <c r="E44">
        <f t="shared" si="3"/>
        <v>4188</v>
      </c>
      <c r="N44" t="s">
        <v>107</v>
      </c>
    </row>
    <row r="45" spans="2:2">
      <c r="B45" s="14"/>
    </row>
    <row r="46" spans="2:2">
      <c r="B46" s="14"/>
    </row>
    <row r="47" spans="2:2">
      <c r="B47" s="14"/>
    </row>
    <row r="50" spans="4:10">
      <c r="D50" t="s">
        <v>44</v>
      </c>
      <c r="E50" s="5">
        <v>3</v>
      </c>
      <c r="I50" s="8">
        <v>5</v>
      </c>
      <c r="J50" s="1">
        <f>I50-E50</f>
        <v>2</v>
      </c>
    </row>
  </sheetData>
  <mergeCells count="20">
    <mergeCell ref="A3:A5"/>
    <mergeCell ref="A7:A8"/>
    <mergeCell ref="A11:A13"/>
    <mergeCell ref="A17:A18"/>
    <mergeCell ref="A22:A24"/>
    <mergeCell ref="A30:A31"/>
    <mergeCell ref="A33:A35"/>
    <mergeCell ref="A36:A37"/>
    <mergeCell ref="F3:F5"/>
    <mergeCell ref="F17:F18"/>
    <mergeCell ref="F22:F24"/>
    <mergeCell ref="G3:G5"/>
    <mergeCell ref="G22:G24"/>
    <mergeCell ref="H3:H5"/>
    <mergeCell ref="H22:H24"/>
    <mergeCell ref="I3:I5"/>
    <mergeCell ref="I22:I24"/>
    <mergeCell ref="J3:J5"/>
    <mergeCell ref="K3:K5"/>
    <mergeCell ref="N22:N2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pane ySplit="1" topLeftCell="A2" activePane="bottomLeft" state="frozen"/>
      <selection/>
      <selection pane="bottomLeft" activeCell="I20" sqref="I20"/>
    </sheetView>
  </sheetViews>
  <sheetFormatPr defaultColWidth="8.88888888888889" defaultRowHeight="14.4"/>
  <cols>
    <col min="2" max="2" width="12.8888888888889" customWidth="1"/>
    <col min="3" max="3" width="19" customWidth="1"/>
    <col min="4" max="4" width="11.1111111111111" customWidth="1"/>
    <col min="8" max="8" width="12.3333333333333" customWidth="1"/>
    <col min="10" max="10" width="10.7777777777778"/>
    <col min="11" max="11" width="12.1111111111111" customWidth="1"/>
    <col min="12" max="12" width="15.2222222222222" customWidth="1"/>
  </cols>
  <sheetData>
    <row r="1" s="1" customFormat="1" ht="25" customHeight="1" spans="1:13">
      <c r="A1" s="1" t="s">
        <v>10</v>
      </c>
      <c r="B1" s="1" t="s">
        <v>111</v>
      </c>
      <c r="C1" s="1" t="s">
        <v>112</v>
      </c>
      <c r="D1" s="1" t="s">
        <v>113</v>
      </c>
      <c r="E1" s="11" t="s">
        <v>114</v>
      </c>
      <c r="F1" s="1" t="s">
        <v>115</v>
      </c>
      <c r="H1" s="11" t="s">
        <v>116</v>
      </c>
      <c r="K1" s="1" t="s">
        <v>112</v>
      </c>
      <c r="L1" s="1" t="s">
        <v>113</v>
      </c>
      <c r="M1" s="11" t="s">
        <v>114</v>
      </c>
    </row>
    <row r="2" spans="1:11">
      <c r="A2" t="s">
        <v>117</v>
      </c>
      <c r="B2" s="2">
        <v>43719</v>
      </c>
      <c r="C2">
        <v>10000</v>
      </c>
      <c r="I2" t="s">
        <v>118</v>
      </c>
      <c r="J2" s="2">
        <v>43887</v>
      </c>
      <c r="K2">
        <v>30000</v>
      </c>
    </row>
    <row r="3" spans="2:11">
      <c r="B3" s="2">
        <v>43720</v>
      </c>
      <c r="C3">
        <v>10000</v>
      </c>
      <c r="J3" s="2">
        <v>43900</v>
      </c>
      <c r="K3">
        <v>10000</v>
      </c>
    </row>
    <row r="4" spans="2:11">
      <c r="B4" s="2">
        <v>43789</v>
      </c>
      <c r="C4">
        <v>10000</v>
      </c>
      <c r="J4" s="2">
        <v>43916</v>
      </c>
      <c r="K4">
        <v>10000</v>
      </c>
    </row>
    <row r="5" spans="2:12">
      <c r="B5" s="2">
        <v>43846</v>
      </c>
      <c r="C5">
        <v>10000</v>
      </c>
      <c r="J5" s="2">
        <v>43986</v>
      </c>
      <c r="L5">
        <v>5000</v>
      </c>
    </row>
    <row r="6" spans="2:13">
      <c r="B6" s="2">
        <v>43865</v>
      </c>
      <c r="C6">
        <v>10000</v>
      </c>
      <c r="J6" s="2">
        <v>44000</v>
      </c>
      <c r="L6">
        <v>30000</v>
      </c>
      <c r="M6" t="s">
        <v>119</v>
      </c>
    </row>
    <row r="7" spans="2:13">
      <c r="B7" s="2">
        <v>43867</v>
      </c>
      <c r="C7">
        <v>10000</v>
      </c>
      <c r="J7" s="2">
        <v>44019</v>
      </c>
      <c r="K7">
        <v>20000</v>
      </c>
      <c r="M7" t="s">
        <v>120</v>
      </c>
    </row>
    <row r="8" spans="2:3">
      <c r="B8" s="2">
        <v>43868</v>
      </c>
      <c r="C8">
        <v>10000</v>
      </c>
    </row>
    <row r="9" spans="2:3">
      <c r="B9" s="2">
        <v>43874</v>
      </c>
      <c r="C9">
        <v>10000</v>
      </c>
    </row>
    <row r="10" spans="2:3">
      <c r="B10" s="2">
        <v>43875</v>
      </c>
      <c r="C10">
        <v>10000</v>
      </c>
    </row>
    <row r="11" spans="2:4">
      <c r="B11" s="2">
        <v>43887</v>
      </c>
      <c r="D11">
        <v>10000</v>
      </c>
    </row>
    <row r="12" spans="2:4">
      <c r="B12" s="2">
        <v>43900</v>
      </c>
      <c r="D12">
        <v>10000</v>
      </c>
    </row>
    <row r="13" spans="2:4">
      <c r="B13" s="2">
        <v>43908</v>
      </c>
      <c r="D13">
        <v>20000</v>
      </c>
    </row>
    <row r="14" spans="2:4">
      <c r="B14" s="2">
        <v>43909</v>
      </c>
      <c r="D14">
        <v>15000</v>
      </c>
    </row>
    <row r="15" spans="2:4">
      <c r="B15" s="2">
        <v>43916</v>
      </c>
      <c r="D15">
        <v>20000</v>
      </c>
    </row>
    <row r="16" spans="2:4">
      <c r="B16" s="2">
        <v>43964</v>
      </c>
      <c r="D16">
        <v>5000</v>
      </c>
    </row>
    <row r="17" spans="2:4">
      <c r="B17" s="2">
        <v>43979</v>
      </c>
      <c r="D17">
        <v>5000</v>
      </c>
    </row>
    <row r="30" spans="1:13">
      <c r="A30" t="s">
        <v>121</v>
      </c>
      <c r="C30" s="12">
        <f>SUM(C2:C29)</f>
        <v>90000</v>
      </c>
      <c r="D30" s="8">
        <f>SUM(D2:D29)</f>
        <v>85000</v>
      </c>
      <c r="E30" s="13">
        <f>C30-D30</f>
        <v>5000</v>
      </c>
      <c r="G30" t="s">
        <v>44</v>
      </c>
      <c r="H30" s="5">
        <f>E30+M30</f>
        <v>40000</v>
      </c>
      <c r="K30" s="12">
        <f>SUM(K2:K12)</f>
        <v>70000</v>
      </c>
      <c r="L30" s="8">
        <f>SUM(L2:L11)</f>
        <v>35000</v>
      </c>
      <c r="M30" s="13">
        <f>K30-L30</f>
        <v>35000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workbookViewId="0">
      <pane ySplit="1" topLeftCell="A8" activePane="bottomLeft" state="frozen"/>
      <selection/>
      <selection pane="bottomLeft" activeCell="N20" sqref="N20"/>
    </sheetView>
  </sheetViews>
  <sheetFormatPr defaultColWidth="8.88888888888889" defaultRowHeight="14.4"/>
  <cols>
    <col min="1" max="1" width="12.5555555555556" customWidth="1"/>
    <col min="8" max="8" width="8.77777777777778" customWidth="1"/>
    <col min="10" max="10" width="20.5555555555556" customWidth="1"/>
    <col min="13" max="13" width="10.8888888888889" customWidth="1"/>
    <col min="19" max="19" width="18.1111111111111" customWidth="1"/>
  </cols>
  <sheetData>
    <row r="1" s="1" customFormat="1" spans="1:19">
      <c r="A1" s="4" t="s">
        <v>0</v>
      </c>
      <c r="B1" s="1" t="s">
        <v>10</v>
      </c>
      <c r="C1" s="5" t="s">
        <v>122</v>
      </c>
      <c r="D1" s="6" t="s">
        <v>123</v>
      </c>
      <c r="E1" s="6" t="s">
        <v>124</v>
      </c>
      <c r="F1" s="1" t="s">
        <v>125</v>
      </c>
      <c r="G1" s="1" t="s">
        <v>126</v>
      </c>
      <c r="H1" s="1" t="s">
        <v>127</v>
      </c>
      <c r="I1" s="1" t="s">
        <v>58</v>
      </c>
      <c r="J1" s="1" t="s">
        <v>128</v>
      </c>
      <c r="M1" s="4" t="s">
        <v>0</v>
      </c>
      <c r="N1" s="8" t="s">
        <v>129</v>
      </c>
      <c r="O1" s="1" t="s">
        <v>130</v>
      </c>
      <c r="P1" s="1" t="s">
        <v>123</v>
      </c>
      <c r="Q1" s="1" t="s">
        <v>124</v>
      </c>
      <c r="R1" s="1" t="s">
        <v>131</v>
      </c>
      <c r="S1" s="1" t="s">
        <v>132</v>
      </c>
    </row>
    <row r="2" ht="18" customHeight="1" spans="1:13">
      <c r="A2" s="4">
        <v>43899</v>
      </c>
      <c r="M2" s="4"/>
    </row>
    <row r="3" ht="27" customHeight="1" spans="2:19">
      <c r="B3" t="s">
        <v>133</v>
      </c>
      <c r="C3">
        <v>14.2245</v>
      </c>
      <c r="D3">
        <v>12798</v>
      </c>
      <c r="E3">
        <v>4.03</v>
      </c>
      <c r="F3">
        <v>9.38</v>
      </c>
      <c r="G3">
        <v>2.06</v>
      </c>
      <c r="H3" s="7">
        <v>0.1644</v>
      </c>
      <c r="I3" t="s">
        <v>134</v>
      </c>
      <c r="J3" t="s">
        <v>135</v>
      </c>
      <c r="R3" s="7"/>
      <c r="S3" t="s">
        <v>136</v>
      </c>
    </row>
    <row r="4" ht="27" customHeight="1" spans="1:18">
      <c r="A4" s="2"/>
      <c r="B4" t="s">
        <v>137</v>
      </c>
      <c r="F4">
        <v>26.2</v>
      </c>
      <c r="G4">
        <v>3.52</v>
      </c>
      <c r="H4" s="7">
        <v>0.1041</v>
      </c>
      <c r="I4" t="s">
        <v>138</v>
      </c>
      <c r="J4" t="s">
        <v>135</v>
      </c>
      <c r="R4" s="7"/>
    </row>
    <row r="5" ht="27" customHeight="1" spans="1:19">
      <c r="A5" s="4">
        <v>43900</v>
      </c>
      <c r="B5" t="s">
        <v>139</v>
      </c>
      <c r="C5">
        <v>16.16</v>
      </c>
      <c r="D5">
        <v>14544</v>
      </c>
      <c r="E5">
        <v>4</v>
      </c>
      <c r="F5">
        <v>32.26</v>
      </c>
      <c r="G5">
        <v>1.98</v>
      </c>
      <c r="H5" s="7">
        <v>0.0461</v>
      </c>
      <c r="I5" t="s">
        <v>138</v>
      </c>
      <c r="J5" t="s">
        <v>135</v>
      </c>
      <c r="M5" s="4">
        <v>43906</v>
      </c>
      <c r="N5" s="5">
        <v>17.5</v>
      </c>
      <c r="P5">
        <v>15750</v>
      </c>
      <c r="Q5">
        <v>3.91</v>
      </c>
      <c r="R5" s="10">
        <v>15.75</v>
      </c>
      <c r="S5" t="s">
        <v>140</v>
      </c>
    </row>
    <row r="6" ht="27" customHeight="1" spans="2:13">
      <c r="B6" t="s">
        <v>141</v>
      </c>
      <c r="F6">
        <v>39.18</v>
      </c>
      <c r="G6">
        <v>1.6</v>
      </c>
      <c r="H6" s="7">
        <v>0.0342</v>
      </c>
      <c r="I6" t="s">
        <v>142</v>
      </c>
      <c r="J6" t="s">
        <v>143</v>
      </c>
      <c r="M6" s="4"/>
    </row>
    <row r="7" ht="27" customHeight="1" spans="1:19">
      <c r="A7" s="4">
        <v>43906</v>
      </c>
      <c r="B7" t="s">
        <v>144</v>
      </c>
      <c r="C7">
        <v>42.09</v>
      </c>
      <c r="D7">
        <v>8418</v>
      </c>
      <c r="E7">
        <v>4.42</v>
      </c>
      <c r="H7" s="7"/>
      <c r="M7" s="4">
        <v>43907</v>
      </c>
      <c r="N7" s="5">
        <v>42.5</v>
      </c>
      <c r="P7">
        <v>8500</v>
      </c>
      <c r="Q7">
        <v>4.42</v>
      </c>
      <c r="R7">
        <v>8.5</v>
      </c>
      <c r="S7" t="s">
        <v>145</v>
      </c>
    </row>
    <row r="8" ht="27" customHeight="1" spans="8:8">
      <c r="H8" s="7"/>
    </row>
    <row r="9" ht="27" customHeight="1" spans="1:19">
      <c r="A9" s="4">
        <v>43910</v>
      </c>
      <c r="B9" t="s">
        <v>76</v>
      </c>
      <c r="C9">
        <v>8.3836</v>
      </c>
      <c r="D9">
        <v>12570</v>
      </c>
      <c r="F9">
        <v>19.53</v>
      </c>
      <c r="G9">
        <v>2.33</v>
      </c>
      <c r="H9" s="7">
        <v>0.0823</v>
      </c>
      <c r="I9" t="s">
        <v>146</v>
      </c>
      <c r="J9" t="s">
        <v>147</v>
      </c>
      <c r="M9" s="4">
        <v>43914</v>
      </c>
      <c r="N9" s="5">
        <v>8.02</v>
      </c>
      <c r="P9">
        <v>3208</v>
      </c>
      <c r="Q9">
        <v>4.78</v>
      </c>
      <c r="R9">
        <v>3.21</v>
      </c>
      <c r="S9" t="s">
        <v>148</v>
      </c>
    </row>
    <row r="10" customFormat="1" ht="27" customHeight="1" spans="1:9">
      <c r="A10" s="4">
        <v>43913</v>
      </c>
      <c r="B10" t="s">
        <v>149</v>
      </c>
      <c r="C10">
        <v>40.35</v>
      </c>
      <c r="D10">
        <v>4035</v>
      </c>
      <c r="E10">
        <v>4.72</v>
      </c>
      <c r="H10" s="7"/>
      <c r="I10" t="s">
        <v>146</v>
      </c>
    </row>
    <row r="11" ht="27" customHeight="1" spans="2:19">
      <c r="B11" t="s">
        <v>108</v>
      </c>
      <c r="C11">
        <v>11.4</v>
      </c>
      <c r="D11">
        <v>4560</v>
      </c>
      <c r="E11">
        <v>4.69</v>
      </c>
      <c r="J11" s="9" t="s">
        <v>150</v>
      </c>
      <c r="M11" s="4">
        <v>43914</v>
      </c>
      <c r="N11" s="5">
        <v>12.1</v>
      </c>
      <c r="O11" t="s">
        <v>151</v>
      </c>
      <c r="P11">
        <v>4840</v>
      </c>
      <c r="Q11">
        <v>4.66</v>
      </c>
      <c r="R11">
        <v>4.84</v>
      </c>
      <c r="S11" s="9" t="s">
        <v>152</v>
      </c>
    </row>
    <row r="12" ht="27" customHeight="1" spans="2:10">
      <c r="B12" t="s">
        <v>133</v>
      </c>
      <c r="C12">
        <v>12.27</v>
      </c>
      <c r="D12">
        <v>1227</v>
      </c>
      <c r="E12">
        <v>4.92</v>
      </c>
      <c r="J12" s="9" t="s">
        <v>153</v>
      </c>
    </row>
    <row r="13" ht="27" customHeight="1" spans="1:5">
      <c r="A13" s="4">
        <v>43914</v>
      </c>
      <c r="B13" t="s">
        <v>154</v>
      </c>
      <c r="C13">
        <v>15.55</v>
      </c>
      <c r="D13">
        <v>1555</v>
      </c>
      <c r="E13">
        <v>4.89</v>
      </c>
    </row>
    <row r="14" ht="27" customHeight="1"/>
    <row r="15" ht="27" customHeight="1" spans="1:19">
      <c r="A15" s="4">
        <v>44019</v>
      </c>
      <c r="B15" t="s">
        <v>155</v>
      </c>
      <c r="J15" t="s">
        <v>156</v>
      </c>
      <c r="M15" s="4">
        <v>44020</v>
      </c>
      <c r="S15" t="s">
        <v>157</v>
      </c>
    </row>
    <row r="16" ht="27" customHeight="1" spans="2:19">
      <c r="B16" t="s">
        <v>158</v>
      </c>
      <c r="J16" t="s">
        <v>156</v>
      </c>
      <c r="S16" t="s">
        <v>157</v>
      </c>
    </row>
    <row r="17" ht="27" customHeight="1" spans="2:19">
      <c r="B17" t="s">
        <v>159</v>
      </c>
      <c r="J17" t="s">
        <v>160</v>
      </c>
      <c r="S17" t="s">
        <v>157</v>
      </c>
    </row>
    <row r="18" ht="27" customHeight="1" spans="2:19">
      <c r="B18" t="s">
        <v>161</v>
      </c>
      <c r="J18" s="9" t="s">
        <v>162</v>
      </c>
      <c r="S18" t="s">
        <v>157</v>
      </c>
    </row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G28" sqref="G28"/>
    </sheetView>
  </sheetViews>
  <sheetFormatPr defaultColWidth="8.88888888888889" defaultRowHeight="14.4"/>
  <cols>
    <col min="3" max="3" width="14.3333333333333" customWidth="1"/>
    <col min="4" max="4" width="23" customWidth="1"/>
    <col min="6" max="6" width="12.6666666666667" customWidth="1"/>
    <col min="7" max="7" width="11.7777777777778" style="3" customWidth="1"/>
    <col min="9" max="9" width="16.1111111111111" customWidth="1"/>
  </cols>
  <sheetData>
    <row r="1" spans="1:9">
      <c r="A1" t="s">
        <v>163</v>
      </c>
      <c r="B1" t="s">
        <v>164</v>
      </c>
      <c r="C1" t="s">
        <v>165</v>
      </c>
      <c r="D1" t="s">
        <v>166</v>
      </c>
      <c r="E1" t="s">
        <v>16</v>
      </c>
      <c r="F1" t="s">
        <v>167</v>
      </c>
      <c r="G1" s="3" t="s">
        <v>168</v>
      </c>
      <c r="H1" t="s">
        <v>169</v>
      </c>
      <c r="I1" t="s">
        <v>170</v>
      </c>
    </row>
    <row r="2" spans="4:7">
      <c r="D2" t="s">
        <v>171</v>
      </c>
      <c r="E2">
        <v>86.6</v>
      </c>
      <c r="F2" s="2">
        <v>43838</v>
      </c>
      <c r="G2" s="3" t="s">
        <v>172</v>
      </c>
    </row>
    <row r="3" spans="2:9">
      <c r="B3" t="s">
        <v>173</v>
      </c>
      <c r="C3" t="s">
        <v>174</v>
      </c>
      <c r="D3" t="s">
        <v>175</v>
      </c>
      <c r="E3">
        <v>79</v>
      </c>
      <c r="F3" s="2">
        <v>43875</v>
      </c>
      <c r="G3" s="3" t="s">
        <v>172</v>
      </c>
      <c r="I3" t="s">
        <v>176</v>
      </c>
    </row>
    <row r="4" spans="2:7">
      <c r="B4" t="s">
        <v>177</v>
      </c>
      <c r="C4" t="s">
        <v>178</v>
      </c>
      <c r="D4" t="s">
        <v>175</v>
      </c>
      <c r="E4">
        <v>49.9</v>
      </c>
      <c r="F4" s="2">
        <v>43880</v>
      </c>
      <c r="G4" s="3" t="s">
        <v>179</v>
      </c>
    </row>
    <row r="5" spans="2:6">
      <c r="B5" t="s">
        <v>180</v>
      </c>
      <c r="C5" t="s">
        <v>181</v>
      </c>
      <c r="D5" t="s">
        <v>182</v>
      </c>
      <c r="E5">
        <v>199</v>
      </c>
      <c r="F5" s="2">
        <v>43911</v>
      </c>
    </row>
    <row r="6" spans="2:9">
      <c r="B6" t="s">
        <v>183</v>
      </c>
      <c r="C6" t="s">
        <v>184</v>
      </c>
      <c r="D6" t="s">
        <v>185</v>
      </c>
      <c r="E6">
        <v>60.96</v>
      </c>
      <c r="F6" s="2">
        <v>43905</v>
      </c>
      <c r="G6" s="3" t="s">
        <v>179</v>
      </c>
      <c r="I6" t="s">
        <v>176</v>
      </c>
    </row>
    <row r="7" spans="2:9">
      <c r="B7" t="s">
        <v>186</v>
      </c>
      <c r="C7" t="s">
        <v>187</v>
      </c>
      <c r="D7" t="s">
        <v>175</v>
      </c>
      <c r="E7">
        <v>52.76</v>
      </c>
      <c r="F7" s="2">
        <v>43914</v>
      </c>
      <c r="G7" s="3" t="s">
        <v>188</v>
      </c>
      <c r="I7" t="s">
        <v>189</v>
      </c>
    </row>
    <row r="8" spans="2:9">
      <c r="B8" t="s">
        <v>190</v>
      </c>
      <c r="C8" t="s">
        <v>191</v>
      </c>
      <c r="D8" t="s">
        <v>175</v>
      </c>
      <c r="E8">
        <v>102.58</v>
      </c>
      <c r="F8" s="2">
        <v>43914</v>
      </c>
      <c r="I8" t="s">
        <v>192</v>
      </c>
    </row>
    <row r="9" spans="2:7">
      <c r="B9" t="s">
        <v>193</v>
      </c>
      <c r="C9" t="s">
        <v>194</v>
      </c>
      <c r="D9" t="s">
        <v>175</v>
      </c>
      <c r="E9">
        <v>94</v>
      </c>
      <c r="F9" s="2">
        <v>43914</v>
      </c>
      <c r="G9" s="3" t="s">
        <v>188</v>
      </c>
    </row>
    <row r="14" spans="1:12">
      <c r="A14" t="s">
        <v>195</v>
      </c>
      <c r="B14" t="s">
        <v>164</v>
      </c>
      <c r="C14" t="s">
        <v>165</v>
      </c>
      <c r="D14" t="s">
        <v>166</v>
      </c>
      <c r="E14" t="s">
        <v>16</v>
      </c>
      <c r="F14" t="s">
        <v>167</v>
      </c>
      <c r="G14" s="3" t="s">
        <v>196</v>
      </c>
      <c r="H14" t="s">
        <v>197</v>
      </c>
      <c r="I14" t="s">
        <v>198</v>
      </c>
      <c r="J14" t="s">
        <v>199</v>
      </c>
      <c r="K14" t="s">
        <v>200</v>
      </c>
      <c r="L14" t="s">
        <v>170</v>
      </c>
    </row>
    <row r="15" spans="2:12">
      <c r="B15" t="s">
        <v>201</v>
      </c>
      <c r="C15" t="s">
        <v>202</v>
      </c>
      <c r="D15" t="s">
        <v>203</v>
      </c>
      <c r="E15">
        <v>133.69</v>
      </c>
      <c r="F15" s="2">
        <v>43895</v>
      </c>
      <c r="L15" t="s">
        <v>204</v>
      </c>
    </row>
    <row r="16" spans="2:12">
      <c r="B16" t="s">
        <v>205</v>
      </c>
      <c r="C16" t="s">
        <v>206</v>
      </c>
      <c r="D16" t="s">
        <v>203</v>
      </c>
      <c r="E16">
        <v>75.87</v>
      </c>
      <c r="F16" s="2">
        <v>43895</v>
      </c>
      <c r="G16" s="3">
        <v>377</v>
      </c>
      <c r="L16" t="s">
        <v>204</v>
      </c>
    </row>
    <row r="17" spans="2:12">
      <c r="B17" t="s">
        <v>207</v>
      </c>
      <c r="C17" t="s">
        <v>208</v>
      </c>
      <c r="D17" t="s">
        <v>203</v>
      </c>
      <c r="E17">
        <v>55.74</v>
      </c>
      <c r="F17" s="2">
        <v>43895</v>
      </c>
      <c r="G17" s="3" t="s">
        <v>209</v>
      </c>
      <c r="L17" t="s">
        <v>210</v>
      </c>
    </row>
    <row r="18" spans="2:12">
      <c r="B18" t="s">
        <v>211</v>
      </c>
      <c r="C18" t="s">
        <v>212</v>
      </c>
      <c r="D18" t="s">
        <v>213</v>
      </c>
      <c r="E18">
        <v>82.1</v>
      </c>
      <c r="F18" s="2">
        <v>43895</v>
      </c>
      <c r="L18" t="s">
        <v>214</v>
      </c>
    </row>
    <row r="19" spans="2:6">
      <c r="B19" t="s">
        <v>215</v>
      </c>
      <c r="C19" t="s">
        <v>216</v>
      </c>
      <c r="D19" t="s">
        <v>217</v>
      </c>
      <c r="E19">
        <v>49.8</v>
      </c>
      <c r="F19" s="2">
        <v>43901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pane ySplit="1" topLeftCell="A2" activePane="bottomLeft" state="frozen"/>
      <selection/>
      <selection pane="bottomLeft" activeCell="G21" sqref="G21"/>
    </sheetView>
  </sheetViews>
  <sheetFormatPr defaultColWidth="8.88888888888889" defaultRowHeight="14.4" outlineLevelRow="3"/>
  <cols>
    <col min="1" max="1" width="10.7777777777778"/>
    <col min="2" max="2" width="16.2222222222222" customWidth="1"/>
    <col min="3" max="3" width="13.8888888888889" customWidth="1"/>
    <col min="4" max="4" width="5.77777777777778" customWidth="1"/>
    <col min="5" max="6" width="6.77777777777778" customWidth="1"/>
    <col min="7" max="7" width="17.7777777777778" customWidth="1"/>
  </cols>
  <sheetData>
    <row r="1" s="1" customFormat="1" spans="1:11">
      <c r="A1" s="1" t="s">
        <v>0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219</v>
      </c>
      <c r="I1" s="1" t="s">
        <v>220</v>
      </c>
      <c r="J1" s="1" t="s">
        <v>221</v>
      </c>
      <c r="K1" s="1" t="s">
        <v>222</v>
      </c>
    </row>
    <row r="2" s="1" customFormat="1" spans="1:11">
      <c r="A2" s="2">
        <v>44021</v>
      </c>
      <c r="B2"/>
      <c r="C2"/>
      <c r="D2"/>
      <c r="E2"/>
      <c r="F2"/>
      <c r="G2" t="s">
        <v>224</v>
      </c>
      <c r="H2" t="s">
        <v>225</v>
      </c>
      <c r="I2" t="s">
        <v>226</v>
      </c>
      <c r="K2" s="1">
        <v>1000</v>
      </c>
    </row>
    <row r="3" spans="1:11">
      <c r="A3" s="2">
        <v>44022</v>
      </c>
      <c r="B3" t="s">
        <v>227</v>
      </c>
      <c r="C3" t="s">
        <v>228</v>
      </c>
      <c r="D3">
        <v>1</v>
      </c>
      <c r="E3">
        <v>300</v>
      </c>
      <c r="F3">
        <v>2194</v>
      </c>
      <c r="G3" t="s">
        <v>224</v>
      </c>
      <c r="H3" t="s">
        <v>225</v>
      </c>
      <c r="I3" t="s">
        <v>226</v>
      </c>
      <c r="K3">
        <v>1000</v>
      </c>
    </row>
    <row r="4" spans="2:6">
      <c r="B4" t="s">
        <v>229</v>
      </c>
      <c r="C4" t="s">
        <v>228</v>
      </c>
      <c r="D4">
        <v>1</v>
      </c>
      <c r="E4">
        <v>1200</v>
      </c>
      <c r="F4">
        <v>2250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10月研报</vt:lpstr>
      <vt:lpstr>11月研报</vt:lpstr>
      <vt:lpstr>可转债</vt:lpstr>
      <vt:lpstr>国债逆回购</vt:lpstr>
      <vt:lpstr>(东财)股票</vt:lpstr>
      <vt:lpstr>持仓金额</vt:lpstr>
      <vt:lpstr>(金太阳)股票</vt:lpstr>
      <vt:lpstr>Sheet1</vt:lpstr>
      <vt:lpstr>2020基金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小猴子</cp:lastModifiedBy>
  <dcterms:created xsi:type="dcterms:W3CDTF">2019-11-08T01:56:00Z</dcterms:created>
  <dcterms:modified xsi:type="dcterms:W3CDTF">2020-11-03T07:41:42Z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