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\Desktop\TUDMaterials\Y2\Research\"/>
    </mc:Choice>
  </mc:AlternateContent>
  <xr:revisionPtr revIDLastSave="0" documentId="13_ncr:1_{95AE9BC7-1EF2-4E09-8E6D-6AC9957DB80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ift Register Configs" sheetId="1" r:id="rId1"/>
    <sheet name="Measurements Data" sheetId="2" r:id="rId2"/>
    <sheet name="TDC Off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8" i="3" l="1"/>
  <c r="U38" i="3"/>
  <c r="T38" i="3"/>
  <c r="R17" i="3" a="1"/>
  <c r="R17" i="3"/>
  <c r="D53" i="3" a="1"/>
  <c r="D53" i="3"/>
  <c r="D54" i="3" a="1"/>
  <c r="D54" i="3"/>
  <c r="D55" i="3" a="1"/>
  <c r="D55" i="3"/>
  <c r="D56" i="3" a="1"/>
  <c r="D56" i="3"/>
  <c r="D57" i="3" a="1"/>
  <c r="D57" i="3"/>
  <c r="D58" i="3" a="1"/>
  <c r="D58" i="3"/>
  <c r="D59" i="3" a="1"/>
  <c r="D59" i="3"/>
  <c r="D60" i="3" a="1"/>
  <c r="D60" i="3"/>
  <c r="D61" i="3" a="1"/>
  <c r="D61" i="3"/>
  <c r="D62" i="3" a="1"/>
  <c r="D62" i="3"/>
  <c r="D63" i="3" a="1"/>
  <c r="D63" i="3"/>
  <c r="T12" i="3"/>
  <c r="U12" i="3"/>
  <c r="V12" i="3"/>
  <c r="H40" i="3" a="1"/>
  <c r="H50" i="3" a="1"/>
  <c r="H60" i="3" a="1"/>
  <c r="H41" i="3" a="1"/>
  <c r="H61" i="3" a="1"/>
  <c r="H42" i="3" a="1"/>
  <c r="H62" i="3" a="1"/>
  <c r="H33" i="3" a="1"/>
  <c r="H63" i="3" a="1"/>
  <c r="H34" i="3" a="1"/>
  <c r="H54" i="3" a="1"/>
  <c r="H35" i="3" a="1"/>
  <c r="H55" i="3" a="1"/>
  <c r="H57" i="3" a="1"/>
  <c r="H38" i="3" a="1"/>
  <c r="H39" i="3" a="1"/>
  <c r="H59" i="3" a="1"/>
  <c r="H31" i="3" a="1"/>
  <c r="H32" i="3" a="1"/>
  <c r="H43" i="3" a="1"/>
  <c r="H53" i="3" a="1"/>
  <c r="H44" i="3" a="1"/>
  <c r="H47" i="3" a="1"/>
  <c r="H48" i="3" a="1"/>
  <c r="H58" i="3" a="1"/>
  <c r="H49" i="3" a="1"/>
  <c r="H56" i="3" a="1"/>
  <c r="F40" i="3" a="1"/>
  <c r="F50" i="3" a="1"/>
  <c r="F60" i="3" a="1"/>
  <c r="F31" i="3" a="1"/>
  <c r="F41" i="3" a="1"/>
  <c r="F61" i="3" a="1"/>
  <c r="F42" i="3" a="1"/>
  <c r="F62" i="3" a="1"/>
  <c r="F33" i="3" a="1"/>
  <c r="F43" i="3" a="1"/>
  <c r="F53" i="3" a="1"/>
  <c r="F63" i="3" a="1"/>
  <c r="F34" i="3" a="1"/>
  <c r="F44" i="3" a="1"/>
  <c r="F54" i="3" a="1"/>
  <c r="F35" i="3" a="1"/>
  <c r="F55" i="3" a="1"/>
  <c r="F56" i="3" a="1"/>
  <c r="F47" i="3" a="1"/>
  <c r="F57" i="3" a="1"/>
  <c r="F38" i="3" a="1"/>
  <c r="F48" i="3" a="1"/>
  <c r="F58" i="3" a="1"/>
  <c r="F39" i="3" a="1"/>
  <c r="F49" i="3" a="1"/>
  <c r="F59" i="3" a="1"/>
  <c r="F32" i="3" a="1"/>
  <c r="D41" i="3" a="1"/>
  <c r="D31" i="3" a="1"/>
  <c r="D50" i="3" a="1"/>
  <c r="D32" i="3" a="1"/>
  <c r="D42" i="3" a="1"/>
  <c r="D43" i="3" a="1"/>
  <c r="D44" i="3" a="1"/>
  <c r="D47" i="3" a="1"/>
  <c r="D48" i="3" a="1"/>
  <c r="D33" i="3" a="1"/>
  <c r="D34" i="3" a="1"/>
  <c r="D35" i="3" a="1"/>
  <c r="D49" i="3" a="1"/>
  <c r="D40" i="3" a="1"/>
  <c r="D38" i="3" a="1"/>
  <c r="D39" i="3" a="1"/>
  <c r="R41" i="3" a="1"/>
  <c r="R43" i="3" a="1"/>
  <c r="R39" i="3" a="1"/>
  <c r="R40" i="3" a="1"/>
  <c r="R42" i="3" a="1"/>
  <c r="P42" i="3" a="1"/>
  <c r="P43" i="3" a="1"/>
  <c r="P39" i="3" a="1"/>
  <c r="P40" i="3" a="1"/>
  <c r="P41" i="3" a="1"/>
  <c r="N41" i="3" a="1"/>
  <c r="N40" i="3" a="1"/>
  <c r="N39" i="3" a="1"/>
  <c r="N43" i="3" a="1"/>
  <c r="N42" i="3" a="1"/>
  <c r="R32" i="3" a="1"/>
  <c r="R37" i="3" a="1"/>
  <c r="R35" i="3" a="1"/>
  <c r="P32" i="3" a="1"/>
  <c r="P35" i="3" a="1"/>
  <c r="P37" i="3" a="1"/>
  <c r="N32" i="3" a="1"/>
  <c r="N37" i="3" a="1"/>
  <c r="N35" i="3" a="1"/>
  <c r="R21" i="3" a="1"/>
  <c r="R22" i="3" a="1"/>
  <c r="R23" i="3" a="1"/>
  <c r="R24" i="3" a="1"/>
  <c r="R26" i="3" a="1"/>
  <c r="R27" i="3" a="1"/>
  <c r="R28" i="3" a="1"/>
  <c r="R29" i="3" a="1"/>
  <c r="R20" i="3" a="1"/>
  <c r="P21" i="3" a="1"/>
  <c r="P23" i="3" a="1"/>
  <c r="P24" i="3" a="1"/>
  <c r="P27" i="3" a="1"/>
  <c r="P28" i="3" a="1"/>
  <c r="P29" i="3" a="1"/>
  <c r="P20" i="3" a="1"/>
  <c r="P22" i="3" a="1"/>
  <c r="P26" i="3" a="1"/>
  <c r="N22" i="3" a="1"/>
  <c r="N24" i="3" a="1"/>
  <c r="N23" i="3" a="1"/>
  <c r="N26" i="3" a="1"/>
  <c r="N27" i="3" a="1"/>
  <c r="N28" i="3" a="1"/>
  <c r="N29" i="3" a="1"/>
  <c r="N21" i="3" a="1"/>
  <c r="N20" i="3" a="1"/>
  <c r="P17" i="3" a="1"/>
  <c r="N17" i="3" a="1"/>
  <c r="R16" i="3" a="1"/>
  <c r="P16" i="3" a="1"/>
  <c r="N16" i="3" a="1"/>
  <c r="R15" i="3" a="1"/>
  <c r="P15" i="3" a="1"/>
  <c r="N15" i="3" a="1"/>
  <c r="R14" i="3" a="1"/>
  <c r="P14" i="3" a="1"/>
  <c r="N14" i="3" a="1"/>
  <c r="R13" i="3" a="1"/>
  <c r="P13" i="3" a="1"/>
  <c r="N13" i="3" a="1"/>
  <c r="R9" i="3" a="1"/>
  <c r="R10" i="3" a="1"/>
  <c r="R11" i="3" a="1"/>
  <c r="R8" i="3" a="1"/>
  <c r="P9" i="3" a="1"/>
  <c r="P10" i="3" a="1"/>
  <c r="P11" i="3" a="1"/>
  <c r="P8" i="3" a="1"/>
  <c r="N9" i="3" a="1"/>
  <c r="N10" i="3" a="1"/>
  <c r="N11" i="3" a="1"/>
  <c r="N8" i="3" a="1"/>
  <c r="H29" i="3" a="1"/>
  <c r="F29" i="3" a="1"/>
  <c r="D29" i="3" a="1"/>
  <c r="D26" i="3" a="1"/>
  <c r="F24" i="3" a="1"/>
  <c r="F26" i="3" a="1"/>
  <c r="H28" i="3" a="1"/>
  <c r="F28" i="3" a="1"/>
  <c r="D28" i="3" a="1"/>
  <c r="H25" i="3" a="1"/>
  <c r="F25" i="3" a="1"/>
  <c r="H27" i="3" a="1"/>
  <c r="D25" i="3" a="1"/>
  <c r="F27" i="3" a="1"/>
  <c r="D27" i="3" a="1"/>
  <c r="H24" i="3" a="1"/>
  <c r="H26" i="3" a="1"/>
  <c r="D24" i="3" a="1"/>
  <c r="D19" i="3" a="1"/>
  <c r="H56" i="3" l="1"/>
  <c r="H49" i="3"/>
  <c r="H58" i="3"/>
  <c r="H48" i="3"/>
  <c r="H47" i="3"/>
  <c r="H44" i="3"/>
  <c r="H53" i="3"/>
  <c r="H43" i="3"/>
  <c r="H32" i="3"/>
  <c r="H31" i="3"/>
  <c r="H59" i="3"/>
  <c r="H39" i="3"/>
  <c r="H38" i="3"/>
  <c r="H57" i="3"/>
  <c r="H55" i="3"/>
  <c r="H35" i="3"/>
  <c r="H54" i="3"/>
  <c r="H34" i="3"/>
  <c r="H63" i="3"/>
  <c r="H33" i="3"/>
  <c r="H62" i="3"/>
  <c r="H42" i="3"/>
  <c r="H61" i="3"/>
  <c r="H41" i="3"/>
  <c r="H60" i="3"/>
  <c r="H50" i="3"/>
  <c r="H40" i="3"/>
  <c r="F32" i="3"/>
  <c r="F59" i="3"/>
  <c r="I59" i="3" s="1"/>
  <c r="F49" i="3"/>
  <c r="F39" i="3"/>
  <c r="F58" i="3"/>
  <c r="I58" i="3" s="1"/>
  <c r="F48" i="3"/>
  <c r="F38" i="3"/>
  <c r="F57" i="3"/>
  <c r="I57" i="3" s="1"/>
  <c r="F47" i="3"/>
  <c r="F56" i="3"/>
  <c r="I56" i="3" s="1"/>
  <c r="F55" i="3"/>
  <c r="I55" i="3" s="1"/>
  <c r="F35" i="3"/>
  <c r="F54" i="3"/>
  <c r="I54" i="3" s="1"/>
  <c r="F44" i="3"/>
  <c r="F34" i="3"/>
  <c r="F63" i="3"/>
  <c r="I63" i="3" s="1"/>
  <c r="F53" i="3"/>
  <c r="I53" i="3" s="1"/>
  <c r="F43" i="3"/>
  <c r="F33" i="3"/>
  <c r="F62" i="3"/>
  <c r="I62" i="3" s="1"/>
  <c r="F42" i="3"/>
  <c r="F61" i="3"/>
  <c r="I61" i="3" s="1"/>
  <c r="F41" i="3"/>
  <c r="F31" i="3"/>
  <c r="F60" i="3"/>
  <c r="I60" i="3" s="1"/>
  <c r="F50" i="3"/>
  <c r="F40" i="3"/>
  <c r="D39" i="3"/>
  <c r="D38" i="3"/>
  <c r="D40" i="3"/>
  <c r="D49" i="3"/>
  <c r="D35" i="3"/>
  <c r="D34" i="3"/>
  <c r="D33" i="3"/>
  <c r="D48" i="3"/>
  <c r="D47" i="3"/>
  <c r="D44" i="3"/>
  <c r="D43" i="3"/>
  <c r="D42" i="3"/>
  <c r="D32" i="3"/>
  <c r="D50" i="3"/>
  <c r="D31" i="3"/>
  <c r="D41" i="3"/>
  <c r="R42" i="3"/>
  <c r="R40" i="3"/>
  <c r="R39" i="3"/>
  <c r="R43" i="3"/>
  <c r="R41" i="3"/>
  <c r="P41" i="3"/>
  <c r="P40" i="3"/>
  <c r="P39" i="3"/>
  <c r="P43" i="3"/>
  <c r="P42" i="3"/>
  <c r="N42" i="3"/>
  <c r="N43" i="3"/>
  <c r="N39" i="3"/>
  <c r="N40" i="3"/>
  <c r="N41" i="3"/>
  <c r="R35" i="3"/>
  <c r="R37" i="3"/>
  <c r="R32" i="3"/>
  <c r="P37" i="3"/>
  <c r="P35" i="3"/>
  <c r="P32" i="3"/>
  <c r="N35" i="3"/>
  <c r="N37" i="3"/>
  <c r="N32" i="3"/>
  <c r="R20" i="3"/>
  <c r="R29" i="3"/>
  <c r="R28" i="3"/>
  <c r="R27" i="3"/>
  <c r="R26" i="3"/>
  <c r="R24" i="3"/>
  <c r="V24" i="3" s="1"/>
  <c r="R23" i="3"/>
  <c r="R22" i="3"/>
  <c r="R21" i="3"/>
  <c r="P26" i="3"/>
  <c r="P22" i="3"/>
  <c r="P20" i="3"/>
  <c r="P29" i="3"/>
  <c r="P28" i="3"/>
  <c r="P27" i="3"/>
  <c r="P24" i="3"/>
  <c r="P23" i="3"/>
  <c r="P21" i="3"/>
  <c r="N20" i="3"/>
  <c r="N21" i="3"/>
  <c r="N29" i="3"/>
  <c r="N28" i="3"/>
  <c r="N27" i="3"/>
  <c r="N26" i="3"/>
  <c r="N23" i="3"/>
  <c r="N24" i="3"/>
  <c r="N22" i="3"/>
  <c r="P17" i="3"/>
  <c r="N17" i="3"/>
  <c r="R16" i="3"/>
  <c r="P16" i="3"/>
  <c r="N16" i="3"/>
  <c r="R15" i="3"/>
  <c r="P15" i="3"/>
  <c r="N15" i="3"/>
  <c r="R14" i="3"/>
  <c r="P14" i="3"/>
  <c r="N14" i="3"/>
  <c r="R13" i="3"/>
  <c r="P13" i="3"/>
  <c r="N13" i="3"/>
  <c r="R11" i="3"/>
  <c r="R10" i="3"/>
  <c r="R9" i="3"/>
  <c r="R8" i="3"/>
  <c r="P11" i="3"/>
  <c r="P10" i="3"/>
  <c r="P9" i="3"/>
  <c r="P8" i="3"/>
  <c r="N11" i="3"/>
  <c r="N10" i="3"/>
  <c r="N9" i="3"/>
  <c r="N8" i="3"/>
  <c r="H29" i="3"/>
  <c r="F29" i="3"/>
  <c r="D29" i="3"/>
  <c r="D26" i="3"/>
  <c r="F24" i="3"/>
  <c r="D24" i="3"/>
  <c r="H26" i="3"/>
  <c r="H24" i="3"/>
  <c r="D27" i="3"/>
  <c r="F27" i="3"/>
  <c r="D25" i="3"/>
  <c r="H27" i="3"/>
  <c r="F25" i="3"/>
  <c r="H25" i="3"/>
  <c r="D28" i="3"/>
  <c r="F28" i="3"/>
  <c r="H28" i="3"/>
  <c r="F26" i="3"/>
  <c r="D19" i="3"/>
  <c r="F19" i="3" a="1"/>
  <c r="V23" i="3" l="1"/>
  <c r="U28" i="3"/>
  <c r="V28" i="3"/>
  <c r="U26" i="3"/>
  <c r="V26" i="3"/>
  <c r="U29" i="3"/>
  <c r="V29" i="3"/>
  <c r="T22" i="3"/>
  <c r="U27" i="3"/>
  <c r="V27" i="3"/>
  <c r="V21" i="3"/>
  <c r="U22" i="3"/>
  <c r="V22" i="3"/>
  <c r="U24" i="3"/>
  <c r="U21" i="3"/>
  <c r="U23" i="3"/>
  <c r="T21" i="3"/>
  <c r="T23" i="3"/>
  <c r="T24" i="3"/>
  <c r="T27" i="3"/>
  <c r="T28" i="3"/>
  <c r="T29" i="3"/>
  <c r="T26" i="3"/>
  <c r="U20" i="3"/>
  <c r="V20" i="3"/>
  <c r="T20" i="3"/>
  <c r="U41" i="3"/>
  <c r="V41" i="3"/>
  <c r="U40" i="3"/>
  <c r="V40" i="3"/>
  <c r="T39" i="3"/>
  <c r="T32" i="3"/>
  <c r="U39" i="3"/>
  <c r="V39" i="3"/>
  <c r="T43" i="3"/>
  <c r="U43" i="3"/>
  <c r="V43" i="3"/>
  <c r="V42" i="3"/>
  <c r="T40" i="3"/>
  <c r="T41" i="3"/>
  <c r="V37" i="3"/>
  <c r="V35" i="3"/>
  <c r="U42" i="3"/>
  <c r="U35" i="3"/>
  <c r="T42" i="3"/>
  <c r="U37" i="3"/>
  <c r="T37" i="3"/>
  <c r="T35" i="3"/>
  <c r="U32" i="3"/>
  <c r="V32" i="3"/>
  <c r="J44" i="3"/>
  <c r="J39" i="3"/>
  <c r="J50" i="3"/>
  <c r="I32" i="3"/>
  <c r="J55" i="3"/>
  <c r="I38" i="3"/>
  <c r="I39" i="3"/>
  <c r="J56" i="3"/>
  <c r="J58" i="3"/>
  <c r="J54" i="3"/>
  <c r="J57" i="3"/>
  <c r="J59" i="3"/>
  <c r="J60" i="3"/>
  <c r="J61" i="3"/>
  <c r="J62" i="3"/>
  <c r="J63" i="3"/>
  <c r="J53" i="3"/>
  <c r="J49" i="3"/>
  <c r="I47" i="3"/>
  <c r="I48" i="3"/>
  <c r="J48" i="3"/>
  <c r="I50" i="3"/>
  <c r="I49" i="3"/>
  <c r="J47" i="3"/>
  <c r="I41" i="3"/>
  <c r="I40" i="3"/>
  <c r="I43" i="3"/>
  <c r="I42" i="3"/>
  <c r="I44" i="3"/>
  <c r="J40" i="3"/>
  <c r="J41" i="3"/>
  <c r="J42" i="3"/>
  <c r="J43" i="3"/>
  <c r="J38" i="3"/>
  <c r="J33" i="3"/>
  <c r="I35" i="3"/>
  <c r="J31" i="3"/>
  <c r="J34" i="3"/>
  <c r="J32" i="3"/>
  <c r="J35" i="3"/>
  <c r="I31" i="3"/>
  <c r="I33" i="3"/>
  <c r="I34" i="3"/>
  <c r="V9" i="3"/>
  <c r="U9" i="3"/>
  <c r="V11" i="3"/>
  <c r="U11" i="3"/>
  <c r="V13" i="3"/>
  <c r="U13" i="3"/>
  <c r="T13" i="3"/>
  <c r="T17" i="3"/>
  <c r="V10" i="3"/>
  <c r="U10" i="3"/>
  <c r="T14" i="3"/>
  <c r="U14" i="3"/>
  <c r="V14" i="3"/>
  <c r="T15" i="3"/>
  <c r="V15" i="3"/>
  <c r="U15" i="3"/>
  <c r="T16" i="3"/>
  <c r="T9" i="3"/>
  <c r="U16" i="3"/>
  <c r="V16" i="3"/>
  <c r="T10" i="3"/>
  <c r="T11" i="3"/>
  <c r="U17" i="3"/>
  <c r="V17" i="3"/>
  <c r="V8" i="3"/>
  <c r="U8" i="3"/>
  <c r="T8" i="3"/>
  <c r="I29" i="3"/>
  <c r="J29" i="3"/>
  <c r="J26" i="3"/>
  <c r="J28" i="3"/>
  <c r="J25" i="3"/>
  <c r="J27" i="3"/>
  <c r="I27" i="3"/>
  <c r="J24" i="3"/>
  <c r="I26" i="3"/>
  <c r="I28" i="3"/>
  <c r="I25" i="3"/>
  <c r="I24" i="3"/>
  <c r="F19" i="3"/>
  <c r="H19" i="3" a="1"/>
  <c r="V18" i="3" l="1"/>
  <c r="U18" i="3"/>
  <c r="T18" i="3"/>
  <c r="H19" i="3"/>
  <c r="J19" i="3" s="1"/>
  <c r="I19" i="3"/>
  <c r="H12" i="3"/>
  <c r="D12" i="3"/>
  <c r="H11" i="3"/>
  <c r="F11" i="3"/>
  <c r="D11" i="3"/>
  <c r="H10" i="3"/>
  <c r="F10" i="3"/>
  <c r="D10" i="3"/>
  <c r="H9" i="3"/>
  <c r="F9" i="3"/>
  <c r="D9" i="3"/>
  <c r="H8" i="3"/>
  <c r="F8" i="3"/>
  <c r="D8" i="3"/>
  <c r="E3" i="3"/>
  <c r="D3" i="3"/>
  <c r="C3" i="3"/>
  <c r="B3" i="3"/>
  <c r="J15" i="2"/>
  <c r="I15" i="2"/>
  <c r="H15" i="2"/>
  <c r="F15" i="2"/>
  <c r="D15" i="2"/>
  <c r="Z33" i="2"/>
  <c r="V33" i="2"/>
  <c r="Z32" i="2"/>
  <c r="V32" i="2"/>
  <c r="AA32" i="2" s="1"/>
  <c r="AA26" i="2"/>
  <c r="AA31" i="2"/>
  <c r="Z26" i="2"/>
  <c r="Z27" i="2"/>
  <c r="AA27" i="2" s="1"/>
  <c r="Z28" i="2"/>
  <c r="AA28" i="2" s="1"/>
  <c r="Z29" i="2"/>
  <c r="Z30" i="2"/>
  <c r="AA30" i="2" s="1"/>
  <c r="Z31" i="2"/>
  <c r="V26" i="2"/>
  <c r="V27" i="2"/>
  <c r="V28" i="2"/>
  <c r="V29" i="2"/>
  <c r="AA29" i="2" s="1"/>
  <c r="V30" i="2"/>
  <c r="V31" i="2"/>
  <c r="Q92" i="2"/>
  <c r="M92" i="2"/>
  <c r="Q91" i="2"/>
  <c r="M91" i="2"/>
  <c r="Z21" i="2"/>
  <c r="Z22" i="2"/>
  <c r="Z23" i="2"/>
  <c r="Z24" i="2"/>
  <c r="V21" i="2"/>
  <c r="V22" i="2"/>
  <c r="V23" i="2"/>
  <c r="V24" i="2"/>
  <c r="M90" i="2"/>
  <c r="Q90" i="2"/>
  <c r="D59" i="2"/>
  <c r="D58" i="2"/>
  <c r="D57" i="2"/>
  <c r="H43" i="2"/>
  <c r="D43" i="2"/>
  <c r="H44" i="2"/>
  <c r="D44" i="2"/>
  <c r="D52" i="2"/>
  <c r="D53" i="2"/>
  <c r="D54" i="2"/>
  <c r="D55" i="2"/>
  <c r="D56" i="2"/>
  <c r="D45" i="2"/>
  <c r="D49" i="2"/>
  <c r="D61" i="2"/>
  <c r="H42" i="2"/>
  <c r="D62" i="2"/>
  <c r="D67" i="2"/>
  <c r="D66" i="2"/>
  <c r="H17" i="3" a="1"/>
  <c r="H18" i="3" a="1"/>
  <c r="H20" i="3" a="1"/>
  <c r="F17" i="3" a="1"/>
  <c r="F18" i="3" a="1"/>
  <c r="F20" i="3" a="1"/>
  <c r="D18" i="3" a="1"/>
  <c r="D17" i="3" a="1"/>
  <c r="D20" i="3" a="1"/>
  <c r="D16" i="3" a="1"/>
  <c r="X33" i="2" a="1"/>
  <c r="X32" i="2" a="1"/>
  <c r="X26" i="2" a="1"/>
  <c r="X28" i="2" a="1"/>
  <c r="X29" i="2" a="1"/>
  <c r="X30" i="2" a="1"/>
  <c r="X27" i="2" a="1"/>
  <c r="X31" i="2" a="1"/>
  <c r="O92" i="2" a="1"/>
  <c r="O91" i="2" a="1"/>
  <c r="X24" i="2" a="1"/>
  <c r="O90" i="2" a="1"/>
  <c r="H52" i="2" a="1"/>
  <c r="H56" i="2" a="1"/>
  <c r="H58" i="2" a="1"/>
  <c r="H54" i="2" a="1"/>
  <c r="H55" i="2" a="1"/>
  <c r="H57" i="2" a="1"/>
  <c r="H59" i="2" a="1"/>
  <c r="H53" i="2" a="1"/>
  <c r="F59" i="2" a="1"/>
  <c r="F58" i="2" a="1"/>
  <c r="F57" i="2" a="1"/>
  <c r="F43" i="2" a="1"/>
  <c r="F44" i="2" a="1"/>
  <c r="H45" i="2" a="1"/>
  <c r="H49" i="2" a="1"/>
  <c r="F49" i="2" a="1"/>
  <c r="F45" i="2" a="1"/>
  <c r="F53" i="2" a="1"/>
  <c r="F55" i="2" a="1"/>
  <c r="F54" i="2" a="1"/>
  <c r="F56" i="2" a="1"/>
  <c r="F52" i="2" a="1"/>
  <c r="H61" i="2" a="1"/>
  <c r="F61" i="2" a="1"/>
  <c r="H62" i="2" a="1"/>
  <c r="F62" i="2" a="1"/>
  <c r="H67" i="2" a="1"/>
  <c r="F67" i="2" a="1"/>
  <c r="H66" i="2" a="1"/>
  <c r="F66" i="2" a="1"/>
  <c r="H65" i="2" a="1"/>
  <c r="R91" i="2" l="1"/>
  <c r="R92" i="2"/>
  <c r="I44" i="2"/>
  <c r="J12" i="3"/>
  <c r="J10" i="3"/>
  <c r="I11" i="3"/>
  <c r="J11" i="3"/>
  <c r="J9" i="3"/>
  <c r="I10" i="3"/>
  <c r="H20" i="3"/>
  <c r="H18" i="3"/>
  <c r="H17" i="3"/>
  <c r="F20" i="3"/>
  <c r="F18" i="3"/>
  <c r="F17" i="3"/>
  <c r="D20" i="3"/>
  <c r="D17" i="3"/>
  <c r="D18" i="3"/>
  <c r="D16" i="3"/>
  <c r="I8" i="3"/>
  <c r="J8" i="3"/>
  <c r="I9" i="3"/>
  <c r="I12" i="3"/>
  <c r="AA33" i="2"/>
  <c r="AA24" i="2"/>
  <c r="X33" i="2"/>
  <c r="AB33" i="2" s="1"/>
  <c r="X32" i="2"/>
  <c r="AB32" i="2" s="1"/>
  <c r="X31" i="2"/>
  <c r="AB31" i="2" s="1"/>
  <c r="X27" i="2"/>
  <c r="AB27" i="2" s="1"/>
  <c r="X30" i="2"/>
  <c r="AB30" i="2" s="1"/>
  <c r="X29" i="2"/>
  <c r="AB29" i="2" s="1"/>
  <c r="X28" i="2"/>
  <c r="AB28" i="2" s="1"/>
  <c r="X26" i="2"/>
  <c r="AB26" i="2" s="1"/>
  <c r="R90" i="2"/>
  <c r="O92" i="2"/>
  <c r="S92" i="2" s="1"/>
  <c r="O91" i="2"/>
  <c r="S91" i="2" s="1"/>
  <c r="X24" i="2"/>
  <c r="AB24" i="2" s="1"/>
  <c r="O90" i="2"/>
  <c r="S90" i="2" s="1"/>
  <c r="H53" i="2"/>
  <c r="I53" i="2" s="1"/>
  <c r="H59" i="2"/>
  <c r="I59" i="2" s="1"/>
  <c r="H57" i="2"/>
  <c r="I57" i="2" s="1"/>
  <c r="H55" i="2"/>
  <c r="I55" i="2" s="1"/>
  <c r="H54" i="2"/>
  <c r="I54" i="2" s="1"/>
  <c r="H58" i="2"/>
  <c r="I58" i="2" s="1"/>
  <c r="H56" i="2"/>
  <c r="I56" i="2" s="1"/>
  <c r="H52" i="2"/>
  <c r="I52" i="2" s="1"/>
  <c r="F59" i="2"/>
  <c r="J59" i="2" s="1"/>
  <c r="F58" i="2"/>
  <c r="J58" i="2" s="1"/>
  <c r="F57" i="2"/>
  <c r="J57" i="2" s="1"/>
  <c r="F43" i="2"/>
  <c r="J43" i="2" s="1"/>
  <c r="I43" i="2"/>
  <c r="F44" i="2"/>
  <c r="J44" i="2" s="1"/>
  <c r="H49" i="2"/>
  <c r="H45" i="2"/>
  <c r="F45" i="2"/>
  <c r="F49" i="2"/>
  <c r="F56" i="2"/>
  <c r="J56" i="2" s="1"/>
  <c r="F54" i="2"/>
  <c r="J54" i="2" s="1"/>
  <c r="F55" i="2"/>
  <c r="J55" i="2" s="1"/>
  <c r="F53" i="2"/>
  <c r="J53" i="2" s="1"/>
  <c r="F52" i="2"/>
  <c r="J52" i="2" s="1"/>
  <c r="H61" i="2"/>
  <c r="I61" i="2" s="1"/>
  <c r="F61" i="2"/>
  <c r="J61" i="2" s="1"/>
  <c r="H62" i="2"/>
  <c r="I62" i="2" s="1"/>
  <c r="F62" i="2"/>
  <c r="J62" i="2" s="1"/>
  <c r="H67" i="2"/>
  <c r="I67" i="2" s="1"/>
  <c r="F67" i="2"/>
  <c r="J67" i="2" s="1"/>
  <c r="H66" i="2"/>
  <c r="I66" i="2" s="1"/>
  <c r="F66" i="2"/>
  <c r="J66" i="2" s="1"/>
  <c r="H65" i="2"/>
  <c r="H64" i="2" a="1"/>
  <c r="I17" i="3" l="1"/>
  <c r="I20" i="3"/>
  <c r="J18" i="3"/>
  <c r="J20" i="3"/>
  <c r="J17" i="3"/>
  <c r="I18" i="3"/>
  <c r="H64" i="2"/>
  <c r="D65" i="2"/>
  <c r="D64" i="2"/>
  <c r="D63" i="2"/>
  <c r="D42" i="2"/>
  <c r="I42" i="2" s="1"/>
  <c r="H40" i="2"/>
  <c r="H41" i="2"/>
  <c r="D48" i="2"/>
  <c r="D40" i="2"/>
  <c r="I40" i="2" s="1"/>
  <c r="D41" i="2"/>
  <c r="H48" i="2"/>
  <c r="Z37" i="2"/>
  <c r="X37" i="2"/>
  <c r="V37" i="2"/>
  <c r="AA37" i="2" s="1"/>
  <c r="AB11" i="2"/>
  <c r="AA11" i="2"/>
  <c r="AB8" i="2"/>
  <c r="AA8" i="2"/>
  <c r="Z9" i="2"/>
  <c r="Z10" i="2"/>
  <c r="Z15" i="2"/>
  <c r="Z18" i="2"/>
  <c r="Z19" i="2"/>
  <c r="Z20" i="2"/>
  <c r="Z36" i="2"/>
  <c r="Z8" i="2"/>
  <c r="X9" i="2"/>
  <c r="X10" i="2"/>
  <c r="X15" i="2"/>
  <c r="X18" i="2"/>
  <c r="X19" i="2"/>
  <c r="X20" i="2"/>
  <c r="X36" i="2"/>
  <c r="AB36" i="2" s="1"/>
  <c r="X8" i="2"/>
  <c r="V9" i="2"/>
  <c r="V10" i="2"/>
  <c r="AA10" i="2" s="1"/>
  <c r="V15" i="2"/>
  <c r="AA15" i="2" s="1"/>
  <c r="V18" i="2"/>
  <c r="AA18" i="2" s="1"/>
  <c r="V19" i="2"/>
  <c r="AA19" i="2" s="1"/>
  <c r="V20" i="2"/>
  <c r="V36" i="2"/>
  <c r="V8" i="2"/>
  <c r="Q9" i="2"/>
  <c r="Q18" i="2"/>
  <c r="Q19" i="2"/>
  <c r="Q20" i="2"/>
  <c r="Q34" i="2"/>
  <c r="Q35" i="2"/>
  <c r="Q36" i="2"/>
  <c r="Q37" i="2"/>
  <c r="Q8" i="2"/>
  <c r="M9" i="2"/>
  <c r="S9" i="2" s="1"/>
  <c r="M18" i="2"/>
  <c r="S18" i="2" s="1"/>
  <c r="M19" i="2"/>
  <c r="S19" i="2" s="1"/>
  <c r="M20" i="2"/>
  <c r="S20" i="2" s="1"/>
  <c r="M34" i="2"/>
  <c r="S34" i="2" s="1"/>
  <c r="M35" i="2"/>
  <c r="S35" i="2" s="1"/>
  <c r="M36" i="2"/>
  <c r="M37" i="2"/>
  <c r="S37" i="2" s="1"/>
  <c r="M8" i="2"/>
  <c r="S8" i="2" s="1"/>
  <c r="E3" i="2"/>
  <c r="D3" i="2"/>
  <c r="C3" i="2"/>
  <c r="J49" i="2" s="1"/>
  <c r="B3" i="2"/>
  <c r="H12" i="2"/>
  <c r="H13" i="2"/>
  <c r="H14" i="2"/>
  <c r="H73" i="2"/>
  <c r="H74" i="2"/>
  <c r="H75" i="2"/>
  <c r="H77" i="2"/>
  <c r="H18" i="2"/>
  <c r="H19" i="2"/>
  <c r="H20" i="2"/>
  <c r="H70" i="2"/>
  <c r="H37" i="2"/>
  <c r="H71" i="2"/>
  <c r="F14" i="2"/>
  <c r="J14" i="2" s="1"/>
  <c r="F20" i="2"/>
  <c r="D13" i="2"/>
  <c r="I13" i="2" s="1"/>
  <c r="D14" i="2"/>
  <c r="D73" i="2"/>
  <c r="D74" i="2"/>
  <c r="D75" i="2"/>
  <c r="D77" i="2"/>
  <c r="D18" i="2"/>
  <c r="D19" i="2"/>
  <c r="D20" i="2"/>
  <c r="D70" i="2"/>
  <c r="D37" i="2"/>
  <c r="D71" i="2"/>
  <c r="D12" i="2"/>
  <c r="H10" i="2"/>
  <c r="H11" i="2"/>
  <c r="F10" i="2"/>
  <c r="F11" i="2"/>
  <c r="D11" i="2"/>
  <c r="D10" i="2"/>
  <c r="H9" i="2"/>
  <c r="F9" i="2"/>
  <c r="D9" i="2"/>
  <c r="H8" i="2"/>
  <c r="F8" i="2"/>
  <c r="D8" i="2"/>
  <c r="F16" i="3" a="1"/>
  <c r="H63" i="2" a="1"/>
  <c r="F65" i="2" a="1"/>
  <c r="F64" i="2" a="1"/>
  <c r="F63" i="2" a="1"/>
  <c r="F42" i="2" a="1"/>
  <c r="H79" i="2" a="1"/>
  <c r="F79" i="2" a="1"/>
  <c r="D79" i="2" a="1"/>
  <c r="F40" i="2" a="1"/>
  <c r="F41" i="2" a="1"/>
  <c r="F48" i="2" a="1"/>
  <c r="F16" i="3" l="1"/>
  <c r="I16" i="3" s="1"/>
  <c r="AB20" i="2"/>
  <c r="J18" i="2"/>
  <c r="J77" i="2"/>
  <c r="I8" i="2"/>
  <c r="J74" i="2"/>
  <c r="J73" i="2"/>
  <c r="J11" i="2"/>
  <c r="J12" i="2"/>
  <c r="AB15" i="2"/>
  <c r="I41" i="2"/>
  <c r="J19" i="2"/>
  <c r="J9" i="2"/>
  <c r="I10" i="2"/>
  <c r="I11" i="2"/>
  <c r="I45" i="2"/>
  <c r="I49" i="2"/>
  <c r="I9" i="2"/>
  <c r="J45" i="2"/>
  <c r="R8" i="2"/>
  <c r="I14" i="2"/>
  <c r="J75" i="2"/>
  <c r="J8" i="2"/>
  <c r="AB19" i="2"/>
  <c r="J13" i="2"/>
  <c r="R19" i="2"/>
  <c r="I12" i="2"/>
  <c r="AB18" i="2"/>
  <c r="I37" i="2"/>
  <c r="J10" i="2"/>
  <c r="R18" i="2"/>
  <c r="J37" i="2"/>
  <c r="I20" i="2"/>
  <c r="AA20" i="2"/>
  <c r="AB9" i="2"/>
  <c r="AB37" i="2"/>
  <c r="AB10" i="2"/>
  <c r="R37" i="2"/>
  <c r="R35" i="2"/>
  <c r="AA9" i="2"/>
  <c r="R34" i="2"/>
  <c r="R36" i="2"/>
  <c r="AA36" i="2"/>
  <c r="R9" i="2"/>
  <c r="R20" i="2"/>
  <c r="S36" i="2"/>
  <c r="J20" i="2"/>
  <c r="I48" i="2"/>
  <c r="H63" i="2"/>
  <c r="I63" i="2" s="1"/>
  <c r="I65" i="2"/>
  <c r="F65" i="2"/>
  <c r="J65" i="2" s="1"/>
  <c r="F63" i="2"/>
  <c r="J63" i="2" s="1"/>
  <c r="F64" i="2"/>
  <c r="J64" i="2" s="1"/>
  <c r="F42" i="2"/>
  <c r="J42" i="2" s="1"/>
  <c r="H79" i="2"/>
  <c r="F79" i="2"/>
  <c r="D79" i="2"/>
  <c r="F41" i="2"/>
  <c r="F40" i="2"/>
  <c r="J40" i="2" s="1"/>
  <c r="F48" i="2"/>
  <c r="J48" i="2" s="1"/>
  <c r="I18" i="2"/>
  <c r="I74" i="2"/>
  <c r="I73" i="2"/>
  <c r="I77" i="2"/>
  <c r="I71" i="2"/>
  <c r="I70" i="2"/>
  <c r="I19" i="2"/>
  <c r="I75" i="2"/>
  <c r="J71" i="2"/>
  <c r="J70" i="2"/>
  <c r="J41" i="2" l="1"/>
  <c r="J79" i="2"/>
  <c r="I79" i="2"/>
  <c r="H16" i="3" a="1"/>
  <c r="H16" i="3" l="1"/>
  <c r="J16" i="3" s="1"/>
  <c r="I6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<sst xmlns="http://schemas.openxmlformats.org/spreadsheetml/2006/main" count="760" uniqueCount="110">
  <si>
    <t>tdc_duty_cycle&lt;7:0&gt;</t>
  </si>
  <si>
    <t>oe_a&lt;10&gt;</t>
  </si>
  <si>
    <t>oe_b&lt;10&gt;</t>
  </si>
  <si>
    <t>oe_c&lt;10&gt;</t>
  </si>
  <si>
    <t>oe_a&lt;9&gt;</t>
  </si>
  <si>
    <t>oe_b&lt;9&gt;</t>
  </si>
  <si>
    <t>oe_c&lt;9&gt;</t>
  </si>
  <si>
    <t>oe_b&lt;8&gt;</t>
  </si>
  <si>
    <t>oe_c&lt;8&gt;</t>
  </si>
  <si>
    <t>oe_a&lt;7&gt;</t>
  </si>
  <si>
    <t>oe_b&lt;7&gt;</t>
  </si>
  <si>
    <t>oe_c&lt;7&gt;</t>
  </si>
  <si>
    <t>oe_a&lt;6&gt;</t>
  </si>
  <si>
    <t>oe_b&lt;6&gt;</t>
  </si>
  <si>
    <t>oe_c&lt;6&gt;</t>
  </si>
  <si>
    <t>oe_a&lt;5&gt;</t>
  </si>
  <si>
    <t>oe_b&lt;5&gt;</t>
  </si>
  <si>
    <t>oe_c&lt;5&gt;</t>
  </si>
  <si>
    <t>oe_a&lt;4&gt;</t>
  </si>
  <si>
    <t>oe_b&lt;4&gt;</t>
  </si>
  <si>
    <t>oe_c&lt;4&gt;</t>
  </si>
  <si>
    <t>oe_a&lt;3&gt;</t>
  </si>
  <si>
    <t>oe_b&lt;3&gt;</t>
  </si>
  <si>
    <t>oe_c&lt;3&gt;</t>
  </si>
  <si>
    <t>oe_a&lt;2&gt;</t>
  </si>
  <si>
    <t>oe_b&lt;2&gt;</t>
  </si>
  <si>
    <t>oe_c&lt;2&gt;</t>
  </si>
  <si>
    <t>oe_a&lt;1&gt;</t>
  </si>
  <si>
    <t>oe_b&lt;1&gt;</t>
  </si>
  <si>
    <t>oe_c&lt;1&gt;</t>
  </si>
  <si>
    <t>oe_a&lt;0&gt;</t>
  </si>
  <si>
    <t>oe_b&lt;0&gt;</t>
  </si>
  <si>
    <t>oe_c&lt;0&gt;</t>
  </si>
  <si>
    <t>en_ff_set</t>
  </si>
  <si>
    <t>en_ff_reset</t>
  </si>
  <si>
    <t>sel_reset_pad</t>
  </si>
  <si>
    <t>sel_reset_out</t>
  </si>
  <si>
    <t>sel_d_out&lt;2:0&gt;</t>
  </si>
  <si>
    <t>sel_d_ro</t>
  </si>
  <si>
    <t>sel_c_out&lt;2:0&gt;</t>
  </si>
  <si>
    <t>sel_c_ro</t>
  </si>
  <si>
    <t>sel_c_in</t>
  </si>
  <si>
    <t>sel_d_in</t>
  </si>
  <si>
    <t>sel_clk_out</t>
  </si>
  <si>
    <t>Bit</t>
    <phoneticPr fontId="1" type="noConversion"/>
  </si>
  <si>
    <t>0-7</t>
    <phoneticPr fontId="1" type="noConversion"/>
  </si>
  <si>
    <t>45-47</t>
    <phoneticPr fontId="1" type="noConversion"/>
  </si>
  <si>
    <t>49-51</t>
    <phoneticPr fontId="1" type="noConversion"/>
  </si>
  <si>
    <t>C Freq Measurement</t>
    <phoneticPr fontId="1" type="noConversion"/>
  </si>
  <si>
    <t>D Freq Measurement</t>
    <phoneticPr fontId="1" type="noConversion"/>
  </si>
  <si>
    <t>DFF&lt;0&gt; a=D, b=Q, c=CLK</t>
    <phoneticPr fontId="1" type="noConversion"/>
  </si>
  <si>
    <t>00000000</t>
    <phoneticPr fontId="1" type="noConversion"/>
  </si>
  <si>
    <t>0</t>
  </si>
  <si>
    <t>0</t>
    <phoneticPr fontId="1" type="noConversion"/>
  </si>
  <si>
    <t>1</t>
    <phoneticPr fontId="1" type="noConversion"/>
  </si>
  <si>
    <t>010</t>
    <phoneticPr fontId="1" type="noConversion"/>
  </si>
  <si>
    <t>DFF&lt;1&gt; a=D, b=Q, c=CLK</t>
    <phoneticPr fontId="1" type="noConversion"/>
  </si>
  <si>
    <t>DFF&lt;2&gt; a=D, b=Q, c=CLK</t>
    <phoneticPr fontId="1" type="noConversion"/>
  </si>
  <si>
    <t>33</t>
    <phoneticPr fontId="1" type="noConversion"/>
  </si>
  <si>
    <t>0</t>
    <phoneticPr fontId="1" type="noConversion"/>
  </si>
  <si>
    <t>FF&lt;0&gt;</t>
    <phoneticPr fontId="1" type="noConversion"/>
  </si>
  <si>
    <t>FF&lt;1&gt;</t>
    <phoneticPr fontId="1" type="noConversion"/>
  </si>
  <si>
    <t>FF&lt;2&gt;</t>
    <phoneticPr fontId="1" type="noConversion"/>
  </si>
  <si>
    <t>c (reset-CLK)</t>
    <phoneticPr fontId="1" type="noConversion"/>
  </si>
  <si>
    <t>b(reset-Q)</t>
    <phoneticPr fontId="1" type="noConversion"/>
  </si>
  <si>
    <t>c(reset-D)</t>
    <phoneticPr fontId="1" type="noConversion"/>
  </si>
  <si>
    <t>Frequency</t>
    <phoneticPr fontId="1" type="noConversion"/>
  </si>
  <si>
    <t>N_Latch</t>
    <phoneticPr fontId="1" type="noConversion"/>
  </si>
  <si>
    <t>V_cntrl C</t>
    <phoneticPr fontId="1" type="noConversion"/>
  </si>
  <si>
    <t>V_cntrl D</t>
    <phoneticPr fontId="1" type="noConversion"/>
  </si>
  <si>
    <t>c binary</t>
    <phoneticPr fontId="1" type="noConversion"/>
  </si>
  <si>
    <t>b binary</t>
    <phoneticPr fontId="1" type="noConversion"/>
  </si>
  <si>
    <t>a binary</t>
    <phoneticPr fontId="1" type="noConversion"/>
  </si>
  <si>
    <r>
      <t>T(D</t>
    </r>
    <r>
      <rPr>
        <sz val="11"/>
        <color theme="1"/>
        <rFont val="等线"/>
        <family val="3"/>
        <charset val="134"/>
      </rPr>
      <t>→</t>
    </r>
    <r>
      <rPr>
        <sz val="11"/>
        <color theme="1"/>
        <rFont val="等线"/>
        <family val="2"/>
        <scheme val="minor"/>
      </rPr>
      <t>CLK)</t>
    </r>
    <phoneticPr fontId="1" type="noConversion"/>
  </si>
  <si>
    <t>T(CLK→Q)</t>
    <phoneticPr fontId="1" type="noConversion"/>
  </si>
  <si>
    <t>ps per step</t>
    <phoneticPr fontId="1" type="noConversion"/>
  </si>
  <si>
    <t>b out of range?</t>
    <phoneticPr fontId="1" type="noConversion"/>
  </si>
  <si>
    <t>unreliable</t>
    <phoneticPr fontId="1" type="noConversion"/>
  </si>
  <si>
    <t>1</t>
    <phoneticPr fontId="1" type="noConversion"/>
  </si>
  <si>
    <t>100</t>
    <phoneticPr fontId="1" type="noConversion"/>
  </si>
  <si>
    <t>DFF&lt;0&gt; a=Q, b=D, c=CLK hold</t>
    <phoneticPr fontId="1" type="noConversion"/>
  </si>
  <si>
    <t>v_cntrl_d</t>
    <phoneticPr fontId="1" type="noConversion"/>
  </si>
  <si>
    <t>ro_out (MHz)</t>
    <phoneticPr fontId="1" type="noConversion"/>
  </si>
  <si>
    <t>***</t>
    <phoneticPr fontId="1" type="noConversion"/>
  </si>
  <si>
    <t>a(reset-D)</t>
    <phoneticPr fontId="1" type="noConversion"/>
  </si>
  <si>
    <t>b(reset-D)</t>
    <phoneticPr fontId="1" type="noConversion"/>
  </si>
  <si>
    <t>a(reset-Q)</t>
    <phoneticPr fontId="1" type="noConversion"/>
  </si>
  <si>
    <t>b(reset-CLK)</t>
    <phoneticPr fontId="1" type="noConversion"/>
  </si>
  <si>
    <t>c (reset-Q)</t>
    <phoneticPr fontId="1" type="noConversion"/>
  </si>
  <si>
    <t>DFF&lt;0&gt; a=D, b=CLK, c=Q</t>
    <phoneticPr fontId="1" type="noConversion"/>
  </si>
  <si>
    <t>DFF&lt;0&gt; a=CLK, b=D, c=Q</t>
    <phoneticPr fontId="1" type="noConversion"/>
  </si>
  <si>
    <t>DFF&lt;0&gt; a=CLK, b=Q, c=D</t>
    <phoneticPr fontId="1" type="noConversion"/>
  </si>
  <si>
    <t>DFF&lt;0&gt; a=D, b=D, c=D</t>
    <phoneticPr fontId="1" type="noConversion"/>
  </si>
  <si>
    <t>DFF&lt;0&gt; a=CLK, b=CLK, c=CLK</t>
    <phoneticPr fontId="1" type="noConversion"/>
  </si>
  <si>
    <t>DFF&lt;0&gt; a=Q, b=Q, c=Q</t>
    <phoneticPr fontId="1" type="noConversion"/>
  </si>
  <si>
    <t>a(reset-CLK)</t>
    <phoneticPr fontId="1" type="noConversion"/>
  </si>
  <si>
    <t>0.9 1.0</t>
    <phoneticPr fontId="1" type="noConversion"/>
  </si>
  <si>
    <t>1.0 1.1</t>
    <phoneticPr fontId="1" type="noConversion"/>
  </si>
  <si>
    <t>Delay: Overall c&lt;b&lt;a</t>
    <phoneticPr fontId="1" type="noConversion"/>
  </si>
  <si>
    <t>b-c</t>
    <phoneticPr fontId="1" type="noConversion"/>
  </si>
  <si>
    <t>a-c</t>
    <phoneticPr fontId="1" type="noConversion"/>
  </si>
  <si>
    <t>a-b</t>
    <phoneticPr fontId="1" type="noConversion"/>
  </si>
  <si>
    <t>Average：</t>
    <phoneticPr fontId="1" type="noConversion"/>
  </si>
  <si>
    <t>c (reset-D)</t>
    <phoneticPr fontId="1" type="noConversion"/>
  </si>
  <si>
    <t>oe_a&lt;&gt;</t>
    <phoneticPr fontId="1" type="noConversion"/>
  </si>
  <si>
    <t>DFF&lt;0&gt; a=Q, b=CLK, c=D</t>
    <phoneticPr fontId="1" type="noConversion"/>
  </si>
  <si>
    <t>a(reset-C)</t>
    <phoneticPr fontId="1" type="noConversion"/>
  </si>
  <si>
    <t>b(reset-C)</t>
    <phoneticPr fontId="1" type="noConversion"/>
  </si>
  <si>
    <t>b (reset-D)</t>
    <phoneticPr fontId="1" type="noConversion"/>
  </si>
  <si>
    <t>a (reset-D)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</si>
</sst>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FF&lt;0&gt;</a:t>
            </a:r>
            <a:r>
              <a:rPr lang="en-US" altLang="zh-CN" baseline="0"/>
              <a:t> D-CLK Time vs CLK-Q Time (ps)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'Measurements Data'!$I$8:$I$41</c:f>
              <c:numCache>
                <c:formatCode>General</c:formatCode>
                <c:ptCount val="34"/>
                <c:pt idx="0">
                  <c:v>38.98635477582846</c:v>
                </c:pt>
                <c:pt idx="1">
                  <c:v>34.113060428849906</c:v>
                </c:pt>
                <c:pt idx="2">
                  <c:v>34.113060428849906</c:v>
                </c:pt>
                <c:pt idx="3">
                  <c:v>28.630604288499026</c:v>
                </c:pt>
                <c:pt idx="4">
                  <c:v>33.503898635477583</c:v>
                </c:pt>
                <c:pt idx="5">
                  <c:v>27.412280701754387</c:v>
                </c:pt>
                <c:pt idx="6">
                  <c:v>33.503898635477583</c:v>
                </c:pt>
                <c:pt idx="7">
                  <c:v>40.204678140000006</c:v>
                </c:pt>
                <c:pt idx="10">
                  <c:v>17.056530214424953</c:v>
                </c:pt>
                <c:pt idx="11">
                  <c:v>19.49317738791423</c:v>
                </c:pt>
                <c:pt idx="12">
                  <c:v>24.366471600000001</c:v>
                </c:pt>
                <c:pt idx="29">
                  <c:v>18.274853801169591</c:v>
                </c:pt>
                <c:pt idx="32">
                  <c:v>14.6198832</c:v>
                </c:pt>
                <c:pt idx="33">
                  <c:v>12.7923978</c:v>
                </c:pt>
              </c:numCache>
            </c:numRef>
          </c:xVal>
          <c:yVal>
            <c:numRef>
              <c:f>'Measurements Data'!$J$8:$J$41</c:f>
              <c:numCache>
                <c:formatCode>General</c:formatCode>
                <c:ptCount val="34"/>
                <c:pt idx="0">
                  <c:v>127.92397660818713</c:v>
                </c:pt>
                <c:pt idx="1">
                  <c:v>132.79727095516569</c:v>
                </c:pt>
                <c:pt idx="2">
                  <c:v>140.10721247563353</c:v>
                </c:pt>
                <c:pt idx="3">
                  <c:v>130.96978557504872</c:v>
                </c:pt>
                <c:pt idx="4">
                  <c:v>134.62475633528265</c:v>
                </c:pt>
                <c:pt idx="5">
                  <c:v>130.96978557504872</c:v>
                </c:pt>
                <c:pt idx="6">
                  <c:v>129.7514619883041</c:v>
                </c:pt>
                <c:pt idx="7">
                  <c:v>121.83235800000001</c:v>
                </c:pt>
                <c:pt idx="10">
                  <c:v>168.73781676413256</c:v>
                </c:pt>
                <c:pt idx="11">
                  <c:v>175.43859649122805</c:v>
                </c:pt>
                <c:pt idx="12">
                  <c:v>138.88888812000002</c:v>
                </c:pt>
                <c:pt idx="29">
                  <c:v>171.78362573099415</c:v>
                </c:pt>
                <c:pt idx="32">
                  <c:v>559.81969419999996</c:v>
                </c:pt>
                <c:pt idx="33">
                  <c:v>1700.7797455999998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F-43E5-8DED-FFD6FA919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406047"/>
        <c:axId val="851405567"/>
      </c:scatterChart>
      <c:valAx>
        <c:axId val="85140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D-CLK (ps)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405567"/>
        <c:crosses val="autoZero"/>
        <c:crossBetween val="midCat"/>
      </c:valAx>
      <c:valAx>
        <c:axId val="851405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CLK-Q (ps)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40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FF&lt;1&gt; </a:t>
            </a:r>
            <a:r>
              <a:rPr lang="en-US" alt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D-CLK Time vs CLK-Q Time (ps)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5020758818338042"/>
          <c:y val="0.12214756990525993"/>
          <c:w val="0.80176103389241016"/>
          <c:h val="0.7249616058768484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'Measurements Data'!$S$7</c:f>
              <c:strCache>
                <c:ptCount val="1"/>
                <c:pt idx="0">
                  <c:v>T(CLK→Q)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'Measurements Data'!$R$8:$R$37</c:f>
              <c:numCache>
                <c:formatCode>General</c:formatCode>
                <c:ptCount val="30"/>
                <c:pt idx="0">
                  <c:v>36.549707999999995</c:v>
                </c:pt>
                <c:pt idx="1">
                  <c:v>37.158869799999998</c:v>
                </c:pt>
                <c:pt idx="10">
                  <c:v>19.493177599999999</c:v>
                </c:pt>
                <c:pt idx="11">
                  <c:v>18.274853999999998</c:v>
                </c:pt>
                <c:pt idx="12">
                  <c:v>16.447368600000001</c:v>
                </c:pt>
                <c:pt idx="26">
                  <c:v>12.183235999999999</c:v>
                </c:pt>
                <c:pt idx="27">
                  <c:v>8.5282651999999999</c:v>
                </c:pt>
                <c:pt idx="28">
                  <c:v>14.0107214</c:v>
                </c:pt>
                <c:pt idx="29">
                  <c:v>14.0107214</c:v>
                </c:pt>
              </c:numCache>
            </c:numRef>
          </c:xVal>
          <c:yVal>
            <c:numRef>
              <c:f>'Measurements Data'!$S$8:$S$37</c:f>
              <c:numCache>
                <c:formatCode>General</c:formatCode>
                <c:ptCount val="30"/>
                <c:pt idx="0">
                  <c:v>152.29044999999999</c:v>
                </c:pt>
                <c:pt idx="1">
                  <c:v>159.60039159999999</c:v>
                </c:pt>
                <c:pt idx="10">
                  <c:v>163.2553624</c:v>
                </c:pt>
                <c:pt idx="11">
                  <c:v>161.427877</c:v>
                </c:pt>
                <c:pt idx="12">
                  <c:v>165.0828478</c:v>
                </c:pt>
                <c:pt idx="26">
                  <c:v>175.43859839999999</c:v>
                </c:pt>
                <c:pt idx="27">
                  <c:v>180.31189279999998</c:v>
                </c:pt>
                <c:pt idx="28">
                  <c:v>167.51949500000001</c:v>
                </c:pt>
                <c:pt idx="29">
                  <c:v>163.2553624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65-44F2-9AF0-74F8C32C7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9478175"/>
        <c:axId val="869478655"/>
      </c:scatterChart>
      <c:valAx>
        <c:axId val="86947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D-CLK (ps)</a:t>
                </a:r>
                <a:endParaRPr lang="zh-CN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478655"/>
        <c:crosses val="autoZero"/>
        <c:crossBetween val="midCat"/>
      </c:valAx>
      <c:valAx>
        <c:axId val="86947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CLK-Q (ps)</a:t>
                </a:r>
              </a:p>
            </c:rich>
          </c:tx>
          <c:layout>
            <c:manualLayout>
              <c:xMode val="edge"/>
              <c:yMode val="edge"/>
              <c:x val="4.2173118257282323E-2"/>
              <c:y val="0.39299590192146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947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FF&lt;0&gt; Hold Time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'Measurements Data'!$I$52:$I$67</c:f>
              <c:numCache>
                <c:formatCode>General</c:formatCode>
                <c:ptCount val="16"/>
                <c:pt idx="0">
                  <c:v>-1748.9034990900002</c:v>
                </c:pt>
                <c:pt idx="1">
                  <c:v>-1858.5526212900002</c:v>
                </c:pt>
                <c:pt idx="2">
                  <c:v>-1849.4151944400001</c:v>
                </c:pt>
                <c:pt idx="3">
                  <c:v>-1859.7709448700002</c:v>
                </c:pt>
                <c:pt idx="4">
                  <c:v>-1865.8625627700001</c:v>
                </c:pt>
                <c:pt idx="5">
                  <c:v>-1852.4610033900001</c:v>
                </c:pt>
                <c:pt idx="6">
                  <c:v>-1794.5906333400001</c:v>
                </c:pt>
                <c:pt idx="7">
                  <c:v>-1883.5282546800001</c:v>
                </c:pt>
                <c:pt idx="9">
                  <c:v>-1825.6579145999999</c:v>
                </c:pt>
                <c:pt idx="10">
                  <c:v>-2425.6822876000001</c:v>
                </c:pt>
                <c:pt idx="11">
                  <c:v>-1868.9084023999999</c:v>
                </c:pt>
                <c:pt idx="12">
                  <c:v>-1859.7709754</c:v>
                </c:pt>
                <c:pt idx="13">
                  <c:v>-1853.0701956</c:v>
                </c:pt>
                <c:pt idx="14">
                  <c:v>-1836.6228269999999</c:v>
                </c:pt>
                <c:pt idx="15">
                  <c:v>-1878.6549911999998</c:v>
                </c:pt>
              </c:numCache>
            </c:numRef>
          </c:xVal>
          <c:yVal>
            <c:numRef>
              <c:f>'Measurements Data'!$J$52:$J$67</c:f>
              <c:numCache>
                <c:formatCode>General</c:formatCode>
                <c:ptCount val="16"/>
                <c:pt idx="0">
                  <c:v>2222.2222099200003</c:v>
                </c:pt>
                <c:pt idx="1">
                  <c:v>4842.2270687099999</c:v>
                </c:pt>
                <c:pt idx="2">
                  <c:v>2503.0457951100002</c:v>
                </c:pt>
                <c:pt idx="3">
                  <c:v>2456.7494990700002</c:v>
                </c:pt>
                <c:pt idx="4">
                  <c:v>1007.55360066</c:v>
                </c:pt>
                <c:pt idx="5">
                  <c:v>285.08771772</c:v>
                </c:pt>
                <c:pt idx="6">
                  <c:v>450.17056281000004</c:v>
                </c:pt>
                <c:pt idx="7">
                  <c:v>1318.8352753500001</c:v>
                </c:pt>
                <c:pt idx="9">
                  <c:v>2392.1783885999998</c:v>
                </c:pt>
                <c:pt idx="10">
                  <c:v>1764.7417346</c:v>
                </c:pt>
                <c:pt idx="11">
                  <c:v>403.87427339999999</c:v>
                </c:pt>
                <c:pt idx="12">
                  <c:v>231.48148399999999</c:v>
                </c:pt>
                <c:pt idx="13">
                  <c:v>85.282651999999999</c:v>
                </c:pt>
                <c:pt idx="14">
                  <c:v>244.88304359999998</c:v>
                </c:pt>
                <c:pt idx="15">
                  <c:v>-167.51949500000001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49-46D8-A741-AFBB23091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8812735"/>
        <c:axId val="1798813215"/>
      </c:scatterChart>
      <c:valAx>
        <c:axId val="179881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8813215"/>
        <c:crosses val="autoZero"/>
        <c:crossBetween val="midCat"/>
      </c:valAx>
      <c:valAx>
        <c:axId val="17988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881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FF&lt;2&gt;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'Measurements Data'!$AA$8:$AA$37</c:f>
              <c:numCache>
                <c:formatCode>General</c:formatCode>
                <c:ptCount val="30"/>
                <c:pt idx="0">
                  <c:v>36.549707999999995</c:v>
                </c:pt>
                <c:pt idx="1">
                  <c:v>28.021442799999999</c:v>
                </c:pt>
                <c:pt idx="2">
                  <c:v>38.986240000000002</c:v>
                </c:pt>
                <c:pt idx="3">
                  <c:v>31.6764136</c:v>
                </c:pt>
                <c:pt idx="7">
                  <c:v>21.320663</c:v>
                </c:pt>
                <c:pt idx="10">
                  <c:v>14.0107214</c:v>
                </c:pt>
                <c:pt idx="11">
                  <c:v>22.538986599999998</c:v>
                </c:pt>
                <c:pt idx="12">
                  <c:v>24.975633800000001</c:v>
                </c:pt>
                <c:pt idx="16">
                  <c:v>-4.8732800000000003</c:v>
                </c:pt>
                <c:pt idx="18">
                  <c:v>1.2183200000000001</c:v>
                </c:pt>
                <c:pt idx="19">
                  <c:v>-6.0916000000000006</c:v>
                </c:pt>
                <c:pt idx="20">
                  <c:v>-2.4366400000000001</c:v>
                </c:pt>
                <c:pt idx="21">
                  <c:v>-2.4366400000000001</c:v>
                </c:pt>
                <c:pt idx="22">
                  <c:v>-9.7465600000000006</c:v>
                </c:pt>
                <c:pt idx="23">
                  <c:v>-6.0916000000000006</c:v>
                </c:pt>
                <c:pt idx="24">
                  <c:v>-3.65496</c:v>
                </c:pt>
                <c:pt idx="25">
                  <c:v>-3.65496</c:v>
                </c:pt>
                <c:pt idx="28">
                  <c:v>14.61984</c:v>
                </c:pt>
                <c:pt idx="29">
                  <c:v>31.6764136</c:v>
                </c:pt>
              </c:numCache>
            </c:numRef>
          </c:xVal>
          <c:yVal>
            <c:numRef>
              <c:f>'Measurements Data'!$AB$8:$AB$37</c:f>
              <c:numCache>
                <c:formatCode>General</c:formatCode>
                <c:ptCount val="30"/>
                <c:pt idx="0">
                  <c:v>120.61403639999999</c:v>
                </c:pt>
                <c:pt idx="1">
                  <c:v>118.78655099999999</c:v>
                </c:pt>
                <c:pt idx="2">
                  <c:v>134.01520000000002</c:v>
                </c:pt>
                <c:pt idx="3">
                  <c:v>122.44152179999999</c:v>
                </c:pt>
                <c:pt idx="7">
                  <c:v>118.18092000000001</c:v>
                </c:pt>
                <c:pt idx="10">
                  <c:v>123.05436000000002</c:v>
                </c:pt>
                <c:pt idx="11">
                  <c:v>121.22682000000002</c:v>
                </c:pt>
                <c:pt idx="12">
                  <c:v>123.66354000000001</c:v>
                </c:pt>
                <c:pt idx="16">
                  <c:v>5846.7348940129996</c:v>
                </c:pt>
                <c:pt idx="18">
                  <c:v>5751.7056542270002</c:v>
                </c:pt>
                <c:pt idx="19">
                  <c:v>5749.2690070529998</c:v>
                </c:pt>
                <c:pt idx="20">
                  <c:v>5741.9590655310003</c:v>
                </c:pt>
                <c:pt idx="21">
                  <c:v>5769.9805080320002</c:v>
                </c:pt>
                <c:pt idx="22">
                  <c:v>5148.6354786619995</c:v>
                </c:pt>
                <c:pt idx="23">
                  <c:v>5914.9610148849997</c:v>
                </c:pt>
                <c:pt idx="24">
                  <c:v>5891.8128667319997</c:v>
                </c:pt>
                <c:pt idx="25">
                  <c:v>5918.6159856459999</c:v>
                </c:pt>
                <c:pt idx="28">
                  <c:v>126.705653048</c:v>
                </c:pt>
                <c:pt idx="29">
                  <c:v>122.44152179999999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F-4E65-8FF3-E1268C21D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434991"/>
        <c:axId val="806435471"/>
      </c:scatterChart>
      <c:valAx>
        <c:axId val="80643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435471"/>
        <c:crosses val="autoZero"/>
        <c:crossBetween val="midCat"/>
      </c:valAx>
      <c:valAx>
        <c:axId val="80643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6434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430599</xdr:colOff>
      <xdr:row>46</xdr:row>
      <xdr:rowOff>103134</xdr:rowOff>
    </xdr:from>
    <xdr:to>
      <xdr:col>17</xdr:col>
      <xdr:colOff>498953</xdr:colOff>
      <xdr:row>68</xdr:row>
      <xdr:rowOff>29034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8553E3-0482-9F40-CE9E-1220F942E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358589</xdr:colOff>
      <xdr:row>68</xdr:row>
      <xdr:rowOff>152746</xdr:rowOff>
    </xdr:from>
    <xdr:to>
      <xdr:col>17</xdr:col>
      <xdr:colOff>543486</xdr:colOff>
      <xdr:row>87</xdr:row>
      <xdr:rowOff>5602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00FCE36-1208-CC02-0F1F-625B50E4C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484910</xdr:colOff>
      <xdr:row>51</xdr:row>
      <xdr:rowOff>61479</xdr:rowOff>
    </xdr:from>
    <xdr:to>
      <xdr:col>25</xdr:col>
      <xdr:colOff>199159</xdr:colOff>
      <xdr:row>67</xdr:row>
      <xdr:rowOff>33770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09EA9F5-77FB-ED59-CD0B-792FF2B49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17318</xdr:colOff>
      <xdr:row>68</xdr:row>
      <xdr:rowOff>148070</xdr:rowOff>
    </xdr:from>
    <xdr:to>
      <xdr:col>24</xdr:col>
      <xdr:colOff>597478</xdr:colOff>
      <xdr:row>84</xdr:row>
      <xdr:rowOff>120361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8BCF02A-610E-B304-BFAB-21EF7D464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zoomScale="55" zoomScaleNormal="55" workbookViewId="0">
      <pane xSplit="2" topLeftCell="F1" activePane="topRight" state="frozen"/>
      <selection pane="topRight" activeCell="G55" sqref="G55"/>
    </sheetView>
  </sheetViews>
  <sheetFormatPr defaultRowHeight="13.9" x14ac:dyDescent="0.4"/>
  <cols>
    <col min="1" max="1" width="9.06640625" style="1"/>
    <col min="2" max="2" width="20.19921875" style="1" bestFit="1" customWidth="1"/>
    <col min="3" max="3" width="20.73046875" style="1" bestFit="1" customWidth="1"/>
    <col min="4" max="4" width="20.59765625" style="1" bestFit="1" customWidth="1"/>
    <col min="5" max="5" width="25.53125" style="1" bestFit="1" customWidth="1"/>
    <col min="6" max="6" width="26.1328125" style="1" customWidth="1"/>
    <col min="7" max="8" width="25.53125" style="1" bestFit="1" customWidth="1"/>
    <col min="9" max="9" width="25.3984375" style="1" bestFit="1" customWidth="1"/>
    <col min="10" max="10" width="24.59765625" style="1" bestFit="1" customWidth="1"/>
    <col min="11" max="11" width="25.3984375" style="1" bestFit="1" customWidth="1"/>
    <col min="12" max="13" width="23" style="1" bestFit="1" customWidth="1"/>
    <col min="14" max="14" width="28.59765625" style="1" bestFit="1" customWidth="1"/>
    <col min="15" max="15" width="25.3984375" style="1" bestFit="1" customWidth="1"/>
    <col min="16" max="16384" width="9.06640625" style="1"/>
  </cols>
  <sheetData>
    <row r="1" spans="1:15" x14ac:dyDescent="0.4">
      <c r="B1" s="1" t="s">
        <v>44</v>
      </c>
      <c r="C1" s="1" t="s">
        <v>49</v>
      </c>
      <c r="D1" s="1" t="s">
        <v>48</v>
      </c>
      <c r="E1" s="1" t="s">
        <v>50</v>
      </c>
      <c r="F1" s="1" t="s">
        <v>56</v>
      </c>
      <c r="G1" s="1" t="s">
        <v>57</v>
      </c>
      <c r="H1" s="1" t="s">
        <v>80</v>
      </c>
      <c r="I1" s="1" t="s">
        <v>89</v>
      </c>
      <c r="J1" s="1" t="s">
        <v>91</v>
      </c>
      <c r="K1" s="1" t="s">
        <v>90</v>
      </c>
      <c r="L1" s="1" t="s">
        <v>92</v>
      </c>
      <c r="M1" s="1" t="s">
        <v>94</v>
      </c>
      <c r="N1" s="1" t="s">
        <v>93</v>
      </c>
      <c r="O1" s="1" t="s">
        <v>105</v>
      </c>
    </row>
    <row r="2" spans="1:15" x14ac:dyDescent="0.4">
      <c r="A2" s="1" t="s">
        <v>45</v>
      </c>
      <c r="B2" s="1" t="s">
        <v>0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</row>
    <row r="3" spans="1:15" x14ac:dyDescent="0.4">
      <c r="A3" s="1">
        <v>8</v>
      </c>
      <c r="B3" s="1" t="s">
        <v>1</v>
      </c>
      <c r="C3" s="1" t="s">
        <v>53</v>
      </c>
      <c r="D3" s="1" t="s">
        <v>53</v>
      </c>
      <c r="E3" s="1" t="s">
        <v>53</v>
      </c>
      <c r="F3" s="1" t="s">
        <v>53</v>
      </c>
      <c r="G3" s="1" t="s">
        <v>53</v>
      </c>
      <c r="H3" s="1" t="s">
        <v>53</v>
      </c>
      <c r="I3" s="1" t="s">
        <v>53</v>
      </c>
      <c r="J3" s="1" t="s">
        <v>53</v>
      </c>
      <c r="K3" s="1" t="s">
        <v>53</v>
      </c>
      <c r="L3" s="1" t="s">
        <v>53</v>
      </c>
      <c r="M3" s="1" t="s">
        <v>53</v>
      </c>
      <c r="N3" s="1" t="s">
        <v>53</v>
      </c>
      <c r="O3" s="1" t="s">
        <v>53</v>
      </c>
    </row>
    <row r="4" spans="1:15" x14ac:dyDescent="0.4">
      <c r="A4" s="1">
        <v>9</v>
      </c>
      <c r="B4" s="1" t="s">
        <v>2</v>
      </c>
      <c r="C4" s="1" t="s">
        <v>53</v>
      </c>
      <c r="D4" s="1" t="s">
        <v>53</v>
      </c>
      <c r="E4" s="1" t="s">
        <v>53</v>
      </c>
      <c r="F4" s="1" t="s">
        <v>53</v>
      </c>
      <c r="G4" s="1" t="s">
        <v>53</v>
      </c>
      <c r="H4" s="1" t="s">
        <v>53</v>
      </c>
      <c r="I4" s="1" t="s">
        <v>53</v>
      </c>
      <c r="J4" s="1" t="s">
        <v>53</v>
      </c>
      <c r="K4" s="1" t="s">
        <v>53</v>
      </c>
      <c r="L4" s="1" t="s">
        <v>53</v>
      </c>
      <c r="M4" s="1" t="s">
        <v>53</v>
      </c>
      <c r="N4" s="1" t="s">
        <v>53</v>
      </c>
      <c r="O4" s="1" t="s">
        <v>53</v>
      </c>
    </row>
    <row r="5" spans="1:15" x14ac:dyDescent="0.4">
      <c r="A5" s="1">
        <v>10</v>
      </c>
      <c r="B5" s="1" t="s">
        <v>3</v>
      </c>
      <c r="C5" s="1" t="s">
        <v>53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52</v>
      </c>
      <c r="I5" s="1" t="s">
        <v>52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52</v>
      </c>
    </row>
    <row r="6" spans="1:15" x14ac:dyDescent="0.4">
      <c r="A6" s="1">
        <v>11</v>
      </c>
      <c r="B6" s="1" t="s">
        <v>4</v>
      </c>
      <c r="C6" s="1" t="s">
        <v>52</v>
      </c>
      <c r="D6" s="1" t="s">
        <v>52</v>
      </c>
      <c r="E6" s="1" t="s">
        <v>52</v>
      </c>
      <c r="F6" s="1" t="s">
        <v>52</v>
      </c>
      <c r="G6" s="1" t="s">
        <v>52</v>
      </c>
      <c r="H6" s="1" t="s">
        <v>52</v>
      </c>
      <c r="I6" s="1" t="s">
        <v>52</v>
      </c>
      <c r="J6" s="1" t="s">
        <v>52</v>
      </c>
      <c r="K6" s="1" t="s">
        <v>52</v>
      </c>
      <c r="L6" s="1" t="s">
        <v>52</v>
      </c>
      <c r="M6" s="1" t="s">
        <v>52</v>
      </c>
      <c r="N6" s="1" t="s">
        <v>52</v>
      </c>
      <c r="O6" s="1" t="s">
        <v>52</v>
      </c>
    </row>
    <row r="7" spans="1:15" x14ac:dyDescent="0.4">
      <c r="A7" s="1">
        <v>12</v>
      </c>
      <c r="B7" s="1" t="s">
        <v>5</v>
      </c>
      <c r="C7" s="1" t="s">
        <v>52</v>
      </c>
      <c r="D7" s="1" t="s">
        <v>52</v>
      </c>
      <c r="E7" s="1" t="s">
        <v>52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</row>
    <row r="8" spans="1:15" x14ac:dyDescent="0.4">
      <c r="A8" s="1">
        <v>13</v>
      </c>
      <c r="B8" s="1" t="s">
        <v>6</v>
      </c>
      <c r="C8" s="1" t="s">
        <v>52</v>
      </c>
      <c r="D8" s="1" t="s">
        <v>52</v>
      </c>
      <c r="E8" s="1" t="s">
        <v>52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</row>
    <row r="9" spans="1:15" x14ac:dyDescent="0.4">
      <c r="A9" s="1">
        <v>14</v>
      </c>
      <c r="B9" s="1" t="s">
        <v>104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78</v>
      </c>
      <c r="K9" s="1" t="s">
        <v>78</v>
      </c>
      <c r="L9" s="1" t="s">
        <v>59</v>
      </c>
      <c r="M9" s="1" t="s">
        <v>59</v>
      </c>
      <c r="N9" s="1" t="s">
        <v>78</v>
      </c>
      <c r="O9" s="1" t="s">
        <v>52</v>
      </c>
    </row>
    <row r="10" spans="1:15" x14ac:dyDescent="0.4">
      <c r="A10" s="1">
        <v>15</v>
      </c>
      <c r="B10" s="1" t="s">
        <v>7</v>
      </c>
      <c r="C10" s="1" t="s">
        <v>52</v>
      </c>
      <c r="D10" s="1" t="s">
        <v>52</v>
      </c>
      <c r="E10" s="1" t="s">
        <v>52</v>
      </c>
      <c r="F10" s="1" t="s">
        <v>52</v>
      </c>
      <c r="G10" s="1" t="s">
        <v>52</v>
      </c>
      <c r="H10" s="1" t="s">
        <v>52</v>
      </c>
      <c r="I10" s="1" t="s">
        <v>78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78</v>
      </c>
      <c r="O10" s="1" t="s">
        <v>78</v>
      </c>
    </row>
    <row r="11" spans="1:15" x14ac:dyDescent="0.4">
      <c r="A11" s="1">
        <v>16</v>
      </c>
      <c r="B11" s="1" t="s">
        <v>8</v>
      </c>
      <c r="C11" s="1" t="s">
        <v>52</v>
      </c>
      <c r="D11" s="1" t="s">
        <v>52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53</v>
      </c>
      <c r="J11" s="1" t="s">
        <v>53</v>
      </c>
      <c r="K11" s="1" t="s">
        <v>53</v>
      </c>
      <c r="L11" s="1" t="s">
        <v>53</v>
      </c>
      <c r="M11" s="1" t="s">
        <v>53</v>
      </c>
      <c r="N11" s="1" t="s">
        <v>54</v>
      </c>
      <c r="O11" s="1" t="s">
        <v>53</v>
      </c>
    </row>
    <row r="12" spans="1:15" x14ac:dyDescent="0.4">
      <c r="A12" s="1">
        <v>17</v>
      </c>
      <c r="B12" s="1" t="s">
        <v>9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52</v>
      </c>
      <c r="H12" s="1" t="s">
        <v>52</v>
      </c>
      <c r="I12" s="1" t="s">
        <v>52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</row>
    <row r="13" spans="1:15" x14ac:dyDescent="0.4">
      <c r="A13" s="1">
        <v>18</v>
      </c>
      <c r="B13" s="1" t="s">
        <v>10</v>
      </c>
      <c r="C13" s="1" t="s">
        <v>52</v>
      </c>
      <c r="D13" s="1" t="s">
        <v>52</v>
      </c>
      <c r="E13" s="1" t="s">
        <v>52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  <c r="O13" s="1" t="s">
        <v>52</v>
      </c>
    </row>
    <row r="14" spans="1:15" x14ac:dyDescent="0.4">
      <c r="A14" s="1">
        <v>19</v>
      </c>
      <c r="B14" s="1" t="s">
        <v>11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52</v>
      </c>
      <c r="I14" s="1" t="s">
        <v>52</v>
      </c>
      <c r="J14" s="1" t="s">
        <v>52</v>
      </c>
      <c r="K14" s="1" t="s">
        <v>52</v>
      </c>
      <c r="L14" s="1" t="s">
        <v>52</v>
      </c>
      <c r="M14" s="1" t="s">
        <v>52</v>
      </c>
      <c r="N14" s="1" t="s">
        <v>52</v>
      </c>
      <c r="O14" s="1" t="s">
        <v>52</v>
      </c>
    </row>
    <row r="15" spans="1:15" x14ac:dyDescent="0.4">
      <c r="A15" s="1">
        <v>20</v>
      </c>
      <c r="B15" s="1" t="s">
        <v>12</v>
      </c>
      <c r="C15" s="1" t="s">
        <v>52</v>
      </c>
      <c r="D15" s="1" t="s">
        <v>52</v>
      </c>
      <c r="E15" s="1" t="s">
        <v>54</v>
      </c>
      <c r="F15" s="1" t="s">
        <v>54</v>
      </c>
      <c r="G15" s="1" t="s">
        <v>54</v>
      </c>
      <c r="H15" s="1" t="s">
        <v>59</v>
      </c>
      <c r="I15" s="1" t="s">
        <v>54</v>
      </c>
      <c r="J15" s="1" t="s">
        <v>53</v>
      </c>
      <c r="K15" s="1" t="s">
        <v>53</v>
      </c>
      <c r="L15" s="1" t="s">
        <v>54</v>
      </c>
      <c r="M15" s="1" t="s">
        <v>53</v>
      </c>
      <c r="N15" s="1" t="s">
        <v>53</v>
      </c>
      <c r="O15" s="1" t="s">
        <v>53</v>
      </c>
    </row>
    <row r="16" spans="1:15" x14ac:dyDescent="0.4">
      <c r="A16" s="1">
        <v>21</v>
      </c>
      <c r="B16" s="1" t="s">
        <v>13</v>
      </c>
      <c r="C16" s="1" t="s">
        <v>52</v>
      </c>
      <c r="D16" s="1" t="s">
        <v>52</v>
      </c>
      <c r="E16" s="1" t="s">
        <v>52</v>
      </c>
      <c r="F16" s="1" t="s">
        <v>52</v>
      </c>
      <c r="G16" s="1" t="s">
        <v>52</v>
      </c>
      <c r="H16" s="1" t="s">
        <v>78</v>
      </c>
      <c r="I16" s="1" t="s">
        <v>52</v>
      </c>
      <c r="J16" s="1" t="s">
        <v>52</v>
      </c>
      <c r="K16" s="1" t="s">
        <v>78</v>
      </c>
      <c r="L16" s="1" t="s">
        <v>78</v>
      </c>
      <c r="M16" s="1" t="s">
        <v>59</v>
      </c>
      <c r="N16" s="1" t="s">
        <v>59</v>
      </c>
      <c r="O16" s="1" t="s">
        <v>52</v>
      </c>
    </row>
    <row r="17" spans="1:15" x14ac:dyDescent="0.4">
      <c r="A17" s="1">
        <v>22</v>
      </c>
      <c r="B17" s="1" t="s">
        <v>14</v>
      </c>
      <c r="C17" s="1" t="s">
        <v>53</v>
      </c>
      <c r="D17" s="1" t="s">
        <v>52</v>
      </c>
      <c r="E17" s="1" t="s">
        <v>52</v>
      </c>
      <c r="F17" s="1" t="s">
        <v>52</v>
      </c>
      <c r="G17" s="1" t="s">
        <v>52</v>
      </c>
      <c r="H17" s="1" t="s">
        <v>52</v>
      </c>
      <c r="I17" s="1" t="s">
        <v>52</v>
      </c>
      <c r="J17" s="1" t="s">
        <v>78</v>
      </c>
      <c r="K17" s="1" t="s">
        <v>59</v>
      </c>
      <c r="L17" s="1" t="s">
        <v>78</v>
      </c>
      <c r="M17" s="1" t="s">
        <v>59</v>
      </c>
      <c r="N17" s="1" t="s">
        <v>59</v>
      </c>
      <c r="O17" s="1" t="s">
        <v>78</v>
      </c>
    </row>
    <row r="18" spans="1:15" x14ac:dyDescent="0.4">
      <c r="A18" s="1">
        <v>23</v>
      </c>
      <c r="B18" s="1" t="s">
        <v>15</v>
      </c>
      <c r="C18" s="1" t="s">
        <v>52</v>
      </c>
      <c r="D18" s="1" t="s">
        <v>52</v>
      </c>
      <c r="E18" s="1" t="s">
        <v>52</v>
      </c>
      <c r="F18" s="1" t="s">
        <v>52</v>
      </c>
      <c r="G18" s="1" t="s">
        <v>52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  <c r="O18" s="1" t="s">
        <v>52</v>
      </c>
    </row>
    <row r="19" spans="1:15" x14ac:dyDescent="0.4">
      <c r="A19" s="1">
        <v>24</v>
      </c>
      <c r="B19" s="1" t="s">
        <v>16</v>
      </c>
      <c r="C19" s="1" t="s">
        <v>52</v>
      </c>
      <c r="D19" s="1" t="s">
        <v>52</v>
      </c>
      <c r="E19" s="1" t="s">
        <v>52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52</v>
      </c>
      <c r="N19" s="1" t="s">
        <v>52</v>
      </c>
      <c r="O19" s="1" t="s">
        <v>52</v>
      </c>
    </row>
    <row r="20" spans="1:15" x14ac:dyDescent="0.4">
      <c r="A20" s="1">
        <v>25</v>
      </c>
      <c r="B20" s="1" t="s">
        <v>17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</row>
    <row r="21" spans="1:15" x14ac:dyDescent="0.4">
      <c r="A21" s="1">
        <v>26</v>
      </c>
      <c r="B21" s="1" t="s">
        <v>18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  <c r="I21" s="1" t="s">
        <v>52</v>
      </c>
      <c r="J21" s="1" t="s">
        <v>52</v>
      </c>
      <c r="K21" s="1" t="s">
        <v>52</v>
      </c>
      <c r="L21" s="1" t="s">
        <v>52</v>
      </c>
      <c r="M21" s="1" t="s">
        <v>52</v>
      </c>
      <c r="N21" s="1" t="s">
        <v>52</v>
      </c>
      <c r="O21" s="1" t="s">
        <v>52</v>
      </c>
    </row>
    <row r="22" spans="1:15" x14ac:dyDescent="0.4">
      <c r="A22" s="1">
        <v>27</v>
      </c>
      <c r="B22" s="1" t="s">
        <v>19</v>
      </c>
      <c r="C22" s="1" t="s">
        <v>52</v>
      </c>
      <c r="D22" s="1" t="s">
        <v>52</v>
      </c>
      <c r="E22" s="1" t="s">
        <v>52</v>
      </c>
      <c r="F22" s="1" t="s">
        <v>52</v>
      </c>
      <c r="G22" s="1" t="s">
        <v>54</v>
      </c>
      <c r="H22" s="1" t="s">
        <v>52</v>
      </c>
      <c r="I22" s="1" t="s">
        <v>52</v>
      </c>
      <c r="J22" s="1" t="s">
        <v>52</v>
      </c>
      <c r="K22" s="1" t="s">
        <v>52</v>
      </c>
      <c r="L22" s="1" t="s">
        <v>52</v>
      </c>
      <c r="M22" s="1" t="s">
        <v>52</v>
      </c>
      <c r="N22" s="1" t="s">
        <v>52</v>
      </c>
      <c r="O22" s="1" t="s">
        <v>52</v>
      </c>
    </row>
    <row r="23" spans="1:15" x14ac:dyDescent="0.4">
      <c r="A23" s="1">
        <v>28</v>
      </c>
      <c r="B23" s="1" t="s">
        <v>20</v>
      </c>
      <c r="C23" s="1" t="s">
        <v>52</v>
      </c>
      <c r="D23" s="1" t="s">
        <v>52</v>
      </c>
      <c r="E23" s="1" t="s">
        <v>52</v>
      </c>
      <c r="F23" s="1" t="s">
        <v>52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52</v>
      </c>
      <c r="N23" s="1" t="s">
        <v>52</v>
      </c>
      <c r="O23" s="1" t="s">
        <v>52</v>
      </c>
    </row>
    <row r="24" spans="1:15" x14ac:dyDescent="0.4">
      <c r="A24" s="1">
        <v>29</v>
      </c>
      <c r="B24" s="1" t="s">
        <v>21</v>
      </c>
      <c r="C24" s="1" t="s">
        <v>52</v>
      </c>
      <c r="D24" s="1" t="s">
        <v>52</v>
      </c>
      <c r="E24" s="1" t="s">
        <v>52</v>
      </c>
      <c r="F24" s="1" t="s">
        <v>52</v>
      </c>
      <c r="G24" s="1" t="s">
        <v>52</v>
      </c>
      <c r="H24" s="1" t="s">
        <v>52</v>
      </c>
      <c r="I24" s="1" t="s">
        <v>52</v>
      </c>
      <c r="J24" s="1" t="s">
        <v>52</v>
      </c>
      <c r="K24" s="1" t="s">
        <v>52</v>
      </c>
      <c r="L24" s="1" t="s">
        <v>52</v>
      </c>
      <c r="M24" s="1" t="s">
        <v>52</v>
      </c>
      <c r="N24" s="1" t="s">
        <v>52</v>
      </c>
      <c r="O24" s="1" t="s">
        <v>52</v>
      </c>
    </row>
    <row r="25" spans="1:15" x14ac:dyDescent="0.4">
      <c r="A25" s="1">
        <v>30</v>
      </c>
      <c r="B25" s="1" t="s">
        <v>22</v>
      </c>
      <c r="C25" s="1" t="s">
        <v>52</v>
      </c>
      <c r="D25" s="1" t="s">
        <v>52</v>
      </c>
      <c r="E25" s="1" t="s">
        <v>52</v>
      </c>
      <c r="F25" s="1" t="s">
        <v>52</v>
      </c>
      <c r="G25" s="1" t="s">
        <v>52</v>
      </c>
      <c r="H25" s="1" t="s">
        <v>52</v>
      </c>
      <c r="I25" s="1" t="s">
        <v>52</v>
      </c>
      <c r="J25" s="1" t="s">
        <v>52</v>
      </c>
      <c r="K25" s="1" t="s">
        <v>52</v>
      </c>
      <c r="L25" s="1" t="s">
        <v>52</v>
      </c>
      <c r="M25" s="1" t="s">
        <v>52</v>
      </c>
      <c r="N25" s="1" t="s">
        <v>52</v>
      </c>
      <c r="O25" s="1" t="s">
        <v>52</v>
      </c>
    </row>
    <row r="26" spans="1:15" x14ac:dyDescent="0.4">
      <c r="A26" s="1">
        <v>31</v>
      </c>
      <c r="B26" s="1" t="s">
        <v>23</v>
      </c>
      <c r="C26" s="1" t="s">
        <v>52</v>
      </c>
      <c r="D26" s="1" t="s">
        <v>52</v>
      </c>
      <c r="E26" s="1" t="s">
        <v>52</v>
      </c>
      <c r="F26" s="1" t="s">
        <v>52</v>
      </c>
      <c r="G26" s="1" t="s">
        <v>52</v>
      </c>
      <c r="H26" s="1" t="s">
        <v>52</v>
      </c>
      <c r="I26" s="1" t="s">
        <v>52</v>
      </c>
      <c r="J26" s="1" t="s">
        <v>52</v>
      </c>
      <c r="K26" s="1" t="s">
        <v>52</v>
      </c>
      <c r="L26" s="1" t="s">
        <v>52</v>
      </c>
      <c r="M26" s="1" t="s">
        <v>52</v>
      </c>
      <c r="N26" s="1" t="s">
        <v>52</v>
      </c>
      <c r="O26" s="1" t="s">
        <v>52</v>
      </c>
    </row>
    <row r="27" spans="1:15" x14ac:dyDescent="0.4">
      <c r="A27" s="1">
        <v>32</v>
      </c>
      <c r="B27" s="1" t="s">
        <v>24</v>
      </c>
      <c r="C27" s="1" t="s">
        <v>52</v>
      </c>
      <c r="D27" s="1" t="s">
        <v>52</v>
      </c>
      <c r="E27" s="1" t="s">
        <v>52</v>
      </c>
      <c r="F27" s="1" t="s">
        <v>52</v>
      </c>
      <c r="G27" s="1" t="s">
        <v>52</v>
      </c>
      <c r="H27" s="1" t="s">
        <v>52</v>
      </c>
      <c r="I27" s="1" t="s">
        <v>52</v>
      </c>
      <c r="J27" s="1" t="s">
        <v>52</v>
      </c>
      <c r="K27" s="1" t="s">
        <v>52</v>
      </c>
      <c r="L27" s="1" t="s">
        <v>52</v>
      </c>
      <c r="M27" s="1" t="s">
        <v>52</v>
      </c>
      <c r="N27" s="1" t="s">
        <v>52</v>
      </c>
      <c r="O27" s="1" t="s">
        <v>52</v>
      </c>
    </row>
    <row r="28" spans="1:15" x14ac:dyDescent="0.4">
      <c r="A28" s="1" t="s">
        <v>58</v>
      </c>
      <c r="B28" s="1" t="s">
        <v>25</v>
      </c>
      <c r="C28" s="1" t="s">
        <v>52</v>
      </c>
      <c r="D28" s="1" t="s">
        <v>52</v>
      </c>
      <c r="E28" s="1" t="s">
        <v>53</v>
      </c>
      <c r="F28" s="1" t="s">
        <v>54</v>
      </c>
      <c r="G28" s="1" t="s">
        <v>52</v>
      </c>
      <c r="H28" s="1" t="s">
        <v>53</v>
      </c>
      <c r="I28" s="1" t="s">
        <v>53</v>
      </c>
      <c r="J28" s="1" t="s">
        <v>53</v>
      </c>
      <c r="K28" s="1" t="s">
        <v>53</v>
      </c>
      <c r="L28" s="1" t="s">
        <v>53</v>
      </c>
      <c r="M28" s="1" t="s">
        <v>53</v>
      </c>
      <c r="N28" s="1" t="s">
        <v>53</v>
      </c>
      <c r="O28" s="1" t="s">
        <v>53</v>
      </c>
    </row>
    <row r="29" spans="1:15" x14ac:dyDescent="0.4">
      <c r="A29" s="1">
        <v>34</v>
      </c>
      <c r="B29" s="1" t="s">
        <v>26</v>
      </c>
      <c r="C29" s="1" t="s">
        <v>52</v>
      </c>
      <c r="D29" s="1" t="s">
        <v>52</v>
      </c>
      <c r="E29" s="1" t="s">
        <v>52</v>
      </c>
      <c r="F29" s="1" t="s">
        <v>52</v>
      </c>
      <c r="G29" s="1" t="s">
        <v>52</v>
      </c>
      <c r="H29" s="1" t="s">
        <v>52</v>
      </c>
      <c r="I29" s="1" t="s">
        <v>52</v>
      </c>
      <c r="J29" s="1" t="s">
        <v>52</v>
      </c>
      <c r="K29" s="1" t="s">
        <v>52</v>
      </c>
      <c r="L29" s="1" t="s">
        <v>52</v>
      </c>
      <c r="M29" s="1" t="s">
        <v>52</v>
      </c>
      <c r="N29" s="1" t="s">
        <v>52</v>
      </c>
      <c r="O29" s="1" t="s">
        <v>52</v>
      </c>
    </row>
    <row r="30" spans="1:15" x14ac:dyDescent="0.4">
      <c r="A30" s="1">
        <v>35</v>
      </c>
      <c r="B30" s="1" t="s">
        <v>27</v>
      </c>
      <c r="C30" s="1" t="s">
        <v>52</v>
      </c>
      <c r="D30" s="1" t="s">
        <v>52</v>
      </c>
      <c r="E30" s="1" t="s">
        <v>52</v>
      </c>
      <c r="F30" s="1" t="s">
        <v>52</v>
      </c>
      <c r="G30" s="1" t="s">
        <v>52</v>
      </c>
      <c r="H30" s="1" t="s">
        <v>78</v>
      </c>
      <c r="I30" s="1" t="s">
        <v>52</v>
      </c>
      <c r="J30" s="1" t="s">
        <v>52</v>
      </c>
      <c r="K30" s="1" t="s">
        <v>52</v>
      </c>
      <c r="L30" s="1" t="s">
        <v>52</v>
      </c>
      <c r="M30" s="1" t="s">
        <v>78</v>
      </c>
      <c r="N30" s="1" t="s">
        <v>52</v>
      </c>
      <c r="O30" s="1" t="s">
        <v>78</v>
      </c>
    </row>
    <row r="31" spans="1:15" x14ac:dyDescent="0.4">
      <c r="A31" s="1">
        <v>36</v>
      </c>
      <c r="B31" s="1" t="s">
        <v>28</v>
      </c>
      <c r="C31" s="1" t="s">
        <v>52</v>
      </c>
      <c r="D31" s="1" t="s">
        <v>52</v>
      </c>
      <c r="E31" s="1" t="s">
        <v>54</v>
      </c>
      <c r="F31" s="1" t="s">
        <v>53</v>
      </c>
      <c r="G31" s="1" t="s">
        <v>53</v>
      </c>
      <c r="H31" s="1" t="s">
        <v>53</v>
      </c>
      <c r="I31" s="1" t="s">
        <v>53</v>
      </c>
      <c r="J31" s="1" t="s">
        <v>54</v>
      </c>
      <c r="K31" s="1" t="s">
        <v>53</v>
      </c>
      <c r="L31" s="1" t="s">
        <v>53</v>
      </c>
      <c r="M31" s="1" t="s">
        <v>54</v>
      </c>
      <c r="N31" s="1" t="s">
        <v>53</v>
      </c>
      <c r="O31" s="1" t="s">
        <v>53</v>
      </c>
    </row>
    <row r="32" spans="1:15" x14ac:dyDescent="0.4">
      <c r="A32" s="1">
        <v>37</v>
      </c>
      <c r="B32" s="1" t="s">
        <v>29</v>
      </c>
      <c r="C32" s="1" t="s">
        <v>52</v>
      </c>
      <c r="D32" s="1" t="s">
        <v>52</v>
      </c>
      <c r="E32" s="1" t="s">
        <v>52</v>
      </c>
      <c r="F32" s="1" t="s">
        <v>52</v>
      </c>
      <c r="G32" s="1" t="s">
        <v>52</v>
      </c>
      <c r="H32" s="1" t="s">
        <v>52</v>
      </c>
      <c r="I32" s="1" t="s">
        <v>78</v>
      </c>
      <c r="J32" s="1" t="s">
        <v>52</v>
      </c>
      <c r="K32" s="1" t="s">
        <v>78</v>
      </c>
      <c r="L32" s="1" t="s">
        <v>59</v>
      </c>
      <c r="M32" s="1" t="s">
        <v>78</v>
      </c>
      <c r="N32" s="1" t="s">
        <v>59</v>
      </c>
      <c r="O32" s="1" t="s">
        <v>59</v>
      </c>
    </row>
    <row r="33" spans="1:15" x14ac:dyDescent="0.4">
      <c r="A33" s="1">
        <v>38</v>
      </c>
      <c r="B33" s="1" t="s">
        <v>30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</row>
    <row r="34" spans="1:15" x14ac:dyDescent="0.4">
      <c r="A34" s="1">
        <v>39</v>
      </c>
      <c r="B34" s="1" t="s">
        <v>31</v>
      </c>
      <c r="C34" s="1" t="s">
        <v>52</v>
      </c>
      <c r="D34" s="1" t="s">
        <v>52</v>
      </c>
      <c r="E34" s="1" t="s">
        <v>52</v>
      </c>
      <c r="F34" s="1" t="s">
        <v>52</v>
      </c>
      <c r="G34" s="1" t="s">
        <v>52</v>
      </c>
      <c r="H34" s="1" t="s">
        <v>52</v>
      </c>
      <c r="I34" s="1" t="s">
        <v>52</v>
      </c>
      <c r="J34" s="1" t="s">
        <v>52</v>
      </c>
      <c r="K34" s="1" t="s">
        <v>52</v>
      </c>
      <c r="L34" s="1" t="s">
        <v>52</v>
      </c>
      <c r="M34" s="1" t="s">
        <v>52</v>
      </c>
      <c r="N34" s="1" t="s">
        <v>52</v>
      </c>
      <c r="O34" s="1" t="s">
        <v>52</v>
      </c>
    </row>
    <row r="35" spans="1:15" x14ac:dyDescent="0.4">
      <c r="A35" s="1">
        <v>40</v>
      </c>
      <c r="B35" s="1" t="s">
        <v>32</v>
      </c>
      <c r="C35" s="1" t="s">
        <v>52</v>
      </c>
      <c r="D35" s="1" t="s">
        <v>52</v>
      </c>
      <c r="E35" s="1" t="s">
        <v>52</v>
      </c>
      <c r="F35" s="1" t="s">
        <v>52</v>
      </c>
      <c r="G35" s="1" t="s">
        <v>52</v>
      </c>
      <c r="H35" s="1" t="s">
        <v>52</v>
      </c>
      <c r="I35" s="1" t="s">
        <v>52</v>
      </c>
      <c r="J35" s="1" t="s">
        <v>52</v>
      </c>
      <c r="K35" s="1" t="s">
        <v>52</v>
      </c>
      <c r="L35" s="1" t="s">
        <v>52</v>
      </c>
      <c r="M35" s="1" t="s">
        <v>52</v>
      </c>
      <c r="N35" s="1" t="s">
        <v>52</v>
      </c>
      <c r="O35" s="1" t="s">
        <v>52</v>
      </c>
    </row>
    <row r="36" spans="1:15" x14ac:dyDescent="0.4">
      <c r="A36" s="1">
        <v>41</v>
      </c>
      <c r="B36" s="1" t="s">
        <v>33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</row>
    <row r="37" spans="1:15" x14ac:dyDescent="0.4">
      <c r="A37" s="1">
        <v>42</v>
      </c>
      <c r="B37" s="1" t="s">
        <v>34</v>
      </c>
      <c r="C37" s="1" t="s">
        <v>53</v>
      </c>
      <c r="D37" s="1" t="s">
        <v>53</v>
      </c>
      <c r="E37" s="1" t="s">
        <v>53</v>
      </c>
      <c r="F37" s="1" t="s">
        <v>54</v>
      </c>
      <c r="G37" s="1" t="s">
        <v>54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 t="s">
        <v>53</v>
      </c>
    </row>
    <row r="38" spans="1:15" x14ac:dyDescent="0.4">
      <c r="A38" s="1">
        <v>43</v>
      </c>
      <c r="B38" s="1" t="s">
        <v>35</v>
      </c>
      <c r="C38" s="1" t="s">
        <v>54</v>
      </c>
      <c r="D38" s="1" t="s">
        <v>54</v>
      </c>
      <c r="E38" s="1" t="s">
        <v>53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</row>
    <row r="39" spans="1:15" x14ac:dyDescent="0.4">
      <c r="A39" s="1">
        <v>44</v>
      </c>
      <c r="B39" s="1" t="s">
        <v>36</v>
      </c>
      <c r="C39" s="1" t="s">
        <v>54</v>
      </c>
      <c r="D39" s="1" t="s">
        <v>54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  <c r="N39" s="1" t="s">
        <v>54</v>
      </c>
      <c r="O39" s="1" t="s">
        <v>54</v>
      </c>
    </row>
    <row r="40" spans="1:15" x14ac:dyDescent="0.4">
      <c r="A40" s="1" t="s">
        <v>46</v>
      </c>
      <c r="B40" s="1" t="s">
        <v>37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79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</row>
    <row r="41" spans="1:15" x14ac:dyDescent="0.4">
      <c r="A41" s="1">
        <v>48</v>
      </c>
      <c r="B41" s="1" t="s">
        <v>38</v>
      </c>
      <c r="C41" s="1" t="s">
        <v>54</v>
      </c>
      <c r="D41" s="1" t="s">
        <v>53</v>
      </c>
      <c r="E41" s="1" t="s">
        <v>54</v>
      </c>
      <c r="F41" s="1" t="s">
        <v>54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</row>
    <row r="42" spans="1:15" x14ac:dyDescent="0.4">
      <c r="A42" s="1" t="s">
        <v>47</v>
      </c>
      <c r="B42" s="1" t="s">
        <v>39</v>
      </c>
      <c r="C42" s="1" t="s">
        <v>55</v>
      </c>
      <c r="D42" s="1" t="s">
        <v>55</v>
      </c>
      <c r="E42" s="1" t="s">
        <v>55</v>
      </c>
      <c r="F42" s="1" t="s">
        <v>55</v>
      </c>
      <c r="G42" s="1" t="s">
        <v>55</v>
      </c>
      <c r="H42" s="1" t="s">
        <v>55</v>
      </c>
      <c r="I42" s="1" t="s">
        <v>55</v>
      </c>
      <c r="J42" s="1" t="s">
        <v>55</v>
      </c>
      <c r="K42" s="1" t="s">
        <v>55</v>
      </c>
      <c r="L42" s="1" t="s">
        <v>55</v>
      </c>
      <c r="M42" s="1" t="s">
        <v>55</v>
      </c>
      <c r="N42" s="1" t="s">
        <v>55</v>
      </c>
      <c r="O42" s="1" t="s">
        <v>55</v>
      </c>
    </row>
    <row r="43" spans="1:15" x14ac:dyDescent="0.4">
      <c r="A43" s="1">
        <v>52</v>
      </c>
      <c r="B43" s="1" t="s">
        <v>40</v>
      </c>
      <c r="C43" s="1" t="s">
        <v>53</v>
      </c>
      <c r="D43" s="1" t="s">
        <v>54</v>
      </c>
      <c r="E43" s="1" t="s">
        <v>53</v>
      </c>
      <c r="F43" s="1" t="s">
        <v>53</v>
      </c>
      <c r="G43" s="1" t="s">
        <v>53</v>
      </c>
      <c r="H43" s="1" t="s">
        <v>53</v>
      </c>
      <c r="I43" s="1" t="s">
        <v>53</v>
      </c>
      <c r="J43" s="1" t="s">
        <v>53</v>
      </c>
      <c r="K43" s="1" t="s">
        <v>53</v>
      </c>
      <c r="L43" s="1" t="s">
        <v>53</v>
      </c>
      <c r="M43" s="1" t="s">
        <v>53</v>
      </c>
      <c r="N43" s="1" t="s">
        <v>53</v>
      </c>
      <c r="O43" s="1" t="s">
        <v>53</v>
      </c>
    </row>
    <row r="44" spans="1:15" x14ac:dyDescent="0.4">
      <c r="A44" s="1">
        <v>53</v>
      </c>
      <c r="B44" s="1" t="s">
        <v>41</v>
      </c>
      <c r="C44" s="1" t="s">
        <v>54</v>
      </c>
      <c r="D44" s="1" t="s">
        <v>54</v>
      </c>
      <c r="E44" s="1" t="s">
        <v>53</v>
      </c>
      <c r="F44" s="1" t="s">
        <v>53</v>
      </c>
      <c r="G44" s="1" t="s">
        <v>53</v>
      </c>
      <c r="H44" s="1" t="s">
        <v>53</v>
      </c>
      <c r="I44" s="1" t="s">
        <v>53</v>
      </c>
      <c r="J44" s="1" t="s">
        <v>53</v>
      </c>
      <c r="K44" s="1" t="s">
        <v>53</v>
      </c>
      <c r="L44" s="1" t="s">
        <v>53</v>
      </c>
      <c r="M44" s="1" t="s">
        <v>53</v>
      </c>
      <c r="N44" s="1" t="s">
        <v>53</v>
      </c>
      <c r="O44" s="1" t="s">
        <v>53</v>
      </c>
    </row>
    <row r="45" spans="1:15" x14ac:dyDescent="0.4">
      <c r="A45" s="1">
        <v>54</v>
      </c>
      <c r="B45" s="1" t="s">
        <v>42</v>
      </c>
      <c r="C45" s="1" t="s">
        <v>54</v>
      </c>
      <c r="D45" s="1" t="s">
        <v>54</v>
      </c>
      <c r="E45" s="1" t="s">
        <v>53</v>
      </c>
      <c r="F45" s="1" t="s">
        <v>53</v>
      </c>
      <c r="G45" s="1" t="s">
        <v>53</v>
      </c>
      <c r="H45" s="1" t="s">
        <v>53</v>
      </c>
      <c r="I45" s="1" t="s">
        <v>53</v>
      </c>
      <c r="J45" s="1" t="s">
        <v>53</v>
      </c>
      <c r="K45" s="1" t="s">
        <v>53</v>
      </c>
      <c r="L45" s="1" t="s">
        <v>53</v>
      </c>
      <c r="M45" s="1" t="s">
        <v>53</v>
      </c>
      <c r="N45" s="1" t="s">
        <v>53</v>
      </c>
      <c r="O45" s="1" t="s">
        <v>53</v>
      </c>
    </row>
    <row r="46" spans="1:15" x14ac:dyDescent="0.4">
      <c r="A46" s="1">
        <v>55</v>
      </c>
      <c r="B46" s="1" t="s">
        <v>43</v>
      </c>
      <c r="C46" s="1" t="s">
        <v>54</v>
      </c>
      <c r="D46" s="1" t="s">
        <v>54</v>
      </c>
      <c r="E46" s="1" t="s">
        <v>54</v>
      </c>
      <c r="F46" s="1" t="s">
        <v>54</v>
      </c>
      <c r="G46" s="1" t="s">
        <v>54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 t="s">
        <v>54</v>
      </c>
    </row>
  </sheetData>
  <phoneticPr fontId="1" type="noConversion"/>
  <pageMargins left="0.7" right="0.7" top="0.75" bottom="0.75" header="0.3" footer="0.3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2C04-FB87-4F3C-A903-42D09499EFF5}">
  <dimension ref="A1:AB92"/>
  <sheetViews>
    <sheetView zoomScale="55" zoomScaleNormal="55" workbookViewId="0">
      <selection activeCell="U90" sqref="U90"/>
    </sheetView>
  </sheetViews>
  <sheetFormatPr defaultRowHeight="13.9" x14ac:dyDescent="0.4"/>
  <cols>
    <col min="1" max="1" width="11.86328125" bestFit="1" customWidth="1"/>
    <col min="2" max="2" width="12.46484375" bestFit="1" customWidth="1"/>
    <col min="3" max="3" width="11.53125" bestFit="1" customWidth="1"/>
    <col min="4" max="4" width="10.06640625" bestFit="1" customWidth="1"/>
    <col min="5" max="5" width="12.46484375" bestFit="1" customWidth="1"/>
    <col min="6" max="6" width="11.53125" bestFit="1" customWidth="1"/>
    <col min="7" max="7" width="12.9296875" bestFit="1" customWidth="1"/>
    <col min="12" max="12" width="10.06640625" bestFit="1" customWidth="1"/>
    <col min="14" max="14" width="11.9296875" bestFit="1" customWidth="1"/>
    <col min="16" max="16" width="10.06640625" bestFit="1" customWidth="1"/>
    <col min="21" max="21" width="12.46484375" bestFit="1" customWidth="1"/>
    <col min="22" max="22" width="11.9296875" bestFit="1" customWidth="1"/>
    <col min="23" max="23" width="13.33203125" bestFit="1" customWidth="1"/>
    <col min="25" max="25" width="11.86328125" bestFit="1" customWidth="1"/>
  </cols>
  <sheetData>
    <row r="1" spans="1:28" x14ac:dyDescent="0.4">
      <c r="A1" t="s">
        <v>66</v>
      </c>
      <c r="B1">
        <v>100000000</v>
      </c>
      <c r="C1">
        <v>200000000</v>
      </c>
      <c r="D1">
        <v>500000000</v>
      </c>
      <c r="E1">
        <v>1000000000</v>
      </c>
      <c r="H1" t="s">
        <v>82</v>
      </c>
    </row>
    <row r="2" spans="1:28" x14ac:dyDescent="0.4">
      <c r="A2" t="s">
        <v>67</v>
      </c>
      <c r="B2">
        <v>8208</v>
      </c>
      <c r="G2" t="s">
        <v>81</v>
      </c>
      <c r="H2">
        <v>1.1000000000000001</v>
      </c>
      <c r="I2">
        <v>1</v>
      </c>
      <c r="J2">
        <v>0.9</v>
      </c>
      <c r="K2">
        <v>0.8</v>
      </c>
      <c r="L2">
        <v>0.7</v>
      </c>
      <c r="M2">
        <v>0.6</v>
      </c>
      <c r="N2">
        <v>0.5</v>
      </c>
    </row>
    <row r="3" spans="1:28" x14ac:dyDescent="0.4">
      <c r="A3" t="s">
        <v>75</v>
      </c>
      <c r="B3">
        <f>1/(B1*B2)*POWER(10,12)</f>
        <v>1.2183235867446394</v>
      </c>
      <c r="C3">
        <f>1/(C1*B2)*POWER(10,12)</f>
        <v>0.60916179337231968</v>
      </c>
      <c r="D3">
        <f>1/(D1*B2)*POWER(10,12)</f>
        <v>0.24366471734892789</v>
      </c>
      <c r="E3">
        <f>1/(E1*B2)*POWER(10,12)</f>
        <v>0.12183235867446394</v>
      </c>
      <c r="H3">
        <v>156</v>
      </c>
      <c r="I3">
        <v>147</v>
      </c>
      <c r="J3">
        <v>139</v>
      </c>
      <c r="K3">
        <v>132</v>
      </c>
      <c r="L3">
        <v>119</v>
      </c>
      <c r="M3">
        <v>93</v>
      </c>
      <c r="N3" t="s">
        <v>83</v>
      </c>
    </row>
    <row r="6" spans="1:28" x14ac:dyDescent="0.4">
      <c r="C6" t="s">
        <v>60</v>
      </c>
      <c r="L6" t="s">
        <v>61</v>
      </c>
      <c r="U6" t="s">
        <v>62</v>
      </c>
    </row>
    <row r="7" spans="1:28" x14ac:dyDescent="0.4">
      <c r="A7" t="s">
        <v>68</v>
      </c>
      <c r="B7" t="s">
        <v>69</v>
      </c>
      <c r="C7" t="s">
        <v>70</v>
      </c>
      <c r="D7" t="s">
        <v>63</v>
      </c>
      <c r="E7" t="s">
        <v>71</v>
      </c>
      <c r="F7" t="s">
        <v>64</v>
      </c>
      <c r="G7" t="s">
        <v>72</v>
      </c>
      <c r="H7" t="s">
        <v>65</v>
      </c>
      <c r="I7" t="s">
        <v>73</v>
      </c>
      <c r="J7" t="s">
        <v>74</v>
      </c>
      <c r="L7" t="s">
        <v>70</v>
      </c>
      <c r="M7" t="s">
        <v>63</v>
      </c>
      <c r="N7" t="s">
        <v>71</v>
      </c>
      <c r="O7" t="s">
        <v>64</v>
      </c>
      <c r="P7" t="s">
        <v>72</v>
      </c>
      <c r="Q7" t="s">
        <v>65</v>
      </c>
      <c r="R7" t="s">
        <v>73</v>
      </c>
      <c r="S7" t="s">
        <v>74</v>
      </c>
      <c r="U7" t="s">
        <v>70</v>
      </c>
      <c r="V7" t="s">
        <v>63</v>
      </c>
      <c r="W7" t="s">
        <v>71</v>
      </c>
      <c r="X7" t="s">
        <v>64</v>
      </c>
      <c r="Y7" t="s">
        <v>72</v>
      </c>
      <c r="Z7" t="s">
        <v>65</v>
      </c>
      <c r="AA7" t="s">
        <v>73</v>
      </c>
      <c r="AB7" t="s">
        <v>74</v>
      </c>
    </row>
    <row r="8" spans="1:28" x14ac:dyDescent="0.4">
      <c r="A8">
        <v>1</v>
      </c>
      <c r="B8">
        <v>1.1000000000000001</v>
      </c>
      <c r="C8">
        <v>10011000</v>
      </c>
      <c r="D8">
        <f>BIN2DEC(C8)</f>
        <v>152</v>
      </c>
      <c r="E8">
        <v>100000001</v>
      </c>
      <c r="F8">
        <f>BIN2DEC(E8)</f>
        <v>257</v>
      </c>
      <c r="G8">
        <v>1111000</v>
      </c>
      <c r="H8">
        <f>BIN2DEC(G8)</f>
        <v>120</v>
      </c>
      <c r="I8">
        <f>(D8-H8)*B3</f>
        <v>38.98635477582846</v>
      </c>
      <c r="J8">
        <f>(F8-D8)*B3</f>
        <v>127.92397660818713</v>
      </c>
      <c r="L8">
        <v>100100010</v>
      </c>
      <c r="M8">
        <f>BIN2DEC(L8)</f>
        <v>290</v>
      </c>
      <c r="N8">
        <v>1000011100</v>
      </c>
      <c r="O8">
        <v>540</v>
      </c>
      <c r="P8">
        <v>11100110</v>
      </c>
      <c r="Q8">
        <f>BIN2DEC(P8)</f>
        <v>230</v>
      </c>
      <c r="R8">
        <f>(M8-Q8)*0.6091618</f>
        <v>36.549707999999995</v>
      </c>
      <c r="S8">
        <f>(O8-M8)*0.6091618</f>
        <v>152.29044999999999</v>
      </c>
      <c r="U8">
        <v>100100110</v>
      </c>
      <c r="V8">
        <f>BIN2DEC(U8)</f>
        <v>294</v>
      </c>
      <c r="W8">
        <v>111101100</v>
      </c>
      <c r="X8">
        <f>BIN2DEC(W8)</f>
        <v>492</v>
      </c>
      <c r="Y8">
        <v>11101010</v>
      </c>
      <c r="Z8">
        <f>BIN2DEC(Y8)</f>
        <v>234</v>
      </c>
      <c r="AA8">
        <f>(V8-Z8)*0.6091618</f>
        <v>36.549707999999995</v>
      </c>
      <c r="AB8">
        <f>(X8-V8)*0.6091618</f>
        <v>120.61403639999999</v>
      </c>
    </row>
    <row r="9" spans="1:28" x14ac:dyDescent="0.4">
      <c r="C9">
        <v>10010111</v>
      </c>
      <c r="D9">
        <f>BIN2DEC(C9)</f>
        <v>151</v>
      </c>
      <c r="E9">
        <v>100000100</v>
      </c>
      <c r="F9">
        <f>BIN2DEC(E9)</f>
        <v>260</v>
      </c>
      <c r="G9">
        <v>1111011</v>
      </c>
      <c r="H9">
        <f>BIN2DEC(G9)</f>
        <v>123</v>
      </c>
      <c r="I9">
        <f>(D9-H9)*B3</f>
        <v>34.113060428849906</v>
      </c>
      <c r="J9">
        <f>(F9-D9)*B3</f>
        <v>132.79727095516569</v>
      </c>
      <c r="L9">
        <v>100101011</v>
      </c>
      <c r="M9">
        <f t="shared" ref="M9" si="0">BIN2DEC(L9)</f>
        <v>299</v>
      </c>
      <c r="N9">
        <v>1000110001</v>
      </c>
      <c r="O9">
        <v>561</v>
      </c>
      <c r="P9">
        <v>11101110</v>
      </c>
      <c r="Q9">
        <f t="shared" ref="Q9" si="1">BIN2DEC(P9)</f>
        <v>238</v>
      </c>
      <c r="R9">
        <f t="shared" ref="R9" si="2">(M9-Q9)*0.6091618</f>
        <v>37.158869799999998</v>
      </c>
      <c r="S9">
        <f t="shared" ref="S9" si="3">(O9-M9)*0.6091618</f>
        <v>159.60039159999999</v>
      </c>
      <c r="U9">
        <v>100100110</v>
      </c>
      <c r="V9">
        <f t="shared" ref="V9:V10" si="4">BIN2DEC(U9)</f>
        <v>294</v>
      </c>
      <c r="W9">
        <v>111101001</v>
      </c>
      <c r="X9">
        <f t="shared" ref="X9:X10" si="5">BIN2DEC(W9)</f>
        <v>489</v>
      </c>
      <c r="Y9">
        <v>11111000</v>
      </c>
      <c r="Z9">
        <f t="shared" ref="Z9:Z10" si="6">BIN2DEC(Y9)</f>
        <v>248</v>
      </c>
      <c r="AA9">
        <f t="shared" ref="AA9" si="7">(V9-Z9)*0.6091618</f>
        <v>28.021442799999999</v>
      </c>
      <c r="AB9">
        <f>(X9-V9)*0.6091618</f>
        <v>118.78655099999999</v>
      </c>
    </row>
    <row r="10" spans="1:28" x14ac:dyDescent="0.4">
      <c r="C10">
        <v>10011011</v>
      </c>
      <c r="D10">
        <f>BIN2DEC(C10)</f>
        <v>155</v>
      </c>
      <c r="E10">
        <v>100001110</v>
      </c>
      <c r="F10">
        <f t="shared" ref="F10:F15" si="8">BIN2DEC(E10)</f>
        <v>270</v>
      </c>
      <c r="G10">
        <v>1111111</v>
      </c>
      <c r="H10">
        <f t="shared" ref="H10:H15" si="9">BIN2DEC(G10)</f>
        <v>127</v>
      </c>
      <c r="I10">
        <f>(D10-H10)*B3</f>
        <v>34.113060428849906</v>
      </c>
      <c r="J10">
        <f>(F10-D10)*B3</f>
        <v>140.10721247563353</v>
      </c>
      <c r="U10">
        <v>10011111</v>
      </c>
      <c r="V10">
        <f t="shared" si="4"/>
        <v>159</v>
      </c>
      <c r="W10">
        <v>100001101</v>
      </c>
      <c r="X10">
        <f t="shared" si="5"/>
        <v>269</v>
      </c>
      <c r="Y10">
        <v>1111111</v>
      </c>
      <c r="Z10">
        <f t="shared" si="6"/>
        <v>127</v>
      </c>
      <c r="AA10">
        <f>(V10-Z10)*1.21832</f>
        <v>38.986240000000002</v>
      </c>
      <c r="AB10">
        <f>(X10-V10)*1.21832</f>
        <v>134.01520000000002</v>
      </c>
    </row>
    <row r="11" spans="1:28" x14ac:dyDescent="0.4">
      <c r="C11">
        <v>100100010</v>
      </c>
      <c r="D11">
        <f>BIN2DEC(C11)</f>
        <v>290</v>
      </c>
      <c r="E11">
        <v>111111001</v>
      </c>
      <c r="F11">
        <f t="shared" si="8"/>
        <v>505</v>
      </c>
      <c r="G11">
        <v>11110011</v>
      </c>
      <c r="H11">
        <f t="shared" si="9"/>
        <v>243</v>
      </c>
      <c r="I11">
        <f>(D11-H11)*C3</f>
        <v>28.630604288499026</v>
      </c>
      <c r="J11">
        <f>(F11-D11)*C3</f>
        <v>130.96978557504872</v>
      </c>
      <c r="U11">
        <v>100100111</v>
      </c>
      <c r="V11">
        <v>295</v>
      </c>
      <c r="W11">
        <v>111110000</v>
      </c>
      <c r="X11">
        <v>496</v>
      </c>
      <c r="Y11">
        <v>11110011</v>
      </c>
      <c r="Z11">
        <v>243</v>
      </c>
      <c r="AA11">
        <f>(V11-Z11)*0.6091618</f>
        <v>31.6764136</v>
      </c>
      <c r="AB11">
        <f>(X11-V11)*0.6091618</f>
        <v>122.44152179999999</v>
      </c>
    </row>
    <row r="12" spans="1:28" x14ac:dyDescent="0.4">
      <c r="C12">
        <v>100101001</v>
      </c>
      <c r="D12">
        <f>BIN2DEC(C12)</f>
        <v>297</v>
      </c>
      <c r="E12">
        <v>1000000110</v>
      </c>
      <c r="F12">
        <v>518</v>
      </c>
      <c r="G12">
        <v>11110010</v>
      </c>
      <c r="H12">
        <f t="shared" si="9"/>
        <v>242</v>
      </c>
      <c r="I12">
        <f>(D12-H12)*C3</f>
        <v>33.503898635477583</v>
      </c>
      <c r="J12">
        <f>(F12-D12)*C3</f>
        <v>134.62475633528265</v>
      </c>
    </row>
    <row r="13" spans="1:28" x14ac:dyDescent="0.4">
      <c r="C13">
        <v>100101001</v>
      </c>
      <c r="D13">
        <f t="shared" ref="D13:D15" si="10">BIN2DEC(C13)</f>
        <v>297</v>
      </c>
      <c r="E13">
        <v>1000000000</v>
      </c>
      <c r="F13">
        <v>512</v>
      </c>
      <c r="G13">
        <v>11111100</v>
      </c>
      <c r="H13">
        <f t="shared" si="9"/>
        <v>252</v>
      </c>
      <c r="I13">
        <f>(D13-H13)*C3</f>
        <v>27.412280701754387</v>
      </c>
      <c r="J13">
        <f>(F13-D13)*C3</f>
        <v>130.96978557504872</v>
      </c>
    </row>
    <row r="14" spans="1:28" x14ac:dyDescent="0.4">
      <c r="C14">
        <v>100101000</v>
      </c>
      <c r="D14">
        <f t="shared" si="10"/>
        <v>296</v>
      </c>
      <c r="E14">
        <v>111111101</v>
      </c>
      <c r="F14">
        <f t="shared" si="8"/>
        <v>509</v>
      </c>
      <c r="G14">
        <v>11110001</v>
      </c>
      <c r="H14">
        <f t="shared" si="9"/>
        <v>241</v>
      </c>
      <c r="I14">
        <f>(D14-H14)*C3</f>
        <v>33.503898635477583</v>
      </c>
      <c r="J14">
        <f>(F14-D14)*C3</f>
        <v>129.7514619883041</v>
      </c>
    </row>
    <row r="15" spans="1:28" x14ac:dyDescent="0.4">
      <c r="C15">
        <v>100100010</v>
      </c>
      <c r="D15">
        <f t="shared" si="10"/>
        <v>290</v>
      </c>
      <c r="E15">
        <v>111101010</v>
      </c>
      <c r="F15">
        <f t="shared" si="8"/>
        <v>490</v>
      </c>
      <c r="G15">
        <v>11100000</v>
      </c>
      <c r="H15">
        <f t="shared" si="9"/>
        <v>224</v>
      </c>
      <c r="I15">
        <f>(D15-H15)*0.60916179</f>
        <v>40.204678140000006</v>
      </c>
      <c r="J15">
        <f>(F15-D15)*0.60916179</f>
        <v>121.83235800000001</v>
      </c>
      <c r="U15">
        <v>100011010</v>
      </c>
      <c r="V15">
        <f>BIN2DEC(U15)</f>
        <v>282</v>
      </c>
      <c r="W15">
        <v>111011100</v>
      </c>
      <c r="X15">
        <f>BIN2DEC(W15)</f>
        <v>476</v>
      </c>
      <c r="Y15">
        <v>11110111</v>
      </c>
      <c r="Z15">
        <f>BIN2DEC(Y15)</f>
        <v>247</v>
      </c>
      <c r="AA15">
        <f>(V15-Z15)*0.6091618</f>
        <v>21.320663</v>
      </c>
      <c r="AB15">
        <f>(X15-V15)*0.60918</f>
        <v>118.18092000000001</v>
      </c>
    </row>
    <row r="18" spans="1:28" x14ac:dyDescent="0.4">
      <c r="A18">
        <v>1</v>
      </c>
      <c r="B18">
        <v>1.05</v>
      </c>
      <c r="C18">
        <v>100010000</v>
      </c>
      <c r="D18">
        <f>BIN2DEC(C18)</f>
        <v>272</v>
      </c>
      <c r="E18">
        <v>1000100101</v>
      </c>
      <c r="F18">
        <v>549</v>
      </c>
      <c r="G18">
        <v>11110100</v>
      </c>
      <c r="H18">
        <f>BIN2DEC(G18)</f>
        <v>244</v>
      </c>
      <c r="I18">
        <f>(D18-H18)*C3</f>
        <v>17.056530214424953</v>
      </c>
      <c r="J18">
        <f>(F18-D18)*C3</f>
        <v>168.73781676413256</v>
      </c>
      <c r="L18">
        <v>100010101</v>
      </c>
      <c r="M18">
        <f>BIN2DEC(L18)</f>
        <v>277</v>
      </c>
      <c r="N18">
        <v>1000100001</v>
      </c>
      <c r="O18">
        <v>545</v>
      </c>
      <c r="P18">
        <v>11110101</v>
      </c>
      <c r="Q18">
        <f>BIN2DEC(P18)</f>
        <v>245</v>
      </c>
      <c r="R18">
        <f>(M18-Q18)*0.6091618</f>
        <v>19.493177599999999</v>
      </c>
      <c r="S18">
        <f>(O18-M18)*0.6091618</f>
        <v>163.2553624</v>
      </c>
      <c r="U18">
        <v>100010001</v>
      </c>
      <c r="V18">
        <f>BIN2DEC(U18)</f>
        <v>273</v>
      </c>
      <c r="W18">
        <v>111011011</v>
      </c>
      <c r="X18">
        <f>BIN2DEC(W18)</f>
        <v>475</v>
      </c>
      <c r="Y18">
        <v>11111010</v>
      </c>
      <c r="Z18">
        <f>BIN2DEC(Y18)</f>
        <v>250</v>
      </c>
      <c r="AA18">
        <f>(V18-Z18)*0.6091618</f>
        <v>14.0107214</v>
      </c>
      <c r="AB18">
        <f t="shared" ref="AB18:AB20" si="11">(X18-V18)*0.60918</f>
        <v>123.05436000000002</v>
      </c>
    </row>
    <row r="19" spans="1:28" x14ac:dyDescent="0.4">
      <c r="C19">
        <v>100010111</v>
      </c>
      <c r="D19">
        <f>BIN2DEC(C19)</f>
        <v>279</v>
      </c>
      <c r="E19">
        <v>1000110111</v>
      </c>
      <c r="F19">
        <v>567</v>
      </c>
      <c r="G19">
        <v>11110111</v>
      </c>
      <c r="H19">
        <f>BIN2DEC(G19)</f>
        <v>247</v>
      </c>
      <c r="I19">
        <f>(D19-H19)*C3</f>
        <v>19.49317738791423</v>
      </c>
      <c r="J19">
        <f>(F19-D19)*C3</f>
        <v>175.43859649122805</v>
      </c>
      <c r="L19">
        <v>100011101</v>
      </c>
      <c r="M19">
        <f>BIN2DEC(L19)</f>
        <v>285</v>
      </c>
      <c r="N19">
        <v>1000100110</v>
      </c>
      <c r="O19">
        <v>550</v>
      </c>
      <c r="P19">
        <v>11111111</v>
      </c>
      <c r="Q19">
        <f>BIN2DEC(P19)</f>
        <v>255</v>
      </c>
      <c r="R19">
        <f>(M19-Q19)*0.6091618</f>
        <v>18.274853999999998</v>
      </c>
      <c r="S19">
        <f>(O19-M19)*0.6091618</f>
        <v>161.427877</v>
      </c>
      <c r="U19">
        <v>100010011</v>
      </c>
      <c r="V19">
        <f>BIN2DEC(U19)</f>
        <v>275</v>
      </c>
      <c r="W19">
        <v>111011010</v>
      </c>
      <c r="X19">
        <f>BIN2DEC(W19)</f>
        <v>474</v>
      </c>
      <c r="Y19">
        <v>11101110</v>
      </c>
      <c r="Z19">
        <f>BIN2DEC(Y19)</f>
        <v>238</v>
      </c>
      <c r="AA19">
        <f>(V19-Z19)*0.6091618</f>
        <v>22.538986599999998</v>
      </c>
      <c r="AB19">
        <f t="shared" si="11"/>
        <v>121.22682000000002</v>
      </c>
    </row>
    <row r="20" spans="1:28" x14ac:dyDescent="0.4">
      <c r="C20">
        <v>100011000</v>
      </c>
      <c r="D20">
        <f>BIN2DEC(C20)</f>
        <v>280</v>
      </c>
      <c r="E20">
        <v>111111100</v>
      </c>
      <c r="F20">
        <f>BIN2DEC(E20)</f>
        <v>508</v>
      </c>
      <c r="G20">
        <v>11110000</v>
      </c>
      <c r="H20">
        <f>BIN2DEC(G20)</f>
        <v>240</v>
      </c>
      <c r="I20">
        <f>(D20-H20)*0.60916179</f>
        <v>24.366471600000001</v>
      </c>
      <c r="J20">
        <f>(F20-D20)*0.60916179</f>
        <v>138.88888812000002</v>
      </c>
      <c r="L20">
        <v>100010110</v>
      </c>
      <c r="M20">
        <f>BIN2DEC(L20)</f>
        <v>278</v>
      </c>
      <c r="N20">
        <v>1000100101</v>
      </c>
      <c r="O20">
        <v>549</v>
      </c>
      <c r="P20">
        <v>11111011</v>
      </c>
      <c r="Q20">
        <f>BIN2DEC(P20)</f>
        <v>251</v>
      </c>
      <c r="R20">
        <f>(M20-Q20)*0.6091618</f>
        <v>16.447368600000001</v>
      </c>
      <c r="S20">
        <f>(O20-M20)*0.6091618</f>
        <v>165.0828478</v>
      </c>
      <c r="U20">
        <v>100010111</v>
      </c>
      <c r="V20">
        <f>BIN2DEC(U20)</f>
        <v>279</v>
      </c>
      <c r="W20">
        <v>111100010</v>
      </c>
      <c r="X20">
        <f>BIN2DEC(W20)</f>
        <v>482</v>
      </c>
      <c r="Y20">
        <v>11101110</v>
      </c>
      <c r="Z20">
        <f>BIN2DEC(Y20)</f>
        <v>238</v>
      </c>
      <c r="AA20">
        <f>(V20-Z20)*0.6091618</f>
        <v>24.975633800000001</v>
      </c>
      <c r="AB20">
        <f t="shared" si="11"/>
        <v>123.66354000000001</v>
      </c>
    </row>
    <row r="21" spans="1:28" x14ac:dyDescent="0.4">
      <c r="V21">
        <f t="shared" ref="V21:V24" si="12">BIN2DEC(U21)</f>
        <v>0</v>
      </c>
      <c r="Z21">
        <f t="shared" ref="Z21:Z24" si="13">BIN2DEC(Y21)</f>
        <v>0</v>
      </c>
    </row>
    <row r="22" spans="1:28" x14ac:dyDescent="0.4">
      <c r="A22">
        <v>1.01</v>
      </c>
      <c r="B22">
        <v>1</v>
      </c>
      <c r="V22">
        <f t="shared" si="12"/>
        <v>0</v>
      </c>
      <c r="Z22">
        <f t="shared" si="13"/>
        <v>0</v>
      </c>
    </row>
    <row r="23" spans="1:28" x14ac:dyDescent="0.4">
      <c r="V23">
        <f t="shared" si="12"/>
        <v>0</v>
      </c>
      <c r="Z23">
        <f t="shared" si="13"/>
        <v>0</v>
      </c>
    </row>
    <row r="24" spans="1:28" x14ac:dyDescent="0.4">
      <c r="A24">
        <v>1.1000000000000001</v>
      </c>
      <c r="B24">
        <v>1</v>
      </c>
      <c r="U24">
        <v>10001001</v>
      </c>
      <c r="V24">
        <f t="shared" si="12"/>
        <v>137</v>
      </c>
      <c r="W24">
        <v>1001101001000</v>
      </c>
      <c r="X24" cm="1">
        <f t="array" aca="1" ref="X24" ca="1">SUMPRODUCT(--MID(W24,LEN(W24)-ROW(INDIRECT("1:"&amp;LEN(W24)))+1,1),2^(ROW(INDIRECT("1:"&amp;LEN(W24)))-1))</f>
        <v>4936</v>
      </c>
      <c r="Y24">
        <v>10001101</v>
      </c>
      <c r="Z24">
        <f t="shared" si="13"/>
        <v>141</v>
      </c>
      <c r="AA24">
        <f t="shared" ref="AA24" si="14">(V24-Z24)*1.21832</f>
        <v>-4.8732800000000003</v>
      </c>
      <c r="AB24">
        <f t="shared" ref="AB24" ca="1" si="15">(X24-V24)*1.218323587</f>
        <v>5846.7348940129996</v>
      </c>
    </row>
    <row r="26" spans="1:28" x14ac:dyDescent="0.4">
      <c r="A26">
        <v>1.1000000000000001</v>
      </c>
      <c r="B26">
        <v>1.1000000000000001</v>
      </c>
      <c r="U26">
        <v>10000010</v>
      </c>
      <c r="V26">
        <f t="shared" ref="V26:V33" si="16">BIN2DEC(U26)</f>
        <v>130</v>
      </c>
      <c r="W26">
        <v>1001011110011</v>
      </c>
      <c r="X26" cm="1">
        <f t="array" aca="1" ref="X26" ca="1">SUMPRODUCT(--MID(W26,LEN(W26)-ROW(INDIRECT("1:"&amp;LEN(W26)))+1,1),2^(ROW(INDIRECT("1:"&amp;LEN(W26)))-1))</f>
        <v>4851</v>
      </c>
      <c r="Y26">
        <v>10000001</v>
      </c>
      <c r="Z26">
        <f t="shared" ref="Z26:Z33" si="17">BIN2DEC(Y26)</f>
        <v>129</v>
      </c>
      <c r="AA26">
        <f t="shared" ref="AA26:AA33" si="18">(V26-Z26)*1.21832</f>
        <v>1.2183200000000001</v>
      </c>
      <c r="AB26">
        <f t="shared" ref="AB26:AB33" ca="1" si="19">(X26-V26)*1.218323587</f>
        <v>5751.7056542270002</v>
      </c>
    </row>
    <row r="27" spans="1:28" x14ac:dyDescent="0.4">
      <c r="U27">
        <v>10000101</v>
      </c>
      <c r="V27">
        <f t="shared" si="16"/>
        <v>133</v>
      </c>
      <c r="W27">
        <v>1001011110100</v>
      </c>
      <c r="X27" cm="1">
        <f t="array" aca="1" ref="X27" ca="1">SUMPRODUCT(--MID(W27,LEN(W27)-ROW(INDIRECT("1:"&amp;LEN(W27)))+1,1),2^(ROW(INDIRECT("1:"&amp;LEN(W27)))-1))</f>
        <v>4852</v>
      </c>
      <c r="Y27">
        <v>10001010</v>
      </c>
      <c r="Z27">
        <f t="shared" si="17"/>
        <v>138</v>
      </c>
      <c r="AA27">
        <f t="shared" si="18"/>
        <v>-6.0916000000000006</v>
      </c>
      <c r="AB27">
        <f t="shared" ca="1" si="19"/>
        <v>5749.2690070529998</v>
      </c>
    </row>
    <row r="28" spans="1:28" x14ac:dyDescent="0.4">
      <c r="U28">
        <v>10000011</v>
      </c>
      <c r="V28">
        <f t="shared" si="16"/>
        <v>131</v>
      </c>
      <c r="W28">
        <v>1001011101100</v>
      </c>
      <c r="X28" cm="1">
        <f t="array" aca="1" ref="X28" ca="1">SUMPRODUCT(--MID(W28,LEN(W28)-ROW(INDIRECT("1:"&amp;LEN(W28)))+1,1),2^(ROW(INDIRECT("1:"&amp;LEN(W28)))-1))</f>
        <v>4844</v>
      </c>
      <c r="Y28">
        <v>10000101</v>
      </c>
      <c r="Z28">
        <f t="shared" si="17"/>
        <v>133</v>
      </c>
      <c r="AA28">
        <f t="shared" si="18"/>
        <v>-2.4366400000000001</v>
      </c>
      <c r="AB28">
        <f t="shared" ca="1" si="19"/>
        <v>5741.9590655310003</v>
      </c>
    </row>
    <row r="29" spans="1:28" x14ac:dyDescent="0.4">
      <c r="U29">
        <v>10000000</v>
      </c>
      <c r="V29">
        <f t="shared" si="16"/>
        <v>128</v>
      </c>
      <c r="W29">
        <v>1001100000000</v>
      </c>
      <c r="X29" cm="1">
        <f t="array" aca="1" ref="X29" ca="1">SUMPRODUCT(--MID(W29,LEN(W29)-ROW(INDIRECT("1:"&amp;LEN(W29)))+1,1),2^(ROW(INDIRECT("1:"&amp;LEN(W29)))-1))</f>
        <v>4864</v>
      </c>
      <c r="Y29">
        <v>10000010</v>
      </c>
      <c r="Z29">
        <f t="shared" si="17"/>
        <v>130</v>
      </c>
      <c r="AA29">
        <f t="shared" si="18"/>
        <v>-2.4366400000000001</v>
      </c>
      <c r="AB29">
        <f t="shared" ca="1" si="19"/>
        <v>5769.9805080320002</v>
      </c>
    </row>
    <row r="30" spans="1:28" x14ac:dyDescent="0.4">
      <c r="U30">
        <v>1111110</v>
      </c>
      <c r="V30">
        <f t="shared" si="16"/>
        <v>126</v>
      </c>
      <c r="W30">
        <v>1000100000000</v>
      </c>
      <c r="X30" cm="1">
        <f t="array" aca="1" ref="X30" ca="1">SUMPRODUCT(--MID(W30,LEN(W30)-ROW(INDIRECT("1:"&amp;LEN(W30)))+1,1),2^(ROW(INDIRECT("1:"&amp;LEN(W30)))-1))</f>
        <v>4352</v>
      </c>
      <c r="Y30">
        <v>10000110</v>
      </c>
      <c r="Z30">
        <f t="shared" si="17"/>
        <v>134</v>
      </c>
      <c r="AA30">
        <f t="shared" si="18"/>
        <v>-9.7465600000000006</v>
      </c>
      <c r="AB30">
        <f t="shared" ca="1" si="19"/>
        <v>5148.6354786619995</v>
      </c>
    </row>
    <row r="31" spans="1:28" x14ac:dyDescent="0.4">
      <c r="U31">
        <v>10000000</v>
      </c>
      <c r="V31">
        <f t="shared" si="16"/>
        <v>128</v>
      </c>
      <c r="W31">
        <v>1001101110111</v>
      </c>
      <c r="X31" cm="1">
        <f t="array" aca="1" ref="X31" ca="1">SUMPRODUCT(--MID(W31,LEN(W31)-ROW(INDIRECT("1:"&amp;LEN(W31)))+1,1),2^(ROW(INDIRECT("1:"&amp;LEN(W31)))-1))</f>
        <v>4983</v>
      </c>
      <c r="Y31">
        <v>10000101</v>
      </c>
      <c r="Z31">
        <f t="shared" si="17"/>
        <v>133</v>
      </c>
      <c r="AA31">
        <f t="shared" si="18"/>
        <v>-6.0916000000000006</v>
      </c>
      <c r="AB31">
        <f t="shared" ca="1" si="19"/>
        <v>5914.9610148849997</v>
      </c>
    </row>
    <row r="32" spans="1:28" x14ac:dyDescent="0.4">
      <c r="U32">
        <v>1110110</v>
      </c>
      <c r="V32">
        <f t="shared" si="16"/>
        <v>118</v>
      </c>
      <c r="W32">
        <v>1001101011010</v>
      </c>
      <c r="X32" cm="1">
        <f t="array" aca="1" ref="X32" ca="1">SUMPRODUCT(--MID(W32,LEN(W32)-ROW(INDIRECT("1:"&amp;LEN(W32)))+1,1),2^(ROW(INDIRECT("1:"&amp;LEN(W32)))-1))</f>
        <v>4954</v>
      </c>
      <c r="Y32">
        <v>1111001</v>
      </c>
      <c r="Z32">
        <f t="shared" si="17"/>
        <v>121</v>
      </c>
      <c r="AA32">
        <f t="shared" si="18"/>
        <v>-3.65496</v>
      </c>
      <c r="AB32">
        <f t="shared" ca="1" si="19"/>
        <v>5891.8128667319997</v>
      </c>
    </row>
    <row r="33" spans="1:28" x14ac:dyDescent="0.4">
      <c r="U33">
        <v>10000100</v>
      </c>
      <c r="V33">
        <f t="shared" si="16"/>
        <v>132</v>
      </c>
      <c r="W33">
        <v>1001101111110</v>
      </c>
      <c r="X33" cm="1">
        <f t="array" aca="1" ref="X33" ca="1">SUMPRODUCT(--MID(W33,LEN(W33)-ROW(INDIRECT("1:"&amp;LEN(W33)))+1,1),2^(ROW(INDIRECT("1:"&amp;LEN(W33)))-1))</f>
        <v>4990</v>
      </c>
      <c r="Y33">
        <v>10000111</v>
      </c>
      <c r="Z33">
        <f t="shared" si="17"/>
        <v>135</v>
      </c>
      <c r="AA33">
        <f t="shared" si="18"/>
        <v>-3.65496</v>
      </c>
      <c r="AB33">
        <f t="shared" ca="1" si="19"/>
        <v>5918.6159856459999</v>
      </c>
    </row>
    <row r="34" spans="1:28" x14ac:dyDescent="0.4">
      <c r="A34">
        <v>1.05</v>
      </c>
      <c r="B34">
        <v>1.1000000000000001</v>
      </c>
      <c r="L34">
        <v>100001100</v>
      </c>
      <c r="M34">
        <f>BIN2DEC(L34)</f>
        <v>268</v>
      </c>
      <c r="N34">
        <v>1000101100</v>
      </c>
      <c r="O34">
        <v>556</v>
      </c>
      <c r="P34">
        <v>11111000</v>
      </c>
      <c r="Q34">
        <f>BIN2DEC(P34)</f>
        <v>248</v>
      </c>
      <c r="R34">
        <f>(M34-Q34)*0.6091618</f>
        <v>12.183235999999999</v>
      </c>
      <c r="S34">
        <f>(O34-M34)*0.6091618</f>
        <v>175.43859839999999</v>
      </c>
    </row>
    <row r="35" spans="1:28" x14ac:dyDescent="0.4">
      <c r="L35">
        <v>100001111</v>
      </c>
      <c r="M35">
        <f>BIN2DEC(L35)</f>
        <v>271</v>
      </c>
      <c r="N35">
        <v>1000110111</v>
      </c>
      <c r="O35">
        <v>567</v>
      </c>
      <c r="P35">
        <v>100000001</v>
      </c>
      <c r="Q35">
        <f>BIN2DEC(P35)</f>
        <v>257</v>
      </c>
      <c r="R35">
        <f>(M35-Q35)*0.6091618</f>
        <v>8.5282651999999999</v>
      </c>
      <c r="S35">
        <f>(O35-M35)*0.6091618</f>
        <v>180.31189279999998</v>
      </c>
    </row>
    <row r="36" spans="1:28" x14ac:dyDescent="0.4">
      <c r="L36">
        <v>100011010</v>
      </c>
      <c r="M36">
        <f>BIN2DEC(L36)</f>
        <v>282</v>
      </c>
      <c r="N36">
        <v>1000101101</v>
      </c>
      <c r="O36">
        <v>557</v>
      </c>
      <c r="P36">
        <v>100000011</v>
      </c>
      <c r="Q36">
        <f>BIN2DEC(P36)</f>
        <v>259</v>
      </c>
      <c r="R36">
        <f>(M36-Q36)*0.6091618</f>
        <v>14.0107214</v>
      </c>
      <c r="S36">
        <f>(O36-M36)*0.6091618</f>
        <v>167.51949500000001</v>
      </c>
      <c r="U36">
        <v>10001110</v>
      </c>
      <c r="V36">
        <f>BIN2DEC(U36)</f>
        <v>142</v>
      </c>
      <c r="W36">
        <v>11110110</v>
      </c>
      <c r="X36">
        <f>BIN2DEC(W36)</f>
        <v>246</v>
      </c>
      <c r="Y36">
        <v>10000010</v>
      </c>
      <c r="Z36">
        <f>BIN2DEC(Y36)</f>
        <v>130</v>
      </c>
      <c r="AA36">
        <f>(V36-Z36)*1.21832</f>
        <v>14.61984</v>
      </c>
      <c r="AB36">
        <f>(X36-V36)*1.218323587</f>
        <v>126.705653048</v>
      </c>
    </row>
    <row r="37" spans="1:28" x14ac:dyDescent="0.4">
      <c r="C37">
        <v>100001110</v>
      </c>
      <c r="D37">
        <f>BIN2DEC(C37)</f>
        <v>270</v>
      </c>
      <c r="E37">
        <v>1000101000</v>
      </c>
      <c r="F37">
        <v>552</v>
      </c>
      <c r="G37">
        <v>11110000</v>
      </c>
      <c r="H37">
        <f>BIN2DEC(G37)</f>
        <v>240</v>
      </c>
      <c r="I37">
        <f>(D37-H37)*C3</f>
        <v>18.274853801169591</v>
      </c>
      <c r="J37">
        <f>(F37-D37)*C3</f>
        <v>171.78362573099415</v>
      </c>
      <c r="L37">
        <v>100001100</v>
      </c>
      <c r="M37">
        <f>BIN2DEC(L37)</f>
        <v>268</v>
      </c>
      <c r="N37">
        <v>1000011000</v>
      </c>
      <c r="O37">
        <v>536</v>
      </c>
      <c r="P37">
        <v>11110101</v>
      </c>
      <c r="Q37">
        <f>BIN2DEC(P37)</f>
        <v>245</v>
      </c>
      <c r="R37">
        <f>(M37-Q37)*0.6091618</f>
        <v>14.0107214</v>
      </c>
      <c r="S37">
        <f>(O37-M37)*0.6091618</f>
        <v>163.2553624</v>
      </c>
      <c r="U37">
        <v>100100111</v>
      </c>
      <c r="V37">
        <f>BIN2DEC(U37)</f>
        <v>295</v>
      </c>
      <c r="W37">
        <v>111110000</v>
      </c>
      <c r="X37">
        <f>BIN2DEC(W37)</f>
        <v>496</v>
      </c>
      <c r="Y37">
        <v>11110011</v>
      </c>
      <c r="Z37">
        <f>BIN2DEC(Y37)</f>
        <v>243</v>
      </c>
      <c r="AA37">
        <f>(V37-Z37)*0.6091618</f>
        <v>31.6764136</v>
      </c>
      <c r="AB37">
        <f>(X37-V37)*0.6091618</f>
        <v>122.44152179999999</v>
      </c>
    </row>
    <row r="40" spans="1:28" x14ac:dyDescent="0.4">
      <c r="C40">
        <v>100010010</v>
      </c>
      <c r="D40">
        <f t="shared" ref="D38:D48" si="20">BIN2DEC(C40)</f>
        <v>274</v>
      </c>
      <c r="E40">
        <v>10010101001</v>
      </c>
      <c r="F40" cm="1">
        <f t="array" aca="1" ref="F40" ca="1">SUMPRODUCT(--MID(E40,LEN(E40)-ROW(INDIRECT("1:"&amp;LEN(E40)))+1,1),2^(ROW(INDIRECT("1:"&amp;LEN(E40)))-1))</f>
        <v>1193</v>
      </c>
      <c r="G40">
        <v>11111010</v>
      </c>
      <c r="H40">
        <f t="shared" ref="H38:H44" si="21">BIN2DEC(G40)</f>
        <v>250</v>
      </c>
      <c r="I40">
        <f t="shared" ref="I40:I42" si="22">(D40-H40)*0.6091618</f>
        <v>14.6198832</v>
      </c>
      <c r="J40">
        <f t="shared" ref="J40:J42" ca="1" si="23">(F40-D40)*0.6091618</f>
        <v>559.81969419999996</v>
      </c>
    </row>
    <row r="41" spans="1:28" x14ac:dyDescent="0.4">
      <c r="C41">
        <v>100011011</v>
      </c>
      <c r="D41">
        <f t="shared" si="20"/>
        <v>283</v>
      </c>
      <c r="E41">
        <v>110000000011</v>
      </c>
      <c r="F41" cm="1">
        <f t="array" aca="1" ref="F41" ca="1">SUMPRODUCT(--MID(E41,LEN(E41)-ROW(INDIRECT("1:"&amp;LEN(E41)))+1,1),2^(ROW(INDIRECT("1:"&amp;LEN(E41)))-1))</f>
        <v>3075</v>
      </c>
      <c r="G41">
        <v>100000110</v>
      </c>
      <c r="H41">
        <f t="shared" si="21"/>
        <v>262</v>
      </c>
      <c r="I41">
        <f t="shared" si="22"/>
        <v>12.7923978</v>
      </c>
      <c r="J41">
        <f t="shared" ca="1" si="23"/>
        <v>1700.7797455999998</v>
      </c>
    </row>
    <row r="42" spans="1:28" x14ac:dyDescent="0.4">
      <c r="C42">
        <v>10001111</v>
      </c>
      <c r="D42">
        <f t="shared" si="20"/>
        <v>143</v>
      </c>
      <c r="E42">
        <v>1001100101001</v>
      </c>
      <c r="F42" cm="1">
        <f t="array" aca="1" ref="F42" ca="1">SUMPRODUCT(--MID(E42,LEN(E42)-ROW(INDIRECT("1:"&amp;LEN(E42)))+1,1),2^(ROW(INDIRECT("1:"&amp;LEN(E42)))-1))</f>
        <v>4905</v>
      </c>
      <c r="G42">
        <v>10001010</v>
      </c>
      <c r="H42">
        <f t="shared" si="21"/>
        <v>138</v>
      </c>
      <c r="I42">
        <f>(D42-H42)*1.218323587</f>
        <v>6.0916179350000004</v>
      </c>
      <c r="J42">
        <f ca="1">(F42-D42)*1.218323587</f>
        <v>5801.6569212940003</v>
      </c>
    </row>
    <row r="43" spans="1:28" x14ac:dyDescent="0.4">
      <c r="C43">
        <v>100000000</v>
      </c>
      <c r="D43">
        <f>BIN2DEC(C43)</f>
        <v>256</v>
      </c>
      <c r="E43">
        <v>101111011</v>
      </c>
      <c r="F43" cm="1">
        <f t="array" aca="1" ref="F43" ca="1">SUMPRODUCT(--MID(E43,LEN(E43)-ROW(INDIRECT("1:"&amp;LEN(E43)))+1,1),2^(ROW(INDIRECT("1:"&amp;LEN(E43)))-1))</f>
        <v>379</v>
      </c>
      <c r="G43">
        <v>11100010</v>
      </c>
      <c r="H43">
        <f>BIN2DEC(G43)</f>
        <v>226</v>
      </c>
      <c r="I43">
        <f>(D43-H43)*0.6091618</f>
        <v>18.274853999999998</v>
      </c>
      <c r="J43">
        <f ca="1">(F43-D43)*0.6091618</f>
        <v>74.926901399999991</v>
      </c>
    </row>
    <row r="44" spans="1:28" x14ac:dyDescent="0.4">
      <c r="C44">
        <v>100000100</v>
      </c>
      <c r="D44">
        <f>BIN2DEC(C44)</f>
        <v>260</v>
      </c>
      <c r="E44">
        <v>11010011001</v>
      </c>
      <c r="F44" cm="1">
        <f t="array" aca="1" ref="F44" ca="1">SUMPRODUCT(--MID(E44,LEN(E44)-ROW(INDIRECT("1:"&amp;LEN(E44)))+1,1),2^(ROW(INDIRECT("1:"&amp;LEN(E44)))-1))</f>
        <v>1689</v>
      </c>
      <c r="G44">
        <v>11101011</v>
      </c>
      <c r="H44">
        <f>BIN2DEC(G44)</f>
        <v>235</v>
      </c>
      <c r="I44">
        <f>(D44-H44)*0.6091618</f>
        <v>15.229044999999999</v>
      </c>
      <c r="J44">
        <f ca="1">(F44-D44)*0.6091618</f>
        <v>870.49221219999993</v>
      </c>
    </row>
    <row r="45" spans="1:28" x14ac:dyDescent="0.4">
      <c r="C45">
        <v>100010111</v>
      </c>
      <c r="D45">
        <f>BIN2DEC(C45)</f>
        <v>279</v>
      </c>
      <c r="E45">
        <v>1001111110</v>
      </c>
      <c r="F45" cm="1">
        <f t="array" aca="1" ref="F45" ca="1">SUMPRODUCT(--MID(E45,LEN(E45)-ROW(INDIRECT("1:"&amp;LEN(E45)))+1,1),2^(ROW(INDIRECT("1:"&amp;LEN(E45)))-1))</f>
        <v>638</v>
      </c>
      <c r="G45">
        <v>100000001</v>
      </c>
      <c r="H45" cm="1">
        <f t="array" aca="1" ref="H45" ca="1">SUMPRODUCT(--MID(G45,LEN(G45)-ROW(INDIRECT("1:"&amp;LEN(G45)))+1,1),2^(ROW(INDIRECT("1:"&amp;LEN(G45)))-1))</f>
        <v>257</v>
      </c>
      <c r="I45">
        <f ca="1">(D45-H45)*C3</f>
        <v>13.401559454191034</v>
      </c>
      <c r="J45">
        <f ca="1">(F45-D45)*C3</f>
        <v>218.68908382066277</v>
      </c>
    </row>
    <row r="48" spans="1:28" x14ac:dyDescent="0.4">
      <c r="C48">
        <v>100001111</v>
      </c>
      <c r="D48">
        <f>BIN2DEC(C48)</f>
        <v>271</v>
      </c>
      <c r="E48">
        <v>1100101001</v>
      </c>
      <c r="F48" cm="1">
        <f t="array" aca="1" ref="F48" ca="1">SUMPRODUCT(--MID(E48,LEN(E48)-ROW(INDIRECT("1:"&amp;LEN(E48)))+1,1),2^(ROW(INDIRECT("1:"&amp;LEN(E48)))-1))</f>
        <v>809</v>
      </c>
      <c r="G48">
        <v>11110111</v>
      </c>
      <c r="H48">
        <f>BIN2DEC(G48)</f>
        <v>247</v>
      </c>
      <c r="I48">
        <f>(D48-H48)*0.6091618</f>
        <v>14.6198832</v>
      </c>
      <c r="J48">
        <f ca="1">(F48-D48)*0.6091618</f>
        <v>327.72904840000001</v>
      </c>
    </row>
    <row r="49" spans="1:10" x14ac:dyDescent="0.4">
      <c r="C49">
        <v>100010111</v>
      </c>
      <c r="D49">
        <f>BIN2DEC(C49)</f>
        <v>279</v>
      </c>
      <c r="E49">
        <v>1001101011</v>
      </c>
      <c r="F49" cm="1">
        <f t="array" aca="1" ref="F49" ca="1">SUMPRODUCT(--MID(E49,LEN(E49)-ROW(INDIRECT("1:"&amp;LEN(E49)))+1,1),2^(ROW(INDIRECT("1:"&amp;LEN(E49)))-1))</f>
        <v>619</v>
      </c>
      <c r="G49">
        <v>11111111</v>
      </c>
      <c r="H49" cm="1">
        <f t="array" aca="1" ref="H49" ca="1">SUMPRODUCT(--MID(G49,LEN(G49)-ROW(INDIRECT("1:"&amp;LEN(G49)))+1,1),2^(ROW(INDIRECT("1:"&amp;LEN(G49)))-1))</f>
        <v>255</v>
      </c>
      <c r="I49">
        <f ca="1">(D49-H49)*C3</f>
        <v>14.619883040935672</v>
      </c>
      <c r="J49">
        <f ca="1">(F49-D49)*C3</f>
        <v>207.1150097465887</v>
      </c>
    </row>
    <row r="52" spans="1:10" x14ac:dyDescent="0.4">
      <c r="A52">
        <v>1.05</v>
      </c>
      <c r="B52">
        <v>1.05</v>
      </c>
      <c r="C52">
        <v>111110010</v>
      </c>
      <c r="D52">
        <f>BIN2DEC(C52)</f>
        <v>498</v>
      </c>
      <c r="E52">
        <v>1000000110010</v>
      </c>
      <c r="F52" cm="1">
        <f t="array" aca="1" ref="F52" ca="1">SUMPRODUCT(--MID(E52,LEN(E52)-ROW(INDIRECT("1:"&amp;LEN(E52)))+1,1),2^(ROW(INDIRECT("1:"&amp;LEN(E52)))-1))</f>
        <v>4146</v>
      </c>
      <c r="G52">
        <v>1001011100111</v>
      </c>
      <c r="H52" cm="1">
        <f t="array" aca="1" ref="H52" ca="1">8208-SUMPRODUCT(--MID(G52,LEN(G52)-ROW(INDIRECT("1:"&amp;LEN(G52)))+1,1),2^(ROW(INDIRECT("1:"&amp;LEN(G52)))-1))</f>
        <v>3369</v>
      </c>
      <c r="I52">
        <f t="shared" ref="I52:I59" ca="1" si="24">(D52-H52)*0.60916179</f>
        <v>-1748.9034990900002</v>
      </c>
      <c r="J52">
        <f t="shared" ref="J52:J59" ca="1" si="25">(F52-D52)*0.60916179</f>
        <v>2222.2222099200003</v>
      </c>
    </row>
    <row r="53" spans="1:10" x14ac:dyDescent="0.4">
      <c r="C53">
        <v>10010001</v>
      </c>
      <c r="D53">
        <f>BIN2DEC(C53)</f>
        <v>145</v>
      </c>
      <c r="E53">
        <v>1111110011110</v>
      </c>
      <c r="F53" cm="1">
        <f t="array" aca="1" ref="F53" ca="1">SUMPRODUCT(--MID(E53,LEN(E53)-ROW(INDIRECT("1:"&amp;LEN(E53)))+1,1),2^(ROW(INDIRECT("1:"&amp;LEN(E53)))-1))</f>
        <v>8094</v>
      </c>
      <c r="G53">
        <v>1001110010100</v>
      </c>
      <c r="H53" cm="1">
        <f t="array" aca="1" ref="H53" ca="1">8208-SUMPRODUCT(--MID(G53,LEN(G53)-ROW(INDIRECT("1:"&amp;LEN(G53)))+1,1),2^(ROW(INDIRECT("1:"&amp;LEN(G53)))-1))</f>
        <v>3196</v>
      </c>
      <c r="I53">
        <f t="shared" ca="1" si="24"/>
        <v>-1858.5526212900002</v>
      </c>
      <c r="J53">
        <f t="shared" ca="1" si="25"/>
        <v>4842.2270687099999</v>
      </c>
    </row>
    <row r="54" spans="1:10" x14ac:dyDescent="0.4">
      <c r="C54">
        <v>100111000</v>
      </c>
      <c r="D54">
        <f>BIN2DEC(C54)</f>
        <v>312</v>
      </c>
      <c r="E54">
        <v>1000101000101</v>
      </c>
      <c r="F54" cm="1">
        <f t="array" aca="1" ref="F54" ca="1">SUMPRODUCT(--MID(E54,LEN(E54)-ROW(INDIRECT("1:"&amp;LEN(E54)))+1,1),2^(ROW(INDIRECT("1:"&amp;LEN(E54)))-1))</f>
        <v>4421</v>
      </c>
      <c r="G54">
        <v>1001011111100</v>
      </c>
      <c r="H54" cm="1">
        <f t="array" aca="1" ref="H54" ca="1">8208-SUMPRODUCT(--MID(G54,LEN(G54)-ROW(INDIRECT("1:"&amp;LEN(G54)))+1,1),2^(ROW(INDIRECT("1:"&amp;LEN(G54)))-1))</f>
        <v>3348</v>
      </c>
      <c r="I54">
        <f t="shared" ca="1" si="24"/>
        <v>-1849.4151944400001</v>
      </c>
      <c r="J54">
        <f t="shared" ca="1" si="25"/>
        <v>2503.0457951100002</v>
      </c>
    </row>
    <row r="55" spans="1:10" x14ac:dyDescent="0.4">
      <c r="A55">
        <v>1.05</v>
      </c>
      <c r="B55">
        <v>1.04</v>
      </c>
      <c r="C55">
        <v>100001111</v>
      </c>
      <c r="D55">
        <f>BIN2DEC(C55)</f>
        <v>271</v>
      </c>
      <c r="E55">
        <v>1000011010000</v>
      </c>
      <c r="F55" cm="1">
        <f t="array" aca="1" ref="F55" ca="1">SUMPRODUCT(--MID(E55,LEN(E55)-ROW(INDIRECT("1:"&amp;LEN(E55)))+1,1),2^(ROW(INDIRECT("1:"&amp;LEN(E55)))-1))</f>
        <v>4304</v>
      </c>
      <c r="G55">
        <v>1001100010100</v>
      </c>
      <c r="H55" cm="1">
        <f t="array" aca="1" ref="H55" ca="1">8208-SUMPRODUCT(--MID(G55,LEN(G55)-ROW(INDIRECT("1:"&amp;LEN(G55)))+1,1),2^(ROW(INDIRECT("1:"&amp;LEN(G55)))-1))</f>
        <v>3324</v>
      </c>
      <c r="I55">
        <f t="shared" ca="1" si="24"/>
        <v>-1859.7709448700002</v>
      </c>
      <c r="J55">
        <f t="shared" ca="1" si="25"/>
        <v>2456.7494990700002</v>
      </c>
    </row>
    <row r="56" spans="1:10" x14ac:dyDescent="0.4">
      <c r="A56">
        <v>1.05</v>
      </c>
      <c r="B56">
        <v>1.03</v>
      </c>
      <c r="C56">
        <v>100010001</v>
      </c>
      <c r="D56">
        <f>BIN2DEC(C56)</f>
        <v>273</v>
      </c>
      <c r="E56">
        <v>11110000111</v>
      </c>
      <c r="F56" cm="1">
        <f t="array" aca="1" ref="F56" ca="1">SUMPRODUCT(--MID(E56,LEN(E56)-ROW(INDIRECT("1:"&amp;LEN(E56)))+1,1),2^(ROW(INDIRECT("1:"&amp;LEN(E56)))-1))</f>
        <v>1927</v>
      </c>
      <c r="G56">
        <v>1001100001000</v>
      </c>
      <c r="H56" cm="1">
        <f t="array" aca="1" ref="H56" ca="1">8208-SUMPRODUCT(--MID(G56,LEN(G56)-ROW(INDIRECT("1:"&amp;LEN(G56)))+1,1),2^(ROW(INDIRECT("1:"&amp;LEN(G56)))-1))</f>
        <v>3336</v>
      </c>
      <c r="I56">
        <f t="shared" ca="1" si="24"/>
        <v>-1865.8625627700001</v>
      </c>
      <c r="J56">
        <f t="shared" ca="1" si="25"/>
        <v>1007.55360066</v>
      </c>
    </row>
    <row r="57" spans="1:10" x14ac:dyDescent="0.4">
      <c r="A57">
        <v>1.05</v>
      </c>
      <c r="B57">
        <v>1.01</v>
      </c>
      <c r="C57">
        <v>100000011</v>
      </c>
      <c r="D57">
        <f>BIN2DEC(C57)</f>
        <v>259</v>
      </c>
      <c r="E57">
        <v>1011010111</v>
      </c>
      <c r="F57" cm="1">
        <f t="array" aca="1" ref="F57" ca="1">SUMPRODUCT(--MID(E57,LEN(E57)-ROW(INDIRECT("1:"&amp;LEN(E57)))+1,1),2^(ROW(INDIRECT("1:"&amp;LEN(E57)))-1))</f>
        <v>727</v>
      </c>
      <c r="G57">
        <v>1001100101100</v>
      </c>
      <c r="H57" cm="1">
        <f t="array" aca="1" ref="H57" ca="1">8208-SUMPRODUCT(--MID(G57,LEN(G57)-ROW(INDIRECT("1:"&amp;LEN(G57)))+1,1),2^(ROW(INDIRECT("1:"&amp;LEN(G57)))-1))</f>
        <v>3300</v>
      </c>
      <c r="I57">
        <f t="shared" ca="1" si="24"/>
        <v>-1852.4610033900001</v>
      </c>
      <c r="J57">
        <f t="shared" ca="1" si="25"/>
        <v>285.08771772</v>
      </c>
    </row>
    <row r="58" spans="1:10" x14ac:dyDescent="0.4">
      <c r="A58">
        <v>1.05</v>
      </c>
      <c r="B58">
        <v>1.02</v>
      </c>
      <c r="C58">
        <v>100010100</v>
      </c>
      <c r="D58">
        <f>BIN2DEC(C58)</f>
        <v>276</v>
      </c>
      <c r="E58">
        <v>1111110111</v>
      </c>
      <c r="F58" cm="1">
        <f t="array" aca="1" ref="F58" ca="1">SUMPRODUCT(--MID(E58,LEN(E58)-ROW(INDIRECT("1:"&amp;LEN(E58)))+1,1),2^(ROW(INDIRECT("1:"&amp;LEN(E58)))-1))</f>
        <v>1015</v>
      </c>
      <c r="G58">
        <v>1001101111010</v>
      </c>
      <c r="H58" cm="1">
        <f t="array" aca="1" ref="H58" ca="1">8208-SUMPRODUCT(--MID(G58,LEN(G58)-ROW(INDIRECT("1:"&amp;LEN(G58)))+1,1),2^(ROW(INDIRECT("1:"&amp;LEN(G58)))-1))</f>
        <v>3222</v>
      </c>
      <c r="I58">
        <f t="shared" ca="1" si="24"/>
        <v>-1794.5906333400001</v>
      </c>
      <c r="J58">
        <f t="shared" ca="1" si="25"/>
        <v>450.17056281000004</v>
      </c>
    </row>
    <row r="59" spans="1:10" x14ac:dyDescent="0.4">
      <c r="C59">
        <v>100011111</v>
      </c>
      <c r="D59">
        <f>BIN2DEC(C59)</f>
        <v>287</v>
      </c>
      <c r="E59">
        <v>100110010100</v>
      </c>
      <c r="F59" cm="1">
        <f t="array" aca="1" ref="F59" ca="1">SUMPRODUCT(--MID(E59,LEN(E59)-ROW(INDIRECT("1:"&amp;LEN(E59)))+1,1),2^(ROW(INDIRECT("1:"&amp;LEN(E59)))-1))</f>
        <v>2452</v>
      </c>
      <c r="G59">
        <v>1001011011101</v>
      </c>
      <c r="H59" cm="1">
        <f t="array" aca="1" ref="H59" ca="1">8208-SUMPRODUCT(--MID(G59,LEN(G59)-ROW(INDIRECT("1:"&amp;LEN(G59)))+1,1),2^(ROW(INDIRECT("1:"&amp;LEN(G59)))-1))</f>
        <v>3379</v>
      </c>
      <c r="I59">
        <f t="shared" ca="1" si="24"/>
        <v>-1883.5282546800001</v>
      </c>
      <c r="J59">
        <f t="shared" ca="1" si="25"/>
        <v>1318.8352753500001</v>
      </c>
    </row>
    <row r="61" spans="1:10" x14ac:dyDescent="0.4">
      <c r="A61">
        <v>1.1000000000000001</v>
      </c>
      <c r="B61">
        <v>1.08</v>
      </c>
      <c r="C61">
        <v>100110111</v>
      </c>
      <c r="D61">
        <f>BIN2DEC(C61)</f>
        <v>311</v>
      </c>
      <c r="E61">
        <v>1000010001110</v>
      </c>
      <c r="F61" cm="1">
        <f t="array" aca="1" ref="F61" ca="1">SUMPRODUCT(--MID(E61,LEN(E61)-ROW(INDIRECT("1:"&amp;LEN(E61)))+1,1),2^(ROW(INDIRECT("1:"&amp;LEN(E61)))-1))</f>
        <v>4238</v>
      </c>
      <c r="G61">
        <v>1001100100100</v>
      </c>
      <c r="H61" cm="1">
        <f t="array" aca="1" ref="H61" ca="1">8208-SUMPRODUCT(--MID(G61,LEN(G61)-ROW(INDIRECT("1:"&amp;LEN(G61)))+1,1),2^(ROW(INDIRECT("1:"&amp;LEN(G61)))-1))</f>
        <v>3308</v>
      </c>
      <c r="I61">
        <f ca="1">(D61-H61)*0.6091618</f>
        <v>-1825.6579145999999</v>
      </c>
      <c r="J61">
        <f ca="1">(F61-D61)*0.6091618</f>
        <v>2392.1783885999998</v>
      </c>
    </row>
    <row r="62" spans="1:10" x14ac:dyDescent="0.4">
      <c r="C62">
        <v>100001110</v>
      </c>
      <c r="D62">
        <f>BIN2DEC(C62)</f>
        <v>270</v>
      </c>
      <c r="E62">
        <v>110001011111</v>
      </c>
      <c r="F62" cm="1">
        <f t="array" aca="1" ref="F62" ca="1">SUMPRODUCT(--MID(E62,LEN(E62)-ROW(INDIRECT("1:"&amp;LEN(E62)))+1,1),2^(ROW(INDIRECT("1:"&amp;LEN(E62)))-1))</f>
        <v>3167</v>
      </c>
      <c r="G62">
        <v>111101110100</v>
      </c>
      <c r="H62" cm="1">
        <f t="array" aca="1" ref="H62" ca="1">8208-SUMPRODUCT(--MID(G62,LEN(G62)-ROW(INDIRECT("1:"&amp;LEN(G62)))+1,1),2^(ROW(INDIRECT("1:"&amp;LEN(G62)))-1))</f>
        <v>4252</v>
      </c>
      <c r="I62">
        <f ca="1">(D62-H62)*0.6091618</f>
        <v>-2425.6822876000001</v>
      </c>
      <c r="J62">
        <f ca="1">(F62-D62)*0.6091618</f>
        <v>1764.7417346</v>
      </c>
    </row>
    <row r="63" spans="1:10" x14ac:dyDescent="0.4">
      <c r="A63">
        <v>1.1000000000000001</v>
      </c>
      <c r="B63">
        <v>1.07</v>
      </c>
      <c r="C63">
        <v>100101101</v>
      </c>
      <c r="D63">
        <f>BIN2DEC(C63)</f>
        <v>301</v>
      </c>
      <c r="E63">
        <v>1111000100</v>
      </c>
      <c r="F63" cm="1">
        <f t="array" aca="1" ref="F63" ca="1">SUMPRODUCT(--MID(E63,LEN(E63)-ROW(INDIRECT("1:"&amp;LEN(E63)))+1,1),2^(ROW(INDIRECT("1:"&amp;LEN(E63)))-1))</f>
        <v>964</v>
      </c>
      <c r="G63">
        <v>1001011100111</v>
      </c>
      <c r="H63" cm="1">
        <f t="array" aca="1" ref="H63" ca="1">8208-SUMPRODUCT(--MID(G63,LEN(G63)-ROW(INDIRECT("1:"&amp;LEN(G63)))+1,1),2^(ROW(INDIRECT("1:"&amp;LEN(G63)))-1))</f>
        <v>3369</v>
      </c>
      <c r="I63">
        <f ca="1">(D63-H63)*0.6091618</f>
        <v>-1868.9084023999999</v>
      </c>
      <c r="J63">
        <f ca="1">(F63-D63)*0.6091618</f>
        <v>403.87427339999999</v>
      </c>
    </row>
    <row r="64" spans="1:10" x14ac:dyDescent="0.4">
      <c r="C64">
        <v>100100111</v>
      </c>
      <c r="D64">
        <f>BIN2DEC(C64)</f>
        <v>295</v>
      </c>
      <c r="E64">
        <v>1010100011</v>
      </c>
      <c r="F64" cm="1">
        <f t="array" aca="1" ref="F64" ca="1">SUMPRODUCT(--MID(E64,LEN(E64)-ROW(INDIRECT("1:"&amp;LEN(E64)))+1,1),2^(ROW(INDIRECT("1:"&amp;LEN(E64)))-1))</f>
        <v>675</v>
      </c>
      <c r="G64">
        <v>1001011111100</v>
      </c>
      <c r="H64" cm="1">
        <f t="array" aca="1" ref="H64" ca="1">8208-SUMPRODUCT(--MID(G64,LEN(G64)-ROW(INDIRECT("1:"&amp;LEN(G64)))+1,1),2^(ROW(INDIRECT("1:"&amp;LEN(G64)))-1))</f>
        <v>3348</v>
      </c>
      <c r="I64">
        <f t="shared" ref="I64:I67" ca="1" si="26">(D64-H64)*0.6091618</f>
        <v>-1859.7709754</v>
      </c>
      <c r="J64">
        <f t="shared" ref="J64:J67" ca="1" si="27">(F64-D64)*0.6091618</f>
        <v>231.48148399999999</v>
      </c>
    </row>
    <row r="65" spans="1:10" x14ac:dyDescent="0.4">
      <c r="A65">
        <v>1.1000000000000001</v>
      </c>
      <c r="B65">
        <v>1.06</v>
      </c>
      <c r="C65">
        <v>11100011</v>
      </c>
      <c r="D65">
        <f>BIN2DEC(C65)</f>
        <v>227</v>
      </c>
      <c r="E65">
        <v>101101111</v>
      </c>
      <c r="F65" cm="1">
        <f t="array" aca="1" ref="F65" ca="1">SUMPRODUCT(--MID(E65,LEN(E65)-ROW(INDIRECT("1:"&amp;LEN(E65)))+1,1),2^(ROW(INDIRECT("1:"&amp;LEN(E65)))-1))</f>
        <v>367</v>
      </c>
      <c r="G65">
        <v>1001101001011</v>
      </c>
      <c r="H65" cm="1">
        <f t="array" aca="1" ref="H65" ca="1">8208-SUMPRODUCT(--MID(G65,LEN(G65)-ROW(INDIRECT("1:"&amp;LEN(G65)))+1,1),2^(ROW(INDIRECT("1:"&amp;LEN(G65)))-1))</f>
        <v>3269</v>
      </c>
      <c r="I65">
        <f t="shared" ca="1" si="26"/>
        <v>-1853.0701956</v>
      </c>
      <c r="J65">
        <f t="shared" ca="1" si="27"/>
        <v>85.282651999999999</v>
      </c>
    </row>
    <row r="66" spans="1:10" x14ac:dyDescent="0.4">
      <c r="C66">
        <v>100101110</v>
      </c>
      <c r="D66">
        <f>BIN2DEC(C66)</f>
        <v>302</v>
      </c>
      <c r="E66">
        <v>1011000000</v>
      </c>
      <c r="F66" cm="1">
        <f t="array" aca="1" ref="F66" ca="1">SUMPRODUCT(--MID(E66,LEN(E66)-ROW(INDIRECT("1:"&amp;LEN(E66)))+1,1),2^(ROW(INDIRECT("1:"&amp;LEN(E66)))-1))</f>
        <v>704</v>
      </c>
      <c r="G66">
        <v>1001100011011</v>
      </c>
      <c r="H66" cm="1">
        <f t="array" aca="1" ref="H66" ca="1">8208-SUMPRODUCT(--MID(G66,LEN(G66)-ROW(INDIRECT("1:"&amp;LEN(G66)))+1,1),2^(ROW(INDIRECT("1:"&amp;LEN(G66)))-1))</f>
        <v>3317</v>
      </c>
      <c r="I66">
        <f t="shared" ca="1" si="26"/>
        <v>-1836.6228269999999</v>
      </c>
      <c r="J66">
        <f t="shared" ca="1" si="27"/>
        <v>244.88304359999998</v>
      </c>
    </row>
    <row r="67" spans="1:10" x14ac:dyDescent="0.4">
      <c r="A67">
        <v>1.1000000000000001</v>
      </c>
      <c r="B67">
        <v>1.05</v>
      </c>
      <c r="C67">
        <v>100010011</v>
      </c>
      <c r="D67">
        <f>BIN2DEC(C67)</f>
        <v>275</v>
      </c>
      <c r="E67">
        <v>0</v>
      </c>
      <c r="F67" cm="1">
        <f t="array" aca="1" ref="F67" ca="1">SUMPRODUCT(--MID(E67,LEN(E67)-ROW(INDIRECT("1:"&amp;LEN(E67)))+1,1),2^(ROW(INDIRECT("1:"&amp;LEN(E67)))-1))</f>
        <v>0</v>
      </c>
      <c r="G67">
        <v>1001011110001</v>
      </c>
      <c r="H67" cm="1">
        <f t="array" aca="1" ref="H67" ca="1">8208-SUMPRODUCT(--MID(G67,LEN(G67)-ROW(INDIRECT("1:"&amp;LEN(G67)))+1,1),2^(ROW(INDIRECT("1:"&amp;LEN(G67)))-1))</f>
        <v>3359</v>
      </c>
      <c r="I67">
        <f t="shared" ca="1" si="26"/>
        <v>-1878.6549911999998</v>
      </c>
      <c r="J67">
        <f t="shared" ca="1" si="27"/>
        <v>-167.51949500000001</v>
      </c>
    </row>
    <row r="69" spans="1:10" x14ac:dyDescent="0.4">
      <c r="A69" t="s">
        <v>77</v>
      </c>
    </row>
    <row r="70" spans="1:10" x14ac:dyDescent="0.4">
      <c r="A70">
        <v>1.05</v>
      </c>
      <c r="B70">
        <v>1.1000000000000001</v>
      </c>
      <c r="C70">
        <v>100001110</v>
      </c>
      <c r="D70">
        <f>BIN2DEC(C70)</f>
        <v>270</v>
      </c>
      <c r="E70">
        <v>10000000101</v>
      </c>
      <c r="F70">
        <v>1029</v>
      </c>
      <c r="G70">
        <v>100000101</v>
      </c>
      <c r="H70">
        <f>BIN2DEC(G70)</f>
        <v>261</v>
      </c>
      <c r="I70">
        <f>(D70-H70)*0.5787</f>
        <v>5.2082999999999995</v>
      </c>
      <c r="J70">
        <f>(F70-D70)*0.5787</f>
        <v>439.23329999999999</v>
      </c>
    </row>
    <row r="71" spans="1:10" x14ac:dyDescent="0.4">
      <c r="C71">
        <v>100001010</v>
      </c>
      <c r="D71">
        <f>BIN2DEC(C71)</f>
        <v>266</v>
      </c>
      <c r="E71">
        <v>101001101111</v>
      </c>
      <c r="F71">
        <v>2671</v>
      </c>
      <c r="G71">
        <v>11111110</v>
      </c>
      <c r="H71">
        <f>BIN2DEC(G71)</f>
        <v>254</v>
      </c>
      <c r="I71">
        <f>(D71-H71)*0.5787</f>
        <v>6.9443999999999999</v>
      </c>
      <c r="J71">
        <f>(F71-D71)*0.5787</f>
        <v>1391.7735</v>
      </c>
    </row>
    <row r="73" spans="1:10" x14ac:dyDescent="0.4">
      <c r="A73">
        <v>1.1000000000000001</v>
      </c>
      <c r="B73">
        <v>1.1000000000000001</v>
      </c>
      <c r="C73">
        <v>100001000</v>
      </c>
      <c r="D73">
        <f>BIN2DEC(C73)</f>
        <v>264</v>
      </c>
      <c r="E73">
        <v>10000000010000</v>
      </c>
      <c r="F73">
        <v>8208</v>
      </c>
      <c r="G73">
        <v>100010000</v>
      </c>
      <c r="H73">
        <f>BIN2DEC(G73)</f>
        <v>272</v>
      </c>
      <c r="I73">
        <f>(D73-H73)*C3</f>
        <v>-4.8732943469785575</v>
      </c>
      <c r="J73">
        <f>(F73-D73)*C3</f>
        <v>4839.1812865497077</v>
      </c>
    </row>
    <row r="74" spans="1:10" x14ac:dyDescent="0.4">
      <c r="C74">
        <v>100001101</v>
      </c>
      <c r="D74">
        <f>BIN2DEC(C74)</f>
        <v>269</v>
      </c>
      <c r="E74">
        <v>10000000010000</v>
      </c>
      <c r="F74">
        <v>8208</v>
      </c>
      <c r="G74">
        <v>100001100</v>
      </c>
      <c r="H74">
        <f>BIN2DEC(G74)</f>
        <v>268</v>
      </c>
      <c r="I74">
        <f>(D74-H74)*C3</f>
        <v>0.60916179337231968</v>
      </c>
      <c r="J74">
        <f>(F74-D74)*C3</f>
        <v>4836.1354775828459</v>
      </c>
    </row>
    <row r="75" spans="1:10" x14ac:dyDescent="0.4">
      <c r="C75">
        <v>100001000</v>
      </c>
      <c r="D75">
        <f>BIN2DEC(C75)</f>
        <v>264</v>
      </c>
      <c r="E75">
        <v>10000000010000</v>
      </c>
      <c r="F75">
        <v>8208</v>
      </c>
      <c r="G75">
        <v>100001011</v>
      </c>
      <c r="H75">
        <f>BIN2DEC(G75)</f>
        <v>267</v>
      </c>
      <c r="I75">
        <f>(D75-H75)*0.5787</f>
        <v>-1.7361</v>
      </c>
      <c r="J75">
        <f>(F75-D75)*C3</f>
        <v>4839.1812865497077</v>
      </c>
    </row>
    <row r="76" spans="1:10" x14ac:dyDescent="0.4">
      <c r="E76" t="s">
        <v>76</v>
      </c>
    </row>
    <row r="77" spans="1:10" x14ac:dyDescent="0.4">
      <c r="A77">
        <v>1.1000000000000001</v>
      </c>
      <c r="B77">
        <v>1</v>
      </c>
      <c r="C77">
        <v>11100111</v>
      </c>
      <c r="D77">
        <f>BIN2DEC(C77)</f>
        <v>231</v>
      </c>
      <c r="E77">
        <v>10000000010000</v>
      </c>
      <c r="F77">
        <v>8208</v>
      </c>
      <c r="G77">
        <v>100110010</v>
      </c>
      <c r="H77">
        <f>BIN2DEC(G77)</f>
        <v>306</v>
      </c>
      <c r="I77">
        <f>(D77-H77)*C3</f>
        <v>-45.687134502923975</v>
      </c>
      <c r="J77">
        <f>(F77-D77)*C3</f>
        <v>4859.2836257309937</v>
      </c>
    </row>
    <row r="79" spans="1:10" x14ac:dyDescent="0.4">
      <c r="A79">
        <v>1.06</v>
      </c>
      <c r="B79">
        <v>1.1000000000000001</v>
      </c>
      <c r="C79">
        <v>1101000001</v>
      </c>
      <c r="D79" cm="1">
        <f t="array" aca="1" ref="D79" ca="1">SUMPRODUCT(--MID(C79,LEN(C79)-ROW(INDIRECT("1:"&amp;LEN(C79)))+1,1),2^(ROW(INDIRECT("1:"&amp;LEN(C79)))-1))</f>
        <v>833</v>
      </c>
      <c r="E79">
        <v>1111100110</v>
      </c>
      <c r="F79" cm="1">
        <f t="array" aca="1" ref="F79" ca="1">SUMPRODUCT(--MID(E79,LEN(E79)-ROW(INDIRECT("1:"&amp;LEN(E79)))+1,1),2^(ROW(INDIRECT("1:"&amp;LEN(E79)))-1))</f>
        <v>998</v>
      </c>
      <c r="G79">
        <v>1101000111</v>
      </c>
      <c r="H79" cm="1">
        <f t="array" aca="1" ref="H79" ca="1">SUMPRODUCT(--MID(G79,LEN(G79)-ROW(INDIRECT("1:"&amp;LEN(G79)))+1,1),2^(ROW(INDIRECT("1:"&amp;LEN(G79)))-1))</f>
        <v>839</v>
      </c>
      <c r="I79">
        <f ca="1">(D79-H79)*0.6091618</f>
        <v>-3.6549708000000001</v>
      </c>
      <c r="J79">
        <f ca="1">(F79-D79)*0.6091618</f>
        <v>100.511697</v>
      </c>
    </row>
    <row r="90" spans="12:19" x14ac:dyDescent="0.4">
      <c r="L90">
        <v>1111111</v>
      </c>
      <c r="M90">
        <f t="shared" ref="M90:M91" si="28">BIN2DEC(L90)</f>
        <v>127</v>
      </c>
      <c r="N90">
        <v>1001100111110</v>
      </c>
      <c r="O90" cm="1">
        <f t="array" aca="1" ref="O90" ca="1">SUMPRODUCT(--MID(N90,LEN(N90)-ROW(INDIRECT("1:"&amp;LEN(N90)))+1,1),2^(ROW(INDIRECT("1:"&amp;LEN(N90)))-1))</f>
        <v>4926</v>
      </c>
      <c r="P90">
        <v>10001010</v>
      </c>
      <c r="Q90">
        <f t="shared" ref="Q90:Q91" si="29">BIN2DEC(P90)</f>
        <v>138</v>
      </c>
      <c r="R90">
        <f>(M90-Q90)*1.218323587</f>
        <v>-13.401559456999999</v>
      </c>
      <c r="S90">
        <f ca="1">(O90-M90)*1.218323587</f>
        <v>5846.7348940129996</v>
      </c>
    </row>
    <row r="91" spans="12:19" x14ac:dyDescent="0.4">
      <c r="L91">
        <v>1110101</v>
      </c>
      <c r="M91">
        <f t="shared" si="28"/>
        <v>117</v>
      </c>
      <c r="N91">
        <v>1001100000110</v>
      </c>
      <c r="O91" cm="1">
        <f t="array" aca="1" ref="O91" ca="1">SUMPRODUCT(--MID(N91,LEN(N91)-ROW(INDIRECT("1:"&amp;LEN(N91)))+1,1),2^(ROW(INDIRECT("1:"&amp;LEN(N91)))-1))</f>
        <v>4870</v>
      </c>
      <c r="P91">
        <v>1111000</v>
      </c>
      <c r="Q91">
        <f t="shared" si="29"/>
        <v>120</v>
      </c>
      <c r="R91">
        <f>(M91-Q91)*1.218323587</f>
        <v>-3.654970761</v>
      </c>
      <c r="S91">
        <f ca="1">(O91-M91)*1.218323587</f>
        <v>5790.6920090109998</v>
      </c>
    </row>
    <row r="92" spans="12:19" x14ac:dyDescent="0.4">
      <c r="L92">
        <v>1110000</v>
      </c>
      <c r="M92">
        <f>BIN2DEC(L92)</f>
        <v>112</v>
      </c>
      <c r="N92">
        <v>1001100011000</v>
      </c>
      <c r="O92" cm="1">
        <f t="array" aca="1" ref="O92" ca="1">SUMPRODUCT(--MID(N92,LEN(N92)-ROW(INDIRECT("1:"&amp;LEN(N92)))+1,1),2^(ROW(INDIRECT("1:"&amp;LEN(N92)))-1))</f>
        <v>4888</v>
      </c>
      <c r="P92">
        <v>1110110</v>
      </c>
      <c r="Q92">
        <f>BIN2DEC(P92)</f>
        <v>118</v>
      </c>
      <c r="R92">
        <f>(M92-Q92)*1.218323587</f>
        <v>-7.3099415219999999</v>
      </c>
      <c r="S92">
        <f ca="1">(O92-M92)*1.218323587</f>
        <v>5818.7134515119997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A10:AB10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FF6B-1566-40D2-B9DD-E24D1092574E}">
  <dimension ref="A1:V63"/>
  <sheetViews>
    <sheetView zoomScale="55" zoomScaleNormal="55" workbookViewId="0">
      <selection activeCell="Z29" sqref="Z29"/>
    </sheetView>
  </sheetViews>
  <sheetFormatPr defaultRowHeight="13.9" x14ac:dyDescent="0.4"/>
  <cols>
    <col min="3" max="3" width="18.06640625" customWidth="1"/>
    <col min="5" max="5" width="12.59765625" bestFit="1" customWidth="1"/>
    <col min="7" max="7" width="12.59765625" bestFit="1" customWidth="1"/>
    <col min="12" max="12" width="12.19921875" bestFit="1" customWidth="1"/>
    <col min="13" max="13" width="12.46484375" bestFit="1" customWidth="1"/>
    <col min="14" max="14" width="11.1328125" bestFit="1" customWidth="1"/>
    <col min="15" max="15" width="12.46484375" bestFit="1" customWidth="1"/>
    <col min="16" max="17" width="12.19921875" bestFit="1" customWidth="1"/>
    <col min="21" max="21" width="9.73046875" customWidth="1"/>
    <col min="23" max="23" width="10.06640625" bestFit="1" customWidth="1"/>
    <col min="25" max="25" width="11.1328125" bestFit="1" customWidth="1"/>
  </cols>
  <sheetData>
    <row r="1" spans="1:22" x14ac:dyDescent="0.4">
      <c r="A1" t="s">
        <v>66</v>
      </c>
      <c r="B1">
        <v>100000000</v>
      </c>
      <c r="C1">
        <v>200000000</v>
      </c>
      <c r="D1">
        <v>500000000</v>
      </c>
      <c r="E1">
        <v>1000000000</v>
      </c>
      <c r="H1" t="s">
        <v>82</v>
      </c>
    </row>
    <row r="2" spans="1:22" x14ac:dyDescent="0.4">
      <c r="A2" t="s">
        <v>67</v>
      </c>
      <c r="B2">
        <v>8208</v>
      </c>
      <c r="G2" t="s">
        <v>81</v>
      </c>
      <c r="H2">
        <v>1.1000000000000001</v>
      </c>
      <c r="I2">
        <v>1</v>
      </c>
      <c r="J2">
        <v>0.9</v>
      </c>
    </row>
    <row r="3" spans="1:22" x14ac:dyDescent="0.4">
      <c r="A3" t="s">
        <v>75</v>
      </c>
      <c r="B3">
        <f>1/(B1*B2)*POWER(10,12)</f>
        <v>1.2183235867446394</v>
      </c>
      <c r="C3">
        <f>1/(C1*B2)*POWER(10,12)</f>
        <v>0.60916179337231968</v>
      </c>
      <c r="D3">
        <f>1/(D1*B2)*POWER(10,12)</f>
        <v>0.24366471734892789</v>
      </c>
      <c r="E3">
        <f>1/(E1*B2)*POWER(10,12)</f>
        <v>0.12183235867446394</v>
      </c>
      <c r="H3">
        <v>156</v>
      </c>
      <c r="I3">
        <v>147</v>
      </c>
      <c r="J3">
        <v>139</v>
      </c>
    </row>
    <row r="6" spans="1:22" x14ac:dyDescent="0.4">
      <c r="C6" t="s">
        <v>60</v>
      </c>
    </row>
    <row r="7" spans="1:22" x14ac:dyDescent="0.4">
      <c r="A7" t="s">
        <v>68</v>
      </c>
      <c r="B7" t="s">
        <v>69</v>
      </c>
      <c r="C7" t="s">
        <v>70</v>
      </c>
      <c r="D7" t="s">
        <v>63</v>
      </c>
      <c r="E7" t="s">
        <v>71</v>
      </c>
      <c r="F7" t="s">
        <v>64</v>
      </c>
      <c r="G7" t="s">
        <v>72</v>
      </c>
      <c r="H7" t="s">
        <v>84</v>
      </c>
      <c r="I7" t="s">
        <v>73</v>
      </c>
      <c r="J7" t="s">
        <v>74</v>
      </c>
      <c r="M7" t="s">
        <v>70</v>
      </c>
      <c r="N7" t="s">
        <v>63</v>
      </c>
      <c r="O7" t="s">
        <v>71</v>
      </c>
      <c r="P7" t="s">
        <v>87</v>
      </c>
      <c r="Q7" t="s">
        <v>72</v>
      </c>
      <c r="R7" t="s">
        <v>95</v>
      </c>
      <c r="T7" t="s">
        <v>99</v>
      </c>
      <c r="U7" t="s">
        <v>100</v>
      </c>
      <c r="V7" t="s">
        <v>101</v>
      </c>
    </row>
    <row r="8" spans="1:22" x14ac:dyDescent="0.4">
      <c r="A8">
        <v>1</v>
      </c>
      <c r="B8">
        <v>1.1000000000000001</v>
      </c>
      <c r="C8">
        <v>10011000</v>
      </c>
      <c r="D8">
        <f>BIN2DEC(C8)</f>
        <v>152</v>
      </c>
      <c r="E8">
        <v>100000001</v>
      </c>
      <c r="F8">
        <f>BIN2DEC(E8)</f>
        <v>257</v>
      </c>
      <c r="G8">
        <v>1111000</v>
      </c>
      <c r="H8">
        <f>BIN2DEC(G8)</f>
        <v>120</v>
      </c>
      <c r="I8">
        <f>(D8-H8)*B3</f>
        <v>38.98635477582846</v>
      </c>
      <c r="J8">
        <f>(F8-D8)*B3</f>
        <v>127.92397660818713</v>
      </c>
      <c r="L8" t="s">
        <v>96</v>
      </c>
      <c r="M8">
        <v>101101110</v>
      </c>
      <c r="N8" cm="1">
        <f t="array" aca="1" ref="N8" ca="1">SUMPRODUCT(--MID(M8,LEN(M8)-ROW(INDIRECT("1:"&amp;LEN(M8)))+1,1),2^(ROW(INDIRECT("1:"&amp;LEN(M8)))-1))</f>
        <v>366</v>
      </c>
      <c r="O8">
        <v>101110000</v>
      </c>
      <c r="P8" cm="1">
        <f t="array" aca="1" ref="P8" ca="1">SUMPRODUCT(--MID(O8,LEN(O8)-ROW(INDIRECT("1:"&amp;LEN(O8)))+1,1),2^(ROW(INDIRECT("1:"&amp;LEN(O8)))-1))</f>
        <v>368</v>
      </c>
      <c r="Q8">
        <v>101110010</v>
      </c>
      <c r="R8" cm="1">
        <f t="array" aca="1" ref="R8" ca="1">SUMPRODUCT(--MID(Q8,LEN(Q8)-ROW(INDIRECT("1:"&amp;LEN(Q8)))+1,1),2^(ROW(INDIRECT("1:"&amp;LEN(Q8)))-1))</f>
        <v>370</v>
      </c>
      <c r="T8">
        <f ca="1">P8-N8</f>
        <v>2</v>
      </c>
      <c r="U8">
        <f ca="1">R8-N8</f>
        <v>4</v>
      </c>
      <c r="V8">
        <f ca="1">R8-P8</f>
        <v>2</v>
      </c>
    </row>
    <row r="9" spans="1:22" x14ac:dyDescent="0.4">
      <c r="C9">
        <v>10010111</v>
      </c>
      <c r="D9">
        <f>BIN2DEC(C9)</f>
        <v>151</v>
      </c>
      <c r="E9">
        <v>100000100</v>
      </c>
      <c r="F9">
        <f>BIN2DEC(E9)</f>
        <v>260</v>
      </c>
      <c r="G9">
        <v>1111011</v>
      </c>
      <c r="H9">
        <f>BIN2DEC(G9)</f>
        <v>123</v>
      </c>
      <c r="I9">
        <f>(D9-H9)*B3</f>
        <v>34.113060428849906</v>
      </c>
      <c r="J9">
        <f>(F9-D9)*B3</f>
        <v>132.79727095516569</v>
      </c>
      <c r="M9">
        <v>101011011</v>
      </c>
      <c r="N9" cm="1">
        <f t="array" aca="1" ref="N9" ca="1">SUMPRODUCT(--MID(M9,LEN(M9)-ROW(INDIRECT("1:"&amp;LEN(M9)))+1,1),2^(ROW(INDIRECT("1:"&amp;LEN(M9)))-1))</f>
        <v>347</v>
      </c>
      <c r="O9">
        <v>101011100</v>
      </c>
      <c r="P9" cm="1">
        <f t="array" aca="1" ref="P9" ca="1">SUMPRODUCT(--MID(O9,LEN(O9)-ROW(INDIRECT("1:"&amp;LEN(O9)))+1,1),2^(ROW(INDIRECT("1:"&amp;LEN(O9)))-1))</f>
        <v>348</v>
      </c>
      <c r="Q9">
        <v>101011111</v>
      </c>
      <c r="R9" cm="1">
        <f t="array" aca="1" ref="R9" ca="1">SUMPRODUCT(--MID(Q9,LEN(Q9)-ROW(INDIRECT("1:"&amp;LEN(Q9)))+1,1),2^(ROW(INDIRECT("1:"&amp;LEN(Q9)))-1))</f>
        <v>351</v>
      </c>
      <c r="T9">
        <f t="shared" ref="T9:T17" ca="1" si="0">P9-N9</f>
        <v>1</v>
      </c>
      <c r="U9">
        <f t="shared" ref="U9:U17" ca="1" si="1">R9-N9</f>
        <v>4</v>
      </c>
      <c r="V9">
        <f t="shared" ref="V9:V17" ca="1" si="2">R9-P9</f>
        <v>3</v>
      </c>
    </row>
    <row r="10" spans="1:22" x14ac:dyDescent="0.4">
      <c r="C10">
        <v>10011011</v>
      </c>
      <c r="D10">
        <f>BIN2DEC(C10)</f>
        <v>155</v>
      </c>
      <c r="E10">
        <v>100001110</v>
      </c>
      <c r="F10">
        <f t="shared" ref="F10:F11" si="3">BIN2DEC(E10)</f>
        <v>270</v>
      </c>
      <c r="G10">
        <v>1111111</v>
      </c>
      <c r="H10">
        <f t="shared" ref="H10:H12" si="4">BIN2DEC(G10)</f>
        <v>127</v>
      </c>
      <c r="I10">
        <f>(D10-H10)*B3</f>
        <v>34.113060428849906</v>
      </c>
      <c r="J10">
        <f>(F10-D10)*B3</f>
        <v>140.10721247563353</v>
      </c>
      <c r="M10">
        <v>11011001</v>
      </c>
      <c r="N10" cm="1">
        <f t="array" aca="1" ref="N10" ca="1">SUMPRODUCT(--MID(M10,LEN(M10)-ROW(INDIRECT("1:"&amp;LEN(M10)))+1,1),2^(ROW(INDIRECT("1:"&amp;LEN(M10)))-1))</f>
        <v>217</v>
      </c>
      <c r="O10">
        <v>11011010</v>
      </c>
      <c r="P10" cm="1">
        <f t="array" aca="1" ref="P10" ca="1">SUMPRODUCT(--MID(O10,LEN(O10)-ROW(INDIRECT("1:"&amp;LEN(O10)))+1,1),2^(ROW(INDIRECT("1:"&amp;LEN(O10)))-1))</f>
        <v>218</v>
      </c>
      <c r="Q10">
        <v>11011011</v>
      </c>
      <c r="R10" cm="1">
        <f t="array" aca="1" ref="R10" ca="1">SUMPRODUCT(--MID(Q10,LEN(Q10)-ROW(INDIRECT("1:"&amp;LEN(Q10)))+1,1),2^(ROW(INDIRECT("1:"&amp;LEN(Q10)))-1))</f>
        <v>219</v>
      </c>
      <c r="T10">
        <f t="shared" ca="1" si="0"/>
        <v>1</v>
      </c>
      <c r="U10">
        <f t="shared" ca="1" si="1"/>
        <v>2</v>
      </c>
      <c r="V10">
        <f t="shared" ca="1" si="2"/>
        <v>1</v>
      </c>
    </row>
    <row r="11" spans="1:22" x14ac:dyDescent="0.4">
      <c r="C11">
        <v>100100010</v>
      </c>
      <c r="D11">
        <f>BIN2DEC(C11)</f>
        <v>290</v>
      </c>
      <c r="E11">
        <v>111111001</v>
      </c>
      <c r="F11">
        <f t="shared" si="3"/>
        <v>505</v>
      </c>
      <c r="G11">
        <v>11110011</v>
      </c>
      <c r="H11">
        <f t="shared" si="4"/>
        <v>243</v>
      </c>
      <c r="I11">
        <f>(D11-H11)*C3</f>
        <v>28.630604288499026</v>
      </c>
      <c r="J11">
        <f>(F11-D11)*C3</f>
        <v>130.96978557504872</v>
      </c>
      <c r="M11">
        <v>101001100</v>
      </c>
      <c r="N11" cm="1">
        <f t="array" aca="1" ref="N11" ca="1">SUMPRODUCT(--MID(M11,LEN(M11)-ROW(INDIRECT("1:"&amp;LEN(M11)))+1,1),2^(ROW(INDIRECT("1:"&amp;LEN(M11)))-1))</f>
        <v>332</v>
      </c>
      <c r="O11">
        <v>101010001</v>
      </c>
      <c r="P11" cm="1">
        <f t="array" aca="1" ref="P11" ca="1">SUMPRODUCT(--MID(O11,LEN(O11)-ROW(INDIRECT("1:"&amp;LEN(O11)))+1,1),2^(ROW(INDIRECT("1:"&amp;LEN(O11)))-1))</f>
        <v>337</v>
      </c>
      <c r="Q11">
        <v>101010001</v>
      </c>
      <c r="R11" cm="1">
        <f t="array" aca="1" ref="R11" ca="1">SUMPRODUCT(--MID(Q11,LEN(Q11)-ROW(INDIRECT("1:"&amp;LEN(Q11)))+1,1),2^(ROW(INDIRECT("1:"&amp;LEN(Q11)))-1))</f>
        <v>337</v>
      </c>
      <c r="T11">
        <f t="shared" ca="1" si="0"/>
        <v>5</v>
      </c>
      <c r="U11">
        <f t="shared" ca="1" si="1"/>
        <v>5</v>
      </c>
      <c r="V11">
        <f t="shared" ca="1" si="2"/>
        <v>0</v>
      </c>
    </row>
    <row r="12" spans="1:22" x14ac:dyDescent="0.4">
      <c r="C12">
        <v>100101001</v>
      </c>
      <c r="D12">
        <f>BIN2DEC(C12)</f>
        <v>297</v>
      </c>
      <c r="E12">
        <v>1000000110</v>
      </c>
      <c r="F12">
        <v>518</v>
      </c>
      <c r="G12">
        <v>11110010</v>
      </c>
      <c r="H12">
        <f t="shared" si="4"/>
        <v>242</v>
      </c>
      <c r="I12">
        <f>(D12-H12)*C3</f>
        <v>33.503898635477583</v>
      </c>
      <c r="J12">
        <f>(F12-D12)*C3</f>
        <v>134.62475633528265</v>
      </c>
      <c r="T12">
        <f t="shared" si="0"/>
        <v>0</v>
      </c>
      <c r="U12">
        <f t="shared" si="1"/>
        <v>0</v>
      </c>
      <c r="V12">
        <f t="shared" si="2"/>
        <v>0</v>
      </c>
    </row>
    <row r="13" spans="1:22" x14ac:dyDescent="0.4">
      <c r="L13" t="s">
        <v>97</v>
      </c>
      <c r="M13">
        <v>100100100</v>
      </c>
      <c r="N13" cm="1">
        <f t="array" aca="1" ref="N13" ca="1">SUMPRODUCT(--MID(M13,LEN(M13)-ROW(INDIRECT("1:"&amp;LEN(M13)))+1,1),2^(ROW(INDIRECT("1:"&amp;LEN(M13)))-1))</f>
        <v>292</v>
      </c>
      <c r="O13">
        <v>100011111</v>
      </c>
      <c r="P13" cm="1">
        <f t="array" aca="1" ref="P13" ca="1">SUMPRODUCT(--MID(O13,LEN(O13)-ROW(INDIRECT("1:"&amp;LEN(O13)))+1,1),2^(ROW(INDIRECT("1:"&amp;LEN(O13)))-1))</f>
        <v>287</v>
      </c>
      <c r="Q13">
        <v>100100000</v>
      </c>
      <c r="R13" cm="1">
        <f t="array" aca="1" ref="R13" ca="1">SUMPRODUCT(--MID(Q13,LEN(Q13)-ROW(INDIRECT("1:"&amp;LEN(Q13)))+1,1),2^(ROW(INDIRECT("1:"&amp;LEN(Q13)))-1))</f>
        <v>288</v>
      </c>
      <c r="T13">
        <f t="shared" ca="1" si="0"/>
        <v>-5</v>
      </c>
      <c r="U13">
        <f t="shared" ca="1" si="1"/>
        <v>-4</v>
      </c>
      <c r="V13">
        <f t="shared" ca="1" si="2"/>
        <v>1</v>
      </c>
    </row>
    <row r="14" spans="1:22" x14ac:dyDescent="0.4">
      <c r="M14">
        <v>100100111</v>
      </c>
      <c r="N14" cm="1">
        <f t="array" aca="1" ref="N14" ca="1">SUMPRODUCT(--MID(M14,LEN(M14)-ROW(INDIRECT("1:"&amp;LEN(M14)))+1,1),2^(ROW(INDIRECT("1:"&amp;LEN(M14)))-1))</f>
        <v>295</v>
      </c>
      <c r="O14">
        <v>100101101</v>
      </c>
      <c r="P14" cm="1">
        <f t="array" aca="1" ref="P14" ca="1">SUMPRODUCT(--MID(O14,LEN(O14)-ROW(INDIRECT("1:"&amp;LEN(O14)))+1,1),2^(ROW(INDIRECT("1:"&amp;LEN(O14)))-1))</f>
        <v>301</v>
      </c>
      <c r="Q14">
        <v>100101011</v>
      </c>
      <c r="R14" cm="1">
        <f t="array" aca="1" ref="R14" ca="1">SUMPRODUCT(--MID(Q14,LEN(Q14)-ROW(INDIRECT("1:"&amp;LEN(Q14)))+1,1),2^(ROW(INDIRECT("1:"&amp;LEN(Q14)))-1))</f>
        <v>299</v>
      </c>
      <c r="T14">
        <f t="shared" ca="1" si="0"/>
        <v>6</v>
      </c>
      <c r="U14">
        <f t="shared" ca="1" si="1"/>
        <v>4</v>
      </c>
      <c r="V14">
        <f t="shared" ca="1" si="2"/>
        <v>-2</v>
      </c>
    </row>
    <row r="15" spans="1:22" x14ac:dyDescent="0.4">
      <c r="C15" t="s">
        <v>70</v>
      </c>
      <c r="D15" t="s">
        <v>63</v>
      </c>
      <c r="E15" t="s">
        <v>71</v>
      </c>
      <c r="F15" t="s">
        <v>85</v>
      </c>
      <c r="G15" t="s">
        <v>72</v>
      </c>
      <c r="H15" t="s">
        <v>86</v>
      </c>
      <c r="M15">
        <v>10101111</v>
      </c>
      <c r="N15" cm="1">
        <f t="array" aca="1" ref="N15" ca="1">SUMPRODUCT(--MID(M15,LEN(M15)-ROW(INDIRECT("1:"&amp;LEN(M15)))+1,1),2^(ROW(INDIRECT("1:"&amp;LEN(M15)))-1))</f>
        <v>175</v>
      </c>
      <c r="O15">
        <v>10101111</v>
      </c>
      <c r="P15" cm="1">
        <f t="array" aca="1" ref="P15" ca="1">SUMPRODUCT(--MID(O15,LEN(O15)-ROW(INDIRECT("1:"&amp;LEN(O15)))+1,1),2^(ROW(INDIRECT("1:"&amp;LEN(O15)))-1))</f>
        <v>175</v>
      </c>
      <c r="Q15">
        <v>10110010</v>
      </c>
      <c r="R15" cm="1">
        <f t="array" aca="1" ref="R15" ca="1">SUMPRODUCT(--MID(Q15,LEN(Q15)-ROW(INDIRECT("1:"&amp;LEN(Q15)))+1,1),2^(ROW(INDIRECT("1:"&amp;LEN(Q15)))-1))</f>
        <v>178</v>
      </c>
      <c r="T15">
        <f t="shared" ca="1" si="0"/>
        <v>0</v>
      </c>
      <c r="U15">
        <f t="shared" ca="1" si="1"/>
        <v>3</v>
      </c>
      <c r="V15">
        <f t="shared" ca="1" si="2"/>
        <v>3</v>
      </c>
    </row>
    <row r="16" spans="1:22" x14ac:dyDescent="0.4">
      <c r="C16">
        <v>100100111</v>
      </c>
      <c r="D16" cm="1">
        <f t="array" aca="1" ref="D16" ca="1">SUMPRODUCT(--MID(C16,LEN(C16)-ROW(INDIRECT("1:"&amp;LEN(C16)))+1,1),2^(ROW(INDIRECT("1:"&amp;LEN(C16)))-1))</f>
        <v>295</v>
      </c>
      <c r="E16">
        <v>11100000</v>
      </c>
      <c r="F16" cm="1">
        <f t="array" aca="1" ref="F16" ca="1">SUMPRODUCT(--MID(E16,LEN(E16)-ROW(INDIRECT("1:"&amp;LEN(E16)))+1,1),2^(ROW(INDIRECT("1:"&amp;LEN(E16)))-1))</f>
        <v>224</v>
      </c>
      <c r="G16">
        <v>111101101</v>
      </c>
      <c r="H16" cm="1">
        <f t="array" aca="1" ref="H16" ca="1">SUMPRODUCT(--MID(G16,LEN(G16)-ROW(INDIRECT("1:"&amp;LEN(G16)))+1,1),2^(ROW(INDIRECT("1:"&amp;LEN(G16)))-1))</f>
        <v>493</v>
      </c>
      <c r="I16">
        <f ca="1">(D16-F16)*0.609161793</f>
        <v>43.250487303</v>
      </c>
      <c r="J16">
        <f ca="1">(H16-D16)*0.609161793</f>
        <v>120.614035014</v>
      </c>
      <c r="M16">
        <v>11001000</v>
      </c>
      <c r="N16" cm="1">
        <f t="array" aca="1" ref="N16" ca="1">SUMPRODUCT(--MID(M16,LEN(M16)-ROW(INDIRECT("1:"&amp;LEN(M16)))+1,1),2^(ROW(INDIRECT("1:"&amp;LEN(M16)))-1))</f>
        <v>200</v>
      </c>
      <c r="O16">
        <v>11001101</v>
      </c>
      <c r="P16" cm="1">
        <f t="array" aca="1" ref="P16" ca="1">SUMPRODUCT(--MID(O16,LEN(O16)-ROW(INDIRECT("1:"&amp;LEN(O16)))+1,1),2^(ROW(INDIRECT("1:"&amp;LEN(O16)))-1))</f>
        <v>205</v>
      </c>
      <c r="Q16">
        <v>11001111</v>
      </c>
      <c r="R16" cm="1">
        <f t="array" aca="1" ref="R16" ca="1">SUMPRODUCT(--MID(Q16,LEN(Q16)-ROW(INDIRECT("1:"&amp;LEN(Q16)))+1,1),2^(ROW(INDIRECT("1:"&amp;LEN(Q16)))-1))</f>
        <v>207</v>
      </c>
      <c r="T16">
        <f t="shared" ca="1" si="0"/>
        <v>5</v>
      </c>
      <c r="U16">
        <f t="shared" ca="1" si="1"/>
        <v>7</v>
      </c>
      <c r="V16">
        <f t="shared" ca="1" si="2"/>
        <v>2</v>
      </c>
    </row>
    <row r="17" spans="1:22" x14ac:dyDescent="0.4">
      <c r="C17">
        <v>100111111</v>
      </c>
      <c r="D17" cm="1">
        <f t="array" aca="1" ref="D17" ca="1">SUMPRODUCT(--MID(C17,LEN(C17)-ROW(INDIRECT("1:"&amp;LEN(C17)))+1,1),2^(ROW(INDIRECT("1:"&amp;LEN(C17)))-1))</f>
        <v>319</v>
      </c>
      <c r="E17">
        <v>11101110</v>
      </c>
      <c r="F17" cm="1">
        <f t="array" aca="1" ref="F17" ca="1">SUMPRODUCT(--MID(E17,LEN(E17)-ROW(INDIRECT("1:"&amp;LEN(E17)))+1,1),2^(ROW(INDIRECT("1:"&amp;LEN(E17)))-1))</f>
        <v>238</v>
      </c>
      <c r="G17">
        <v>1000010100</v>
      </c>
      <c r="H17" cm="1">
        <f t="array" aca="1" ref="H17" ca="1">SUMPRODUCT(--MID(G17,LEN(G17)-ROW(INDIRECT("1:"&amp;LEN(G17)))+1,1),2^(ROW(INDIRECT("1:"&amp;LEN(G17)))-1))</f>
        <v>532</v>
      </c>
      <c r="I17">
        <f ca="1">(D17-F17)*0.609161793</f>
        <v>49.342105232999998</v>
      </c>
      <c r="J17">
        <f ca="1">(H17-D17)*0.609161793</f>
        <v>129.751461909</v>
      </c>
      <c r="M17">
        <v>100101011</v>
      </c>
      <c r="N17" cm="1">
        <f t="array" aca="1" ref="N17" ca="1">SUMPRODUCT(--MID(M17,LEN(M17)-ROW(INDIRECT("1:"&amp;LEN(M17)))+1,1),2^(ROW(INDIRECT("1:"&amp;LEN(M17)))-1))</f>
        <v>299</v>
      </c>
      <c r="O17">
        <v>100101110</v>
      </c>
      <c r="P17" cm="1">
        <f t="array" aca="1" ref="P17" ca="1">SUMPRODUCT(--MID(O17,LEN(O17)-ROW(INDIRECT("1:"&amp;LEN(O17)))+1,1),2^(ROW(INDIRECT("1:"&amp;LEN(O17)))-1))</f>
        <v>302</v>
      </c>
      <c r="Q17">
        <v>100101110</v>
      </c>
      <c r="R17" cm="1">
        <f t="array" aca="1" ref="R17" ca="1">SUMPRODUCT(--MID(Q17,LEN(Q17)-ROW(INDIRECT("1:"&amp;LEN(Q17)))+1,1),2^(ROW(INDIRECT("1:"&amp;LEN(Q17)))-1))</f>
        <v>302</v>
      </c>
      <c r="T17">
        <f t="shared" ca="1" si="0"/>
        <v>3</v>
      </c>
      <c r="U17">
        <f t="shared" ca="1" si="1"/>
        <v>3</v>
      </c>
      <c r="V17">
        <f t="shared" ca="1" si="2"/>
        <v>0</v>
      </c>
    </row>
    <row r="18" spans="1:22" x14ac:dyDescent="0.4">
      <c r="C18">
        <v>100011011</v>
      </c>
      <c r="D18" cm="1">
        <f t="array" aca="1" ref="D18" ca="1">SUMPRODUCT(--MID(C18,LEN(C18)-ROW(INDIRECT("1:"&amp;LEN(C18)))+1,1),2^(ROW(INDIRECT("1:"&amp;LEN(C18)))-1))</f>
        <v>283</v>
      </c>
      <c r="E18">
        <v>11100000</v>
      </c>
      <c r="F18" cm="1">
        <f t="array" aca="1" ref="F18" ca="1">SUMPRODUCT(--MID(E18,LEN(E18)-ROW(INDIRECT("1:"&amp;LEN(E18)))+1,1),2^(ROW(INDIRECT("1:"&amp;LEN(E18)))-1))</f>
        <v>224</v>
      </c>
      <c r="G18">
        <v>111100010</v>
      </c>
      <c r="H18" cm="1">
        <f t="array" aca="1" ref="H18" ca="1">SUMPRODUCT(--MID(G18,LEN(G18)-ROW(INDIRECT("1:"&amp;LEN(G18)))+1,1),2^(ROW(INDIRECT("1:"&amp;LEN(G18)))-1))</f>
        <v>482</v>
      </c>
      <c r="I18">
        <f ca="1">(D18-F18)*0.609161793</f>
        <v>35.940545786999998</v>
      </c>
      <c r="J18">
        <f ca="1">(H18-D18)*0.609161793</f>
        <v>121.22319680699999</v>
      </c>
      <c r="M18" t="s">
        <v>98</v>
      </c>
      <c r="S18" t="s">
        <v>102</v>
      </c>
      <c r="T18">
        <f ca="1">AVERAGE(T8:T17)</f>
        <v>1.8</v>
      </c>
      <c r="U18">
        <f ca="1">AVERAGE(U8:U17)</f>
        <v>2.8</v>
      </c>
      <c r="V18">
        <f ca="1">AVERAGE(V8:V17)</f>
        <v>1</v>
      </c>
    </row>
    <row r="19" spans="1:22" x14ac:dyDescent="0.4">
      <c r="C19">
        <v>100111011</v>
      </c>
      <c r="D19" cm="1">
        <f t="array" aca="1" ref="D19" ca="1">SUMPRODUCT(--MID(C19,LEN(C19)-ROW(INDIRECT("1:"&amp;LEN(C19)))+1,1),2^(ROW(INDIRECT("1:"&amp;LEN(C19)))-1))</f>
        <v>315</v>
      </c>
      <c r="E19">
        <v>11100100</v>
      </c>
      <c r="F19" cm="1">
        <f t="array" aca="1" ref="F19" ca="1">SUMPRODUCT(--MID(E19,LEN(E19)-ROW(INDIRECT("1:"&amp;LEN(E19)))+1,1),2^(ROW(INDIRECT("1:"&amp;LEN(E19)))-1))</f>
        <v>228</v>
      </c>
      <c r="G19">
        <v>1000010011</v>
      </c>
      <c r="H19" cm="1">
        <f t="array" aca="1" ref="H19" ca="1">SUMPRODUCT(--MID(G19,LEN(G19)-ROW(INDIRECT("1:"&amp;LEN(G19)))+1,1),2^(ROW(INDIRECT("1:"&amp;LEN(G19)))-1))</f>
        <v>531</v>
      </c>
      <c r="I19">
        <f ca="1">(D19-F19)*0.609161793</f>
        <v>52.997075990999996</v>
      </c>
      <c r="J19">
        <f ca="1">(H19-D19)*0.609161793</f>
        <v>131.57894728799999</v>
      </c>
      <c r="M19" t="s">
        <v>70</v>
      </c>
      <c r="N19" t="s">
        <v>88</v>
      </c>
      <c r="O19" t="s">
        <v>71</v>
      </c>
      <c r="P19" t="s">
        <v>64</v>
      </c>
      <c r="Q19" t="s">
        <v>72</v>
      </c>
      <c r="R19" t="s">
        <v>86</v>
      </c>
    </row>
    <row r="20" spans="1:22" x14ac:dyDescent="0.4">
      <c r="C20">
        <v>100111001</v>
      </c>
      <c r="D20" cm="1">
        <f t="array" aca="1" ref="D20" ca="1">SUMPRODUCT(--MID(C20,LEN(C20)-ROW(INDIRECT("1:"&amp;LEN(C20)))+1,1),2^(ROW(INDIRECT("1:"&amp;LEN(C20)))-1))</f>
        <v>313</v>
      </c>
      <c r="E20">
        <v>11100101</v>
      </c>
      <c r="F20" cm="1">
        <f t="array" aca="1" ref="F20" ca="1">SUMPRODUCT(--MID(E20,LEN(E20)-ROW(INDIRECT("1:"&amp;LEN(E20)))+1,1),2^(ROW(INDIRECT("1:"&amp;LEN(E20)))-1))</f>
        <v>229</v>
      </c>
      <c r="G20">
        <v>1000010101</v>
      </c>
      <c r="H20" cm="1">
        <f t="array" aca="1" ref="H20" ca="1">SUMPRODUCT(--MID(G20,LEN(G20)-ROW(INDIRECT("1:"&amp;LEN(G20)))+1,1),2^(ROW(INDIRECT("1:"&amp;LEN(G20)))-1))</f>
        <v>533</v>
      </c>
      <c r="I20">
        <f ca="1">(D20-F20)*0.609161793</f>
        <v>51.169590611999993</v>
      </c>
      <c r="J20">
        <f ca="1">(H20-D20)*0.609161793</f>
        <v>134.01559445999999</v>
      </c>
      <c r="L20" t="s">
        <v>97</v>
      </c>
      <c r="M20">
        <v>11000111100</v>
      </c>
      <c r="N20" cm="1">
        <f t="array" aca="1" ref="N20" ca="1">SUMPRODUCT(--MID(M20,LEN(M20)-ROW(INDIRECT("1:"&amp;LEN(M20)))+1,1),2^(ROW(INDIRECT("1:"&amp;LEN(M20)))-1))</f>
        <v>1596</v>
      </c>
      <c r="O20">
        <v>100010101111</v>
      </c>
      <c r="P20" cm="1">
        <f t="array" aca="1" ref="P20" ca="1">SUMPRODUCT(--MID(O20,LEN(O20)-ROW(INDIRECT("1:"&amp;LEN(O20)))+1,1),2^(ROW(INDIRECT("1:"&amp;LEN(O20)))-1))</f>
        <v>2223</v>
      </c>
      <c r="Q20">
        <v>11000110110</v>
      </c>
      <c r="R20" cm="1">
        <f t="array" aca="1" ref="R20" ca="1">SUMPRODUCT(--MID(Q20,LEN(Q20)-ROW(INDIRECT("1:"&amp;LEN(Q20)))+1,1),2^(ROW(INDIRECT("1:"&amp;LEN(Q20)))-1))</f>
        <v>1590</v>
      </c>
      <c r="T20">
        <f ca="1">P20-N20</f>
        <v>627</v>
      </c>
      <c r="U20">
        <f ca="1">R20-N20</f>
        <v>-6</v>
      </c>
      <c r="V20">
        <f ca="1">R20-P20</f>
        <v>-633</v>
      </c>
    </row>
    <row r="21" spans="1:22" x14ac:dyDescent="0.4">
      <c r="M21">
        <v>1000011001</v>
      </c>
      <c r="N21" cm="1">
        <f t="array" aca="1" ref="N21" ca="1">SUMPRODUCT(--MID(M21,LEN(M21)-ROW(INDIRECT("1:"&amp;LEN(M21)))+1,1),2^(ROW(INDIRECT("1:"&amp;LEN(M21)))-1))</f>
        <v>537</v>
      </c>
      <c r="O21">
        <v>1000011001</v>
      </c>
      <c r="P21" cm="1">
        <f t="array" aca="1" ref="P21" ca="1">SUMPRODUCT(--MID(O21,LEN(O21)-ROW(INDIRECT("1:"&amp;LEN(O21)))+1,1),2^(ROW(INDIRECT("1:"&amp;LEN(O21)))-1))</f>
        <v>537</v>
      </c>
      <c r="Q21">
        <v>1000010101</v>
      </c>
      <c r="R21" cm="1">
        <f t="array" aca="1" ref="R21" ca="1">SUMPRODUCT(--MID(Q21,LEN(Q21)-ROW(INDIRECT("1:"&amp;LEN(Q21)))+1,1),2^(ROW(INDIRECT("1:"&amp;LEN(Q21)))-1))</f>
        <v>533</v>
      </c>
      <c r="T21">
        <f t="shared" ref="T21:T29" ca="1" si="5">P21-N21</f>
        <v>0</v>
      </c>
      <c r="U21">
        <f t="shared" ref="U21:U29" ca="1" si="6">R21-N21</f>
        <v>-4</v>
      </c>
      <c r="V21">
        <f t="shared" ref="V21:V29" ca="1" si="7">R21-P21</f>
        <v>-4</v>
      </c>
    </row>
    <row r="22" spans="1:22" x14ac:dyDescent="0.4">
      <c r="M22">
        <v>11111110100</v>
      </c>
      <c r="N22" cm="1">
        <f t="array" aca="1" ref="N22" ca="1">SUMPRODUCT(--MID(M22,LEN(M22)-ROW(INDIRECT("1:"&amp;LEN(M22)))+1,1),2^(ROW(INDIRECT("1:"&amp;LEN(M22)))-1))</f>
        <v>2036</v>
      </c>
      <c r="O22">
        <v>11111111000</v>
      </c>
      <c r="P22" cm="1">
        <f t="array" aca="1" ref="P22" ca="1">SUMPRODUCT(--MID(O22,LEN(O22)-ROW(INDIRECT("1:"&amp;LEN(O22)))+1,1),2^(ROW(INDIRECT("1:"&amp;LEN(O22)))-1))</f>
        <v>2040</v>
      </c>
      <c r="Q22">
        <v>100000001100</v>
      </c>
      <c r="R22" cm="1">
        <f t="array" aca="1" ref="R22" ca="1">SUMPRODUCT(--MID(Q22,LEN(Q22)-ROW(INDIRECT("1:"&amp;LEN(Q22)))+1,1),2^(ROW(INDIRECT("1:"&amp;LEN(Q22)))-1))</f>
        <v>2060</v>
      </c>
      <c r="T22">
        <f t="shared" ca="1" si="5"/>
        <v>4</v>
      </c>
      <c r="U22">
        <f t="shared" ca="1" si="6"/>
        <v>24</v>
      </c>
      <c r="V22">
        <f t="shared" ca="1" si="7"/>
        <v>20</v>
      </c>
    </row>
    <row r="23" spans="1:22" x14ac:dyDescent="0.4">
      <c r="C23" t="s">
        <v>70</v>
      </c>
      <c r="D23" t="s">
        <v>88</v>
      </c>
      <c r="E23" t="s">
        <v>71</v>
      </c>
      <c r="F23" t="s">
        <v>87</v>
      </c>
      <c r="G23" t="s">
        <v>72</v>
      </c>
      <c r="H23" t="s">
        <v>84</v>
      </c>
      <c r="M23">
        <v>1000001100</v>
      </c>
      <c r="N23" cm="1">
        <f t="array" aca="1" ref="N23" ca="1">SUMPRODUCT(--MID(M23,LEN(M23)-ROW(INDIRECT("1:"&amp;LEN(M23)))+1,1),2^(ROW(INDIRECT("1:"&amp;LEN(M23)))-1))</f>
        <v>524</v>
      </c>
      <c r="O23">
        <v>1000000111</v>
      </c>
      <c r="P23" cm="1">
        <f t="array" aca="1" ref="P23" ca="1">SUMPRODUCT(--MID(O23,LEN(O23)-ROW(INDIRECT("1:"&amp;LEN(O23)))+1,1),2^(ROW(INDIRECT("1:"&amp;LEN(O23)))-1))</f>
        <v>519</v>
      </c>
      <c r="Q23">
        <v>1000000110</v>
      </c>
      <c r="R23" cm="1">
        <f t="array" aca="1" ref="R23" ca="1">SUMPRODUCT(--MID(Q23,LEN(Q23)-ROW(INDIRECT("1:"&amp;LEN(Q23)))+1,1),2^(ROW(INDIRECT("1:"&amp;LEN(Q23)))-1))</f>
        <v>518</v>
      </c>
      <c r="T23">
        <f t="shared" ca="1" si="5"/>
        <v>-5</v>
      </c>
      <c r="U23">
        <f t="shared" ca="1" si="6"/>
        <v>-6</v>
      </c>
      <c r="V23">
        <f t="shared" ca="1" si="7"/>
        <v>-1</v>
      </c>
    </row>
    <row r="24" spans="1:22" x14ac:dyDescent="0.4">
      <c r="A24">
        <v>0.9</v>
      </c>
      <c r="B24">
        <v>1</v>
      </c>
      <c r="C24">
        <v>1001000010</v>
      </c>
      <c r="D24" cm="1">
        <f t="array" aca="1" ref="D24" ca="1">SUMPRODUCT(--MID(C24,LEN(C24)-ROW(INDIRECT("1:"&amp;LEN(C24)))+1,1),2^(ROW(INDIRECT("1:"&amp;LEN(C24)))-1))</f>
        <v>578</v>
      </c>
      <c r="E24">
        <v>101100000</v>
      </c>
      <c r="F24" cm="1">
        <f t="array" aca="1" ref="F24" ca="1">SUMPRODUCT(--MID(E24,LEN(E24)-ROW(INDIRECT("1:"&amp;LEN(E24)))+1,1),2^(ROW(INDIRECT("1:"&amp;LEN(E24)))-1))</f>
        <v>352</v>
      </c>
      <c r="G24">
        <v>11110110</v>
      </c>
      <c r="H24" cm="1">
        <f t="array" aca="1" ref="H24" ca="1">SUMPRODUCT(--MID(G24,LEN(G24)-ROW(INDIRECT("1:"&amp;LEN(G24)))+1,1),2^(ROW(INDIRECT("1:"&amp;LEN(G24)))-1))</f>
        <v>246</v>
      </c>
      <c r="I24">
        <f ca="1">(F24-H24)*0.609161793</f>
        <v>64.571150058000001</v>
      </c>
      <c r="J24">
        <f ca="1">(D24-F24)*0.609161793</f>
        <v>137.67056521799998</v>
      </c>
      <c r="M24">
        <v>111110100</v>
      </c>
      <c r="N24" cm="1">
        <f t="array" aca="1" ref="N24" ca="1">SUMPRODUCT(--MID(M24,LEN(M24)-ROW(INDIRECT("1:"&amp;LEN(M24)))+1,1),2^(ROW(INDIRECT("1:"&amp;LEN(M24)))-1))</f>
        <v>500</v>
      </c>
      <c r="O24">
        <v>111110011</v>
      </c>
      <c r="P24" cm="1">
        <f t="array" aca="1" ref="P24" ca="1">SUMPRODUCT(--MID(O24,LEN(O24)-ROW(INDIRECT("1:"&amp;LEN(O24)))+1,1),2^(ROW(INDIRECT("1:"&amp;LEN(O24)))-1))</f>
        <v>499</v>
      </c>
      <c r="Q24">
        <v>111110010</v>
      </c>
      <c r="R24" cm="1">
        <f t="array" aca="1" ref="R24" ca="1">SUMPRODUCT(--MID(Q24,LEN(Q24)-ROW(INDIRECT("1:"&amp;LEN(Q24)))+1,1),2^(ROW(INDIRECT("1:"&amp;LEN(Q24)))-1))</f>
        <v>498</v>
      </c>
      <c r="T24">
        <f t="shared" ca="1" si="5"/>
        <v>-1</v>
      </c>
      <c r="U24">
        <f t="shared" ca="1" si="6"/>
        <v>-2</v>
      </c>
      <c r="V24">
        <f t="shared" ca="1" si="7"/>
        <v>-1</v>
      </c>
    </row>
    <row r="25" spans="1:22" x14ac:dyDescent="0.4">
      <c r="C25">
        <v>1000011111</v>
      </c>
      <c r="D25" cm="1">
        <f t="array" aca="1" ref="D25" ca="1">SUMPRODUCT(--MID(C25,LEN(C25)-ROW(INDIRECT("1:"&amp;LEN(C25)))+1,1),2^(ROW(INDIRECT("1:"&amp;LEN(C25)))-1))</f>
        <v>543</v>
      </c>
      <c r="E25">
        <v>101001101</v>
      </c>
      <c r="F25" cm="1">
        <f t="array" aca="1" ref="F25" ca="1">SUMPRODUCT(--MID(E25,LEN(E25)-ROW(INDIRECT("1:"&amp;LEN(E25)))+1,1),2^(ROW(INDIRECT("1:"&amp;LEN(E25)))-1))</f>
        <v>333</v>
      </c>
      <c r="G25">
        <v>11110101</v>
      </c>
      <c r="H25" cm="1">
        <f t="array" aca="1" ref="H25" ca="1">SUMPRODUCT(--MID(G25,LEN(G25)-ROW(INDIRECT("1:"&amp;LEN(G25)))+1,1),2^(ROW(INDIRECT("1:"&amp;LEN(G25)))-1))</f>
        <v>245</v>
      </c>
      <c r="I25">
        <f ca="1">(F25-H25)*0.609161793</f>
        <v>53.606237783999994</v>
      </c>
      <c r="J25">
        <f ca="1">(D25-F25)*0.609161793</f>
        <v>127.92397652999999</v>
      </c>
    </row>
    <row r="26" spans="1:22" x14ac:dyDescent="0.4">
      <c r="C26">
        <v>1000110101</v>
      </c>
      <c r="D26" cm="1">
        <f t="array" aca="1" ref="D26" ca="1">SUMPRODUCT(--MID(C26,LEN(C26)-ROW(INDIRECT("1:"&amp;LEN(C26)))+1,1),2^(ROW(INDIRECT("1:"&amp;LEN(C26)))-1))</f>
        <v>565</v>
      </c>
      <c r="E26">
        <v>101011100</v>
      </c>
      <c r="F26" cm="1">
        <f t="array" aca="1" ref="F26" ca="1">SUMPRODUCT(--MID(E26,LEN(E26)-ROW(INDIRECT("1:"&amp;LEN(E26)))+1,1),2^(ROW(INDIRECT("1:"&amp;LEN(E26)))-1))</f>
        <v>348</v>
      </c>
      <c r="G26">
        <v>11111111</v>
      </c>
      <c r="H26" cm="1">
        <f t="array" aca="1" ref="H26" ca="1">SUMPRODUCT(--MID(G26,LEN(G26)-ROW(INDIRECT("1:"&amp;LEN(G26)))+1,1),2^(ROW(INDIRECT("1:"&amp;LEN(G26)))-1))</f>
        <v>255</v>
      </c>
      <c r="I26">
        <f ca="1">(F26-H26)*0.609161793</f>
        <v>56.652046748999993</v>
      </c>
      <c r="J26">
        <f ca="1">(D26-F26)*0.609161793</f>
        <v>132.18810908099999</v>
      </c>
      <c r="L26" t="s">
        <v>96</v>
      </c>
      <c r="M26">
        <v>1000101111</v>
      </c>
      <c r="N26" cm="1">
        <f t="array" aca="1" ref="N26" ca="1">SUMPRODUCT(--MID(M26,LEN(M26)-ROW(INDIRECT("1:"&amp;LEN(M26)))+1,1),2^(ROW(INDIRECT("1:"&amp;LEN(M26)))-1))</f>
        <v>559</v>
      </c>
      <c r="O26">
        <v>1000101110</v>
      </c>
      <c r="P26" cm="1">
        <f t="array" aca="1" ref="P26" ca="1">SUMPRODUCT(--MID(O26,LEN(O26)-ROW(INDIRECT("1:"&amp;LEN(O26)))+1,1),2^(ROW(INDIRECT("1:"&amp;LEN(O26)))-1))</f>
        <v>558</v>
      </c>
      <c r="Q26">
        <v>1000101100</v>
      </c>
      <c r="R26" cm="1">
        <f t="array" aca="1" ref="R26" ca="1">SUMPRODUCT(--MID(Q26,LEN(Q26)-ROW(INDIRECT("1:"&amp;LEN(Q26)))+1,1),2^(ROW(INDIRECT("1:"&amp;LEN(Q26)))-1))</f>
        <v>556</v>
      </c>
      <c r="T26">
        <f t="shared" ca="1" si="5"/>
        <v>-1</v>
      </c>
      <c r="U26">
        <f t="shared" ca="1" si="6"/>
        <v>-3</v>
      </c>
      <c r="V26">
        <f t="shared" ca="1" si="7"/>
        <v>-2</v>
      </c>
    </row>
    <row r="27" spans="1:22" x14ac:dyDescent="0.4">
      <c r="C27">
        <v>1001001000</v>
      </c>
      <c r="D27" cm="1">
        <f t="array" aca="1" ref="D27" ca="1">SUMPRODUCT(--MID(C27,LEN(C27)-ROW(INDIRECT("1:"&amp;LEN(C27)))+1,1),2^(ROW(INDIRECT("1:"&amp;LEN(C27)))-1))</f>
        <v>584</v>
      </c>
      <c r="E27">
        <v>101101000</v>
      </c>
      <c r="F27" cm="1">
        <f t="array" aca="1" ref="F27" ca="1">SUMPRODUCT(--MID(E27,LEN(E27)-ROW(INDIRECT("1:"&amp;LEN(E27)))+1,1),2^(ROW(INDIRECT("1:"&amp;LEN(E27)))-1))</f>
        <v>360</v>
      </c>
      <c r="G27">
        <v>11111001</v>
      </c>
      <c r="H27" cm="1">
        <f t="array" aca="1" ref="H27" ca="1">SUMPRODUCT(--MID(G27,LEN(G27)-ROW(INDIRECT("1:"&amp;LEN(G27)))+1,1),2^(ROW(INDIRECT("1:"&amp;LEN(G27)))-1))</f>
        <v>249</v>
      </c>
      <c r="I27">
        <f ca="1">(F27-H27)*0.609161793</f>
        <v>67.616959022999993</v>
      </c>
      <c r="J27">
        <f ca="1">(D27-F27)*0.609161793</f>
        <v>136.45224163199998</v>
      </c>
      <c r="M27">
        <v>111011101111</v>
      </c>
      <c r="N27" cm="1">
        <f t="array" aca="1" ref="N27" ca="1">SUMPRODUCT(--MID(M27,LEN(M27)-ROW(INDIRECT("1:"&amp;LEN(M27)))+1,1),2^(ROW(INDIRECT("1:"&amp;LEN(M27)))-1))</f>
        <v>3823</v>
      </c>
      <c r="O27">
        <v>110101010100</v>
      </c>
      <c r="P27" cm="1">
        <f t="array" aca="1" ref="P27" ca="1">SUMPRODUCT(--MID(O27,LEN(O27)-ROW(INDIRECT("1:"&amp;LEN(O27)))+1,1),2^(ROW(INDIRECT("1:"&amp;LEN(O27)))-1))</f>
        <v>3412</v>
      </c>
      <c r="Q27">
        <v>10011111000</v>
      </c>
      <c r="R27" cm="1">
        <f t="array" aca="1" ref="R27" ca="1">SUMPRODUCT(--MID(Q27,LEN(Q27)-ROW(INDIRECT("1:"&amp;LEN(Q27)))+1,1),2^(ROW(INDIRECT("1:"&amp;LEN(Q27)))-1))</f>
        <v>1272</v>
      </c>
      <c r="T27">
        <f t="shared" ca="1" si="5"/>
        <v>-411</v>
      </c>
      <c r="U27">
        <f t="shared" ca="1" si="6"/>
        <v>-2551</v>
      </c>
      <c r="V27">
        <f t="shared" ca="1" si="7"/>
        <v>-2140</v>
      </c>
    </row>
    <row r="28" spans="1:22" x14ac:dyDescent="0.4">
      <c r="C28">
        <v>1000101101</v>
      </c>
      <c r="D28" cm="1">
        <f t="array" aca="1" ref="D28" ca="1">SUMPRODUCT(--MID(C28,LEN(C28)-ROW(INDIRECT("1:"&amp;LEN(C28)))+1,1),2^(ROW(INDIRECT("1:"&amp;LEN(C28)))-1))</f>
        <v>557</v>
      </c>
      <c r="E28">
        <v>101010110</v>
      </c>
      <c r="F28" cm="1">
        <f t="array" aca="1" ref="F28" ca="1">SUMPRODUCT(--MID(E28,LEN(E28)-ROW(INDIRECT("1:"&amp;LEN(E28)))+1,1),2^(ROW(INDIRECT("1:"&amp;LEN(E28)))-1))</f>
        <v>342</v>
      </c>
      <c r="G28">
        <v>11110001</v>
      </c>
      <c r="H28" cm="1">
        <f t="array" aca="1" ref="H28" ca="1">SUMPRODUCT(--MID(G28,LEN(G28)-ROW(INDIRECT("1:"&amp;LEN(G28)))+1,1),2^(ROW(INDIRECT("1:"&amp;LEN(G28)))-1))</f>
        <v>241</v>
      </c>
      <c r="I28">
        <f ca="1">(F28-H28)*0.609161793</f>
        <v>61.525341092999994</v>
      </c>
      <c r="J28">
        <f ca="1">(D28-F28)*0.609161793</f>
        <v>130.969785495</v>
      </c>
      <c r="M28">
        <v>1001000010</v>
      </c>
      <c r="N28" cm="1">
        <f t="array" aca="1" ref="N28" ca="1">SUMPRODUCT(--MID(M28,LEN(M28)-ROW(INDIRECT("1:"&amp;LEN(M28)))+1,1),2^(ROW(INDIRECT("1:"&amp;LEN(M28)))-1))</f>
        <v>578</v>
      </c>
      <c r="O28">
        <v>1000111011</v>
      </c>
      <c r="P28" cm="1">
        <f t="array" aca="1" ref="P28" ca="1">SUMPRODUCT(--MID(O28,LEN(O28)-ROW(INDIRECT("1:"&amp;LEN(O28)))+1,1),2^(ROW(INDIRECT("1:"&amp;LEN(O28)))-1))</f>
        <v>571</v>
      </c>
      <c r="Q28">
        <v>1001000000</v>
      </c>
      <c r="R28" cm="1">
        <f t="array" aca="1" ref="R28" ca="1">SUMPRODUCT(--MID(Q28,LEN(Q28)-ROW(INDIRECT("1:"&amp;LEN(Q28)))+1,1),2^(ROW(INDIRECT("1:"&amp;LEN(Q28)))-1))</f>
        <v>576</v>
      </c>
      <c r="T28">
        <f t="shared" ca="1" si="5"/>
        <v>-7</v>
      </c>
      <c r="U28">
        <f t="shared" ca="1" si="6"/>
        <v>-2</v>
      </c>
      <c r="V28">
        <f t="shared" ca="1" si="7"/>
        <v>5</v>
      </c>
    </row>
    <row r="29" spans="1:22" x14ac:dyDescent="0.4">
      <c r="C29">
        <v>1000101011</v>
      </c>
      <c r="D29" cm="1">
        <f t="array" aca="1" ref="D29" ca="1">SUMPRODUCT(--MID(C29,LEN(C29)-ROW(INDIRECT("1:"&amp;LEN(C29)))+1,1),2^(ROW(INDIRECT("1:"&amp;LEN(C29)))-1))</f>
        <v>555</v>
      </c>
      <c r="E29">
        <v>101011011</v>
      </c>
      <c r="F29" cm="1">
        <f t="array" aca="1" ref="F29" ca="1">SUMPRODUCT(--MID(E29,LEN(E29)-ROW(INDIRECT("1:"&amp;LEN(E29)))+1,1),2^(ROW(INDIRECT("1:"&amp;LEN(E29)))-1))</f>
        <v>347</v>
      </c>
      <c r="G29">
        <v>11101100</v>
      </c>
      <c r="H29" cm="1">
        <f t="array" aca="1" ref="H29" ca="1">SUMPRODUCT(--MID(G29,LEN(G29)-ROW(INDIRECT("1:"&amp;LEN(G29)))+1,1),2^(ROW(INDIRECT("1:"&amp;LEN(G29)))-1))</f>
        <v>236</v>
      </c>
      <c r="I29">
        <f ca="1">(F29-H29)*0.609161793</f>
        <v>67.616959022999993</v>
      </c>
      <c r="J29">
        <f ca="1">(D29-F29)*0.609161793</f>
        <v>126.70565294399999</v>
      </c>
      <c r="M29">
        <v>1001000101</v>
      </c>
      <c r="N29" cm="1">
        <f t="array" aca="1" ref="N29" ca="1">SUMPRODUCT(--MID(M29,LEN(M29)-ROW(INDIRECT("1:"&amp;LEN(M29)))+1,1),2^(ROW(INDIRECT("1:"&amp;LEN(M29)))-1))</f>
        <v>581</v>
      </c>
      <c r="O29">
        <v>1001000011</v>
      </c>
      <c r="P29" cm="1">
        <f t="array" aca="1" ref="P29" ca="1">SUMPRODUCT(--MID(O29,LEN(O29)-ROW(INDIRECT("1:"&amp;LEN(O29)))+1,1),2^(ROW(INDIRECT("1:"&amp;LEN(O29)))-1))</f>
        <v>579</v>
      </c>
      <c r="Q29">
        <v>1001000000</v>
      </c>
      <c r="R29" cm="1">
        <f t="array" aca="1" ref="R29" ca="1">SUMPRODUCT(--MID(Q29,LEN(Q29)-ROW(INDIRECT("1:"&amp;LEN(Q29)))+1,1),2^(ROW(INDIRECT("1:"&amp;LEN(Q29)))-1))</f>
        <v>576</v>
      </c>
      <c r="T29">
        <f t="shared" ca="1" si="5"/>
        <v>-2</v>
      </c>
      <c r="U29">
        <f t="shared" ca="1" si="6"/>
        <v>-5</v>
      </c>
      <c r="V29">
        <f t="shared" ca="1" si="7"/>
        <v>-3</v>
      </c>
    </row>
    <row r="31" spans="1:22" x14ac:dyDescent="0.4">
      <c r="A31">
        <v>1</v>
      </c>
      <c r="B31">
        <v>1.1000000000000001</v>
      </c>
      <c r="C31">
        <v>1000010000</v>
      </c>
      <c r="D31" cm="1">
        <f t="array" aca="1" ref="D31" ca="1">SUMPRODUCT(--MID(C31,LEN(C31)-ROW(INDIRECT("1:"&amp;LEN(C31)))+1,1),2^(ROW(INDIRECT("1:"&amp;LEN(C31)))-1))</f>
        <v>528</v>
      </c>
      <c r="E31">
        <v>100101110</v>
      </c>
      <c r="F31" cm="1">
        <f t="array" aca="1" ref="F31" ca="1">SUMPRODUCT(--MID(E31,LEN(E31)-ROW(INDIRECT("1:"&amp;LEN(E31)))+1,1),2^(ROW(INDIRECT("1:"&amp;LEN(E31)))-1))</f>
        <v>302</v>
      </c>
      <c r="G31">
        <v>11111010</v>
      </c>
      <c r="H31" cm="1">
        <f t="array" aca="1" ref="H31" ca="1">SUMPRODUCT(--MID(G31,LEN(G31)-ROW(INDIRECT("1:"&amp;LEN(G31)))+1,1),2^(ROW(INDIRECT("1:"&amp;LEN(G31)))-1))</f>
        <v>250</v>
      </c>
      <c r="I31">
        <f ca="1">(F31-H31)*0.609161793</f>
        <v>31.676413235999998</v>
      </c>
      <c r="J31">
        <f ca="1">(D31-F31)*0.609161793</f>
        <v>137.67056521799998</v>
      </c>
      <c r="M31" t="s">
        <v>70</v>
      </c>
      <c r="N31" t="s">
        <v>103</v>
      </c>
      <c r="O31" t="s">
        <v>71</v>
      </c>
      <c r="P31" t="s">
        <v>108</v>
      </c>
      <c r="Q31" t="s">
        <v>72</v>
      </c>
      <c r="R31" t="s">
        <v>109</v>
      </c>
    </row>
    <row r="32" spans="1:22" x14ac:dyDescent="0.4">
      <c r="C32">
        <v>1000010100</v>
      </c>
      <c r="D32" cm="1">
        <f t="array" aca="1" ref="D32" ca="1">SUMPRODUCT(--MID(C32,LEN(C32)-ROW(INDIRECT("1:"&amp;LEN(C32)))+1,1),2^(ROW(INDIRECT("1:"&amp;LEN(C32)))-1))</f>
        <v>532</v>
      </c>
      <c r="E32">
        <v>100110111</v>
      </c>
      <c r="F32" cm="1">
        <f t="array" aca="1" ref="F32" ca="1">SUMPRODUCT(--MID(E32,LEN(E32)-ROW(INDIRECT("1:"&amp;LEN(E32)))+1,1),2^(ROW(INDIRECT("1:"&amp;LEN(E32)))-1))</f>
        <v>311</v>
      </c>
      <c r="G32">
        <v>11110100</v>
      </c>
      <c r="H32" cm="1">
        <f t="array" aca="1" ref="H32" ca="1">SUMPRODUCT(--MID(G32,LEN(G32)-ROW(INDIRECT("1:"&amp;LEN(G32)))+1,1),2^(ROW(INDIRECT("1:"&amp;LEN(G32)))-1))</f>
        <v>244</v>
      </c>
      <c r="I32">
        <f ca="1">(F32-H32)*0.609161793</f>
        <v>40.813840130999999</v>
      </c>
      <c r="J32">
        <f ca="1">(D32-F32)*0.609161793</f>
        <v>134.62475625299999</v>
      </c>
      <c r="L32" t="s">
        <v>96</v>
      </c>
      <c r="M32">
        <v>11100100</v>
      </c>
      <c r="N32" cm="1">
        <f t="array" aca="1" ref="N32" ca="1">SUMPRODUCT(--MID(M32,LEN(M32)-ROW(INDIRECT("1:"&amp;LEN(M32)))+1,1),2^(ROW(INDIRECT("1:"&amp;LEN(M32)))-1))</f>
        <v>228</v>
      </c>
      <c r="O32">
        <v>11100100</v>
      </c>
      <c r="P32" cm="1">
        <f t="array" aca="1" ref="P32" ca="1">SUMPRODUCT(--MID(O32,LEN(O32)-ROW(INDIRECT("1:"&amp;LEN(O32)))+1,1),2^(ROW(INDIRECT("1:"&amp;LEN(O32)))-1))</f>
        <v>228</v>
      </c>
      <c r="Q32">
        <v>11100011</v>
      </c>
      <c r="R32" cm="1">
        <f t="array" aca="1" ref="R32" ca="1">SUMPRODUCT(--MID(Q32,LEN(Q32)-ROW(INDIRECT("1:"&amp;LEN(Q32)))+1,1),2^(ROW(INDIRECT("1:"&amp;LEN(Q32)))-1))</f>
        <v>227</v>
      </c>
      <c r="T32">
        <f ca="1">P32-N32</f>
        <v>0</v>
      </c>
      <c r="U32">
        <f ca="1">R32-N32</f>
        <v>-1</v>
      </c>
      <c r="V32">
        <f ca="1">R32-P32</f>
        <v>-1</v>
      </c>
    </row>
    <row r="33" spans="3:22" x14ac:dyDescent="0.4">
      <c r="C33">
        <v>1000001110</v>
      </c>
      <c r="D33" cm="1">
        <f t="array" aca="1" ref="D33" ca="1">SUMPRODUCT(--MID(C33,LEN(C33)-ROW(INDIRECT("1:"&amp;LEN(C33)))+1,1),2^(ROW(INDIRECT("1:"&amp;LEN(C33)))-1))</f>
        <v>526</v>
      </c>
      <c r="E33">
        <v>100101100</v>
      </c>
      <c r="F33" cm="1">
        <f t="array" aca="1" ref="F33" ca="1">SUMPRODUCT(--MID(E33,LEN(E33)-ROW(INDIRECT("1:"&amp;LEN(E33)))+1,1),2^(ROW(INDIRECT("1:"&amp;LEN(E33)))-1))</f>
        <v>300</v>
      </c>
      <c r="G33">
        <v>11110100</v>
      </c>
      <c r="H33" cm="1">
        <f t="array" aca="1" ref="H33" ca="1">SUMPRODUCT(--MID(G33,LEN(G33)-ROW(INDIRECT("1:"&amp;LEN(G33)))+1,1),2^(ROW(INDIRECT("1:"&amp;LEN(G33)))-1))</f>
        <v>244</v>
      </c>
      <c r="I33">
        <f ca="1">(F33-H33)*0.609161793</f>
        <v>34.113060407999996</v>
      </c>
      <c r="J33">
        <f ca="1">(D33-F33)*0.609161793</f>
        <v>137.67056521799998</v>
      </c>
    </row>
    <row r="34" spans="3:22" x14ac:dyDescent="0.4">
      <c r="C34">
        <v>1000001110</v>
      </c>
      <c r="D34" cm="1">
        <f t="array" aca="1" ref="D34" ca="1">SUMPRODUCT(--MID(C34,LEN(C34)-ROW(INDIRECT("1:"&amp;LEN(C34)))+1,1),2^(ROW(INDIRECT("1:"&amp;LEN(C34)))-1))</f>
        <v>526</v>
      </c>
      <c r="E34">
        <v>100101110</v>
      </c>
      <c r="F34" cm="1">
        <f t="array" aca="1" ref="F34" ca="1">SUMPRODUCT(--MID(E34,LEN(E34)-ROW(INDIRECT("1:"&amp;LEN(E34)))+1,1),2^(ROW(INDIRECT("1:"&amp;LEN(E34)))-1))</f>
        <v>302</v>
      </c>
      <c r="G34">
        <v>11111010</v>
      </c>
      <c r="H34" cm="1">
        <f t="array" aca="1" ref="H34" ca="1">SUMPRODUCT(--MID(G34,LEN(G34)-ROW(INDIRECT("1:"&amp;LEN(G34)))+1,1),2^(ROW(INDIRECT("1:"&amp;LEN(G34)))-1))</f>
        <v>250</v>
      </c>
      <c r="I34">
        <f ca="1">(F34-H34)*0.609161793</f>
        <v>31.676413235999998</v>
      </c>
      <c r="J34">
        <f ca="1">(D34-F34)*0.609161793</f>
        <v>136.45224163199998</v>
      </c>
    </row>
    <row r="35" spans="3:22" x14ac:dyDescent="0.4">
      <c r="C35">
        <v>1000000111</v>
      </c>
      <c r="D35" cm="1">
        <f t="array" aca="1" ref="D35" ca="1">SUMPRODUCT(--MID(C35,LEN(C35)-ROW(INDIRECT("1:"&amp;LEN(C35)))+1,1),2^(ROW(INDIRECT("1:"&amp;LEN(C35)))-1))</f>
        <v>519</v>
      </c>
      <c r="E35">
        <v>100101010</v>
      </c>
      <c r="F35" cm="1">
        <f t="array" aca="1" ref="F35" ca="1">SUMPRODUCT(--MID(E35,LEN(E35)-ROW(INDIRECT("1:"&amp;LEN(E35)))+1,1),2^(ROW(INDIRECT("1:"&amp;LEN(E35)))-1))</f>
        <v>298</v>
      </c>
      <c r="G35">
        <v>11101010</v>
      </c>
      <c r="H35" cm="1">
        <f t="array" aca="1" ref="H35" ca="1">SUMPRODUCT(--MID(G35,LEN(G35)-ROW(INDIRECT("1:"&amp;LEN(G35)))+1,1),2^(ROW(INDIRECT("1:"&amp;LEN(G35)))-1))</f>
        <v>234</v>
      </c>
      <c r="I35">
        <f ca="1">(F35-H35)*0.609161793</f>
        <v>38.986354751999997</v>
      </c>
      <c r="J35">
        <f ca="1">(D35-F35)*0.609161793</f>
        <v>134.62475625299999</v>
      </c>
      <c r="M35">
        <v>11101111</v>
      </c>
      <c r="N35" cm="1">
        <f t="array" aca="1" ref="N35" ca="1">SUMPRODUCT(--MID(M35,LEN(M35)-ROW(INDIRECT("1:"&amp;LEN(M35)))+1,1),2^(ROW(INDIRECT("1:"&amp;LEN(M35)))-1))</f>
        <v>239</v>
      </c>
      <c r="O35">
        <v>11110000</v>
      </c>
      <c r="P35" cm="1">
        <f t="array" aca="1" ref="P35" ca="1">SUMPRODUCT(--MID(O35,LEN(O35)-ROW(INDIRECT("1:"&amp;LEN(O35)))+1,1),2^(ROW(INDIRECT("1:"&amp;LEN(O35)))-1))</f>
        <v>240</v>
      </c>
      <c r="Q35">
        <v>11110100</v>
      </c>
      <c r="R35" cm="1">
        <f t="array" aca="1" ref="R35" ca="1">SUMPRODUCT(--MID(Q35,LEN(Q35)-ROW(INDIRECT("1:"&amp;LEN(Q35)))+1,1),2^(ROW(INDIRECT("1:"&amp;LEN(Q35)))-1))</f>
        <v>244</v>
      </c>
      <c r="T35">
        <f t="shared" ref="T33:T43" ca="1" si="8">P35-N35</f>
        <v>1</v>
      </c>
      <c r="U35">
        <f t="shared" ref="U33:U43" ca="1" si="9">R35-N35</f>
        <v>5</v>
      </c>
      <c r="V35">
        <f t="shared" ref="V33:V43" ca="1" si="10">R35-P35</f>
        <v>4</v>
      </c>
    </row>
    <row r="37" spans="3:22" x14ac:dyDescent="0.4">
      <c r="C37" t="s">
        <v>70</v>
      </c>
      <c r="D37" t="s">
        <v>103</v>
      </c>
      <c r="E37" t="s">
        <v>71</v>
      </c>
      <c r="F37" t="s">
        <v>64</v>
      </c>
      <c r="G37" t="s">
        <v>72</v>
      </c>
      <c r="H37" t="s">
        <v>106</v>
      </c>
      <c r="M37">
        <v>11101101</v>
      </c>
      <c r="N37" cm="1">
        <f t="array" aca="1" ref="N37" ca="1">SUMPRODUCT(--MID(M37,LEN(M37)-ROW(INDIRECT("1:"&amp;LEN(M37)))+1,1),2^(ROW(INDIRECT("1:"&amp;LEN(M37)))-1))</f>
        <v>237</v>
      </c>
      <c r="O37">
        <v>11101011</v>
      </c>
      <c r="P37" cm="1">
        <f t="array" aca="1" ref="P37" ca="1">SUMPRODUCT(--MID(O37,LEN(O37)-ROW(INDIRECT("1:"&amp;LEN(O37)))+1,1),2^(ROW(INDIRECT("1:"&amp;LEN(O37)))-1))</f>
        <v>235</v>
      </c>
      <c r="Q37">
        <v>11101001</v>
      </c>
      <c r="R37" cm="1">
        <f t="array" aca="1" ref="R37" ca="1">SUMPRODUCT(--MID(Q37,LEN(Q37)-ROW(INDIRECT("1:"&amp;LEN(Q37)))+1,1),2^(ROW(INDIRECT("1:"&amp;LEN(Q37)))-1))</f>
        <v>233</v>
      </c>
      <c r="T37">
        <f t="shared" ca="1" si="8"/>
        <v>-2</v>
      </c>
      <c r="U37">
        <f t="shared" ca="1" si="9"/>
        <v>-4</v>
      </c>
      <c r="V37">
        <f t="shared" ca="1" si="10"/>
        <v>-2</v>
      </c>
    </row>
    <row r="38" spans="3:22" x14ac:dyDescent="0.4">
      <c r="C38">
        <v>11001111001</v>
      </c>
      <c r="D38" cm="1">
        <f t="array" aca="1" ref="D38" ca="1">SUMPRODUCT(--MID(C38,LEN(C38)-ROW(INDIRECT("1:"&amp;LEN(C38)))+1,1),2^(ROW(INDIRECT("1:"&amp;LEN(C38)))-1))</f>
        <v>1657</v>
      </c>
      <c r="E38">
        <v>111100110010</v>
      </c>
      <c r="F38" cm="1">
        <f t="array" aca="1" ref="F38" ca="1">SUMPRODUCT(--MID(E38,LEN(E38)-ROW(INDIRECT("1:"&amp;LEN(E38)))+1,1),2^(ROW(INDIRECT("1:"&amp;LEN(E38)))-1))</f>
        <v>3890</v>
      </c>
      <c r="G38">
        <v>11110111110</v>
      </c>
      <c r="H38" cm="1">
        <f t="array" aca="1" ref="H38" ca="1">SUMPRODUCT(--MID(G38,LEN(G38)-ROW(INDIRECT("1:"&amp;LEN(G38)))+1,1),2^(ROW(INDIRECT("1:"&amp;LEN(G38)))-1))</f>
        <v>1982</v>
      </c>
      <c r="I38">
        <f ca="1">(H38-D38)*0.609161793</f>
        <v>197.97758272499999</v>
      </c>
      <c r="J38">
        <f ca="1">(F38-H38)*0.609161793</f>
        <v>1162.2807010439999</v>
      </c>
      <c r="T38">
        <f t="shared" si="8"/>
        <v>0</v>
      </c>
      <c r="U38">
        <f t="shared" si="9"/>
        <v>0</v>
      </c>
      <c r="V38">
        <f t="shared" si="10"/>
        <v>0</v>
      </c>
    </row>
    <row r="39" spans="3:22" x14ac:dyDescent="0.4">
      <c r="C39">
        <v>11101011</v>
      </c>
      <c r="D39" cm="1">
        <f t="array" aca="1" ref="D39" ca="1">SUMPRODUCT(--MID(C39,LEN(C39)-ROW(INDIRECT("1:"&amp;LEN(C39)))+1,1),2^(ROW(INDIRECT("1:"&amp;LEN(C39)))-1))</f>
        <v>235</v>
      </c>
      <c r="E39">
        <v>111110100</v>
      </c>
      <c r="F39" cm="1">
        <f t="array" aca="1" ref="F39" ca="1">SUMPRODUCT(--MID(E39,LEN(E39)-ROW(INDIRECT("1:"&amp;LEN(E39)))+1,1),2^(ROW(INDIRECT("1:"&amp;LEN(E39)))-1))</f>
        <v>500</v>
      </c>
      <c r="G39">
        <v>100100110</v>
      </c>
      <c r="H39" cm="1">
        <f t="array" aca="1" ref="H39" ca="1">SUMPRODUCT(--MID(G39,LEN(G39)-ROW(INDIRECT("1:"&amp;LEN(G39)))+1,1),2^(ROW(INDIRECT("1:"&amp;LEN(G39)))-1))</f>
        <v>294</v>
      </c>
      <c r="I39">
        <f ca="1">(H39-D39)*0.609161793</f>
        <v>35.940545786999998</v>
      </c>
      <c r="J39">
        <f ca="1">(F39-H39)*0.609161793</f>
        <v>125.487329358</v>
      </c>
      <c r="L39" t="s">
        <v>97</v>
      </c>
      <c r="M39">
        <v>10001100</v>
      </c>
      <c r="N39" cm="1">
        <f t="array" aca="1" ref="N39" ca="1">SUMPRODUCT(--MID(M39,LEN(M39)-ROW(INDIRECT("1:"&amp;LEN(M39)))+1,1),2^(ROW(INDIRECT("1:"&amp;LEN(M39)))-1))</f>
        <v>140</v>
      </c>
      <c r="O39">
        <v>10001101</v>
      </c>
      <c r="P39" cm="1">
        <f t="array" aca="1" ref="P39" ca="1">SUMPRODUCT(--MID(O39,LEN(O39)-ROW(INDIRECT("1:"&amp;LEN(O39)))+1,1),2^(ROW(INDIRECT("1:"&amp;LEN(O39)))-1))</f>
        <v>141</v>
      </c>
      <c r="Q39">
        <v>10001100</v>
      </c>
      <c r="R39" cm="1">
        <f t="array" aca="1" ref="R39" ca="1">SUMPRODUCT(--MID(Q39,LEN(Q39)-ROW(INDIRECT("1:"&amp;LEN(Q39)))+1,1),2^(ROW(INDIRECT("1:"&amp;LEN(Q39)))-1))</f>
        <v>140</v>
      </c>
      <c r="T39">
        <f t="shared" ca="1" si="8"/>
        <v>1</v>
      </c>
      <c r="U39">
        <f t="shared" ca="1" si="9"/>
        <v>0</v>
      </c>
      <c r="V39">
        <f t="shared" ca="1" si="10"/>
        <v>-1</v>
      </c>
    </row>
    <row r="40" spans="3:22" x14ac:dyDescent="0.4">
      <c r="C40">
        <v>11101000</v>
      </c>
      <c r="D40" cm="1">
        <f t="array" aca="1" ref="D40" ca="1">SUMPRODUCT(--MID(C40,LEN(C40)-ROW(INDIRECT("1:"&amp;LEN(C40)))+1,1),2^(ROW(INDIRECT("1:"&amp;LEN(C40)))-1))</f>
        <v>232</v>
      </c>
      <c r="E40">
        <v>111111110</v>
      </c>
      <c r="F40" cm="1">
        <f t="array" aca="1" ref="F40" ca="1">SUMPRODUCT(--MID(E40,LEN(E40)-ROW(INDIRECT("1:"&amp;LEN(E40)))+1,1),2^(ROW(INDIRECT("1:"&amp;LEN(E40)))-1))</f>
        <v>510</v>
      </c>
      <c r="G40">
        <v>100100111</v>
      </c>
      <c r="H40" cm="1">
        <f t="array" aca="1" ref="H40" ca="1">SUMPRODUCT(--MID(G40,LEN(G40)-ROW(INDIRECT("1:"&amp;LEN(G40)))+1,1),2^(ROW(INDIRECT("1:"&amp;LEN(G40)))-1))</f>
        <v>295</v>
      </c>
      <c r="I40">
        <f ca="1">(H40-D40)*0.609161793</f>
        <v>38.377192958999998</v>
      </c>
      <c r="J40">
        <f ca="1">(F40-H40)*0.609161793</f>
        <v>130.969785495</v>
      </c>
      <c r="M40">
        <v>11101011</v>
      </c>
      <c r="N40" cm="1">
        <f t="array" aca="1" ref="N40" ca="1">SUMPRODUCT(--MID(M40,LEN(M40)-ROW(INDIRECT("1:"&amp;LEN(M40)))+1,1),2^(ROW(INDIRECT("1:"&amp;LEN(M40)))-1))</f>
        <v>235</v>
      </c>
      <c r="O40">
        <v>11101010</v>
      </c>
      <c r="P40" cm="1">
        <f t="array" aca="1" ref="P40" ca="1">SUMPRODUCT(--MID(O40,LEN(O40)-ROW(INDIRECT("1:"&amp;LEN(O40)))+1,1),2^(ROW(INDIRECT("1:"&amp;LEN(O40)))-1))</f>
        <v>234</v>
      </c>
      <c r="Q40">
        <v>11101010</v>
      </c>
      <c r="R40" cm="1">
        <f t="array" aca="1" ref="R40" ca="1">SUMPRODUCT(--MID(Q40,LEN(Q40)-ROW(INDIRECT("1:"&amp;LEN(Q40)))+1,1),2^(ROW(INDIRECT("1:"&amp;LEN(Q40)))-1))</f>
        <v>234</v>
      </c>
      <c r="T40">
        <f t="shared" ca="1" si="8"/>
        <v>-1</v>
      </c>
      <c r="U40">
        <f t="shared" ca="1" si="9"/>
        <v>-1</v>
      </c>
      <c r="V40">
        <f t="shared" ca="1" si="10"/>
        <v>0</v>
      </c>
    </row>
    <row r="41" spans="3:22" x14ac:dyDescent="0.4">
      <c r="C41">
        <v>11110000</v>
      </c>
      <c r="D41" cm="1">
        <f t="array" aca="1" ref="D41" ca="1">SUMPRODUCT(--MID(C41,LEN(C41)-ROW(INDIRECT("1:"&amp;LEN(C41)))+1,1),2^(ROW(INDIRECT("1:"&amp;LEN(C41)))-1))</f>
        <v>240</v>
      </c>
      <c r="E41">
        <v>1000001100</v>
      </c>
      <c r="F41" cm="1">
        <f t="array" aca="1" ref="F41" ca="1">SUMPRODUCT(--MID(E41,LEN(E41)-ROW(INDIRECT("1:"&amp;LEN(E41)))+1,1),2^(ROW(INDIRECT("1:"&amp;LEN(E41)))-1))</f>
        <v>524</v>
      </c>
      <c r="G41">
        <v>100101111</v>
      </c>
      <c r="H41" cm="1">
        <f t="array" aca="1" ref="H41" ca="1">SUMPRODUCT(--MID(G41,LEN(G41)-ROW(INDIRECT("1:"&amp;LEN(G41)))+1,1),2^(ROW(INDIRECT("1:"&amp;LEN(G41)))-1))</f>
        <v>303</v>
      </c>
      <c r="I41">
        <f ca="1">(H41-D41)*0.609161793</f>
        <v>38.377192958999998</v>
      </c>
      <c r="J41">
        <f ca="1">(F41-H41)*0.609161793</f>
        <v>134.62475625299999</v>
      </c>
      <c r="M41">
        <v>11100101</v>
      </c>
      <c r="N41" cm="1">
        <f t="array" aca="1" ref="N41" ca="1">SUMPRODUCT(--MID(M41,LEN(M41)-ROW(INDIRECT("1:"&amp;LEN(M41)))+1,1),2^(ROW(INDIRECT("1:"&amp;LEN(M41)))-1))</f>
        <v>229</v>
      </c>
      <c r="O41">
        <v>11100010</v>
      </c>
      <c r="P41" cm="1">
        <f t="array" aca="1" ref="P41" ca="1">SUMPRODUCT(--MID(O41,LEN(O41)-ROW(INDIRECT("1:"&amp;LEN(O41)))+1,1),2^(ROW(INDIRECT("1:"&amp;LEN(O41)))-1))</f>
        <v>226</v>
      </c>
      <c r="Q41">
        <v>11100010</v>
      </c>
      <c r="R41" cm="1">
        <f t="array" aca="1" ref="R41" ca="1">SUMPRODUCT(--MID(Q41,LEN(Q41)-ROW(INDIRECT("1:"&amp;LEN(Q41)))+1,1),2^(ROW(INDIRECT("1:"&amp;LEN(Q41)))-1))</f>
        <v>226</v>
      </c>
      <c r="T41">
        <f t="shared" ca="1" si="8"/>
        <v>-3</v>
      </c>
      <c r="U41">
        <f t="shared" ca="1" si="9"/>
        <v>-3</v>
      </c>
      <c r="V41">
        <f t="shared" ca="1" si="10"/>
        <v>0</v>
      </c>
    </row>
    <row r="42" spans="3:22" x14ac:dyDescent="0.4">
      <c r="C42">
        <v>11101110</v>
      </c>
      <c r="D42" cm="1">
        <f t="array" aca="1" ref="D42" ca="1">SUMPRODUCT(--MID(C42,LEN(C42)-ROW(INDIRECT("1:"&amp;LEN(C42)))+1,1),2^(ROW(INDIRECT("1:"&amp;LEN(C42)))-1))</f>
        <v>238</v>
      </c>
      <c r="E42">
        <v>1000000010</v>
      </c>
      <c r="F42" cm="1">
        <f t="array" aca="1" ref="F42" ca="1">SUMPRODUCT(--MID(E42,LEN(E42)-ROW(INDIRECT("1:"&amp;LEN(E42)))+1,1),2^(ROW(INDIRECT("1:"&amp;LEN(E42)))-1))</f>
        <v>514</v>
      </c>
      <c r="G42">
        <v>100100101</v>
      </c>
      <c r="H42" cm="1">
        <f t="array" aca="1" ref="H42" ca="1">SUMPRODUCT(--MID(G42,LEN(G42)-ROW(INDIRECT("1:"&amp;LEN(G42)))+1,1),2^(ROW(INDIRECT("1:"&amp;LEN(G42)))-1))</f>
        <v>293</v>
      </c>
      <c r="I42">
        <f ca="1">(H42-D42)*0.609161793</f>
        <v>33.503898614999997</v>
      </c>
      <c r="J42">
        <f ca="1">(F42-H42)*0.609161793</f>
        <v>134.62475625299999</v>
      </c>
      <c r="M42">
        <v>11101111</v>
      </c>
      <c r="N42" cm="1">
        <f t="array" aca="1" ref="N42" ca="1">SUMPRODUCT(--MID(M42,LEN(M42)-ROW(INDIRECT("1:"&amp;LEN(M42)))+1,1),2^(ROW(INDIRECT("1:"&amp;LEN(M42)))-1))</f>
        <v>239</v>
      </c>
      <c r="O42">
        <v>11110010</v>
      </c>
      <c r="P42" cm="1">
        <f t="array" aca="1" ref="P42" ca="1">SUMPRODUCT(--MID(O42,LEN(O42)-ROW(INDIRECT("1:"&amp;LEN(O42)))+1,1),2^(ROW(INDIRECT("1:"&amp;LEN(O42)))-1))</f>
        <v>242</v>
      </c>
      <c r="Q42">
        <v>11110001</v>
      </c>
      <c r="R42" cm="1">
        <f t="array" aca="1" ref="R42" ca="1">SUMPRODUCT(--MID(Q42,LEN(Q42)-ROW(INDIRECT("1:"&amp;LEN(Q42)))+1,1),2^(ROW(INDIRECT("1:"&amp;LEN(Q42)))-1))</f>
        <v>241</v>
      </c>
      <c r="T42">
        <f t="shared" ca="1" si="8"/>
        <v>3</v>
      </c>
      <c r="U42">
        <f t="shared" ca="1" si="9"/>
        <v>2</v>
      </c>
      <c r="V42">
        <f t="shared" ca="1" si="10"/>
        <v>-1</v>
      </c>
    </row>
    <row r="43" spans="3:22" x14ac:dyDescent="0.4">
      <c r="C43">
        <v>11001110000</v>
      </c>
      <c r="D43" cm="1">
        <f t="array" aca="1" ref="D43" ca="1">SUMPRODUCT(--MID(C43,LEN(C43)-ROW(INDIRECT("1:"&amp;LEN(C43)))+1,1),2^(ROW(INDIRECT("1:"&amp;LEN(C43)))-1))</f>
        <v>1648</v>
      </c>
      <c r="E43">
        <v>110010011010</v>
      </c>
      <c r="F43" cm="1">
        <f t="array" aca="1" ref="F43" ca="1">SUMPRODUCT(--MID(E43,LEN(E43)-ROW(INDIRECT("1:"&amp;LEN(E43)))+1,1),2^(ROW(INDIRECT("1:"&amp;LEN(E43)))-1))</f>
        <v>3226</v>
      </c>
      <c r="G43">
        <v>11000111000</v>
      </c>
      <c r="H43" cm="1">
        <f t="array" aca="1" ref="H43" ca="1">SUMPRODUCT(--MID(G43,LEN(G43)-ROW(INDIRECT("1:"&amp;LEN(G43)))+1,1),2^(ROW(INDIRECT("1:"&amp;LEN(G43)))-1))</f>
        <v>1592</v>
      </c>
      <c r="I43">
        <f ca="1">(H43-D43)*0.609161793</f>
        <v>-34.113060407999996</v>
      </c>
      <c r="J43">
        <f ca="1">(F43-H43)*0.609161793</f>
        <v>995.37036976199988</v>
      </c>
      <c r="M43">
        <v>11101001</v>
      </c>
      <c r="N43" cm="1">
        <f t="array" aca="1" ref="N43" ca="1">SUMPRODUCT(--MID(M43,LEN(M43)-ROW(INDIRECT("1:"&amp;LEN(M43)))+1,1),2^(ROW(INDIRECT("1:"&amp;LEN(M43)))-1))</f>
        <v>233</v>
      </c>
      <c r="O43">
        <v>11101001</v>
      </c>
      <c r="P43" cm="1">
        <f t="array" aca="1" ref="P43" ca="1">SUMPRODUCT(--MID(O43,LEN(O43)-ROW(INDIRECT("1:"&amp;LEN(O43)))+1,1),2^(ROW(INDIRECT("1:"&amp;LEN(O43)))-1))</f>
        <v>233</v>
      </c>
      <c r="Q43">
        <v>11101000</v>
      </c>
      <c r="R43" cm="1">
        <f t="array" aca="1" ref="R43" ca="1">SUMPRODUCT(--MID(Q43,LEN(Q43)-ROW(INDIRECT("1:"&amp;LEN(Q43)))+1,1),2^(ROW(INDIRECT("1:"&amp;LEN(Q43)))-1))</f>
        <v>232</v>
      </c>
      <c r="T43">
        <f t="shared" ca="1" si="8"/>
        <v>0</v>
      </c>
      <c r="U43">
        <f t="shared" ca="1" si="9"/>
        <v>-1</v>
      </c>
      <c r="V43">
        <f t="shared" ca="1" si="10"/>
        <v>-1</v>
      </c>
    </row>
    <row r="44" spans="3:22" x14ac:dyDescent="0.4">
      <c r="C44">
        <v>11110010</v>
      </c>
      <c r="D44" cm="1">
        <f t="array" aca="1" ref="D44" ca="1">SUMPRODUCT(--MID(C44,LEN(C44)-ROW(INDIRECT("1:"&amp;LEN(C44)))+1,1),2^(ROW(INDIRECT("1:"&amp;LEN(C44)))-1))</f>
        <v>242</v>
      </c>
      <c r="E44">
        <v>111111111</v>
      </c>
      <c r="F44" cm="1">
        <f t="array" aca="1" ref="F44" ca="1">SUMPRODUCT(--MID(E44,LEN(E44)-ROW(INDIRECT("1:"&amp;LEN(E44)))+1,1),2^(ROW(INDIRECT("1:"&amp;LEN(E44)))-1))</f>
        <v>511</v>
      </c>
      <c r="G44">
        <v>100101111</v>
      </c>
      <c r="H44" cm="1">
        <f t="array" aca="1" ref="H44" ca="1">SUMPRODUCT(--MID(G44,LEN(G44)-ROW(INDIRECT("1:"&amp;LEN(G44)))+1,1),2^(ROW(INDIRECT("1:"&amp;LEN(G44)))-1))</f>
        <v>303</v>
      </c>
      <c r="I44">
        <f ca="1">(H44-D44)*0.609161793</f>
        <v>37.158869372999995</v>
      </c>
      <c r="J44">
        <f ca="1">(F44-H44)*0.609161793</f>
        <v>126.70565294399999</v>
      </c>
    </row>
    <row r="46" spans="3:22" x14ac:dyDescent="0.4">
      <c r="C46" t="s">
        <v>70</v>
      </c>
      <c r="D46" t="s">
        <v>88</v>
      </c>
      <c r="E46" t="s">
        <v>71</v>
      </c>
      <c r="F46" t="s">
        <v>85</v>
      </c>
      <c r="G46" t="s">
        <v>72</v>
      </c>
      <c r="H46" t="s">
        <v>106</v>
      </c>
    </row>
    <row r="47" spans="3:22" x14ac:dyDescent="0.4">
      <c r="C47">
        <v>1000000001</v>
      </c>
      <c r="D47" cm="1">
        <f t="array" aca="1" ref="D47" ca="1">SUMPRODUCT(--MID(C47,LEN(C47)-ROW(INDIRECT("1:"&amp;LEN(C47)))+1,1),2^(ROW(INDIRECT("1:"&amp;LEN(C47)))-1))</f>
        <v>513</v>
      </c>
      <c r="E47">
        <v>11101011</v>
      </c>
      <c r="F47" cm="1">
        <f t="array" aca="1" ref="F47" ca="1">SUMPRODUCT(--MID(E47,LEN(E47)-ROW(INDIRECT("1:"&amp;LEN(E47)))+1,1),2^(ROW(INDIRECT("1:"&amp;LEN(E47)))-1))</f>
        <v>235</v>
      </c>
      <c r="G47">
        <v>100110010</v>
      </c>
      <c r="H47" cm="1">
        <f t="array" aca="1" ref="H47" ca="1">SUMPRODUCT(--MID(G47,LEN(G47)-ROW(INDIRECT("1:"&amp;LEN(G47)))+1,1),2^(ROW(INDIRECT("1:"&amp;LEN(G47)))-1))</f>
        <v>306</v>
      </c>
      <c r="I47">
        <f ca="1">(H47-F47)*0.609161793</f>
        <v>43.250487303</v>
      </c>
      <c r="J47">
        <f ca="1">(D47-H47)*0.609161793</f>
        <v>126.096491151</v>
      </c>
    </row>
    <row r="48" spans="3:22" x14ac:dyDescent="0.4">
      <c r="C48">
        <v>1000000011</v>
      </c>
      <c r="D48" cm="1">
        <f t="array" aca="1" ref="D48" ca="1">SUMPRODUCT(--MID(C48,LEN(C48)-ROW(INDIRECT("1:"&amp;LEN(C48)))+1,1),2^(ROW(INDIRECT("1:"&amp;LEN(C48)))-1))</f>
        <v>515</v>
      </c>
      <c r="E48">
        <v>11100111</v>
      </c>
      <c r="F48" cm="1">
        <f t="array" aca="1" ref="F48" ca="1">SUMPRODUCT(--MID(E48,LEN(E48)-ROW(INDIRECT("1:"&amp;LEN(E48)))+1,1),2^(ROW(INDIRECT("1:"&amp;LEN(E48)))-1))</f>
        <v>231</v>
      </c>
      <c r="G48">
        <v>100110010</v>
      </c>
      <c r="H48" cm="1">
        <f t="array" aca="1" ref="H48" ca="1">SUMPRODUCT(--MID(G48,LEN(G48)-ROW(INDIRECT("1:"&amp;LEN(G48)))+1,1),2^(ROW(INDIRECT("1:"&amp;LEN(G48)))-1))</f>
        <v>306</v>
      </c>
      <c r="I48">
        <f ca="1">(H48-F48)*0.609161793</f>
        <v>45.687134474999993</v>
      </c>
      <c r="J48">
        <f ca="1">(D48-H48)*0.609161793</f>
        <v>127.31481473699999</v>
      </c>
    </row>
    <row r="49" spans="3:10" x14ac:dyDescent="0.4">
      <c r="C49">
        <v>10101101111</v>
      </c>
      <c r="D49" cm="1">
        <f t="array" aca="1" ref="D49" ca="1">SUMPRODUCT(--MID(C49,LEN(C49)-ROW(INDIRECT("1:"&amp;LEN(C49)))+1,1),2^(ROW(INDIRECT("1:"&amp;LEN(C49)))-1))</f>
        <v>1391</v>
      </c>
      <c r="E49">
        <v>10111010001</v>
      </c>
      <c r="F49" cm="1">
        <f t="array" aca="1" ref="F49" ca="1">SUMPRODUCT(--MID(E49,LEN(E49)-ROW(INDIRECT("1:"&amp;LEN(E49)))+1,1),2^(ROW(INDIRECT("1:"&amp;LEN(E49)))-1))</f>
        <v>1489</v>
      </c>
      <c r="G49">
        <v>11101001101</v>
      </c>
      <c r="H49" cm="1">
        <f t="array" aca="1" ref="H49" ca="1">SUMPRODUCT(--MID(G49,LEN(G49)-ROW(INDIRECT("1:"&amp;LEN(G49)))+1,1),2^(ROW(INDIRECT("1:"&amp;LEN(G49)))-1))</f>
        <v>1869</v>
      </c>
      <c r="I49">
        <f ca="1">(H49-F49)*0.609161793</f>
        <v>231.48148133999999</v>
      </c>
      <c r="J49">
        <f ca="1">(D49-H49)*0.609161793</f>
        <v>-291.17933705399997</v>
      </c>
    </row>
    <row r="50" spans="3:10" x14ac:dyDescent="0.4">
      <c r="C50">
        <v>10000101001</v>
      </c>
      <c r="D50" cm="1">
        <f t="array" aca="1" ref="D50" ca="1">SUMPRODUCT(--MID(C50,LEN(C50)-ROW(INDIRECT("1:"&amp;LEN(C50)))+1,1),2^(ROW(INDIRECT("1:"&amp;LEN(C50)))-1))</f>
        <v>1065</v>
      </c>
      <c r="E50">
        <v>10010010001</v>
      </c>
      <c r="F50" cm="1">
        <f t="array" aca="1" ref="F50" ca="1">SUMPRODUCT(--MID(E50,LEN(E50)-ROW(INDIRECT("1:"&amp;LEN(E50)))+1,1),2^(ROW(INDIRECT("1:"&amp;LEN(E50)))-1))</f>
        <v>1169</v>
      </c>
      <c r="G50">
        <v>10101000111</v>
      </c>
      <c r="H50" cm="1">
        <f t="array" aca="1" ref="H50" ca="1">SUMPRODUCT(--MID(G50,LEN(G50)-ROW(INDIRECT("1:"&amp;LEN(G50)))+1,1),2^(ROW(INDIRECT("1:"&amp;LEN(G50)))-1))</f>
        <v>1351</v>
      </c>
      <c r="I50">
        <f ca="1">(H50-F50)*0.609161793</f>
        <v>110.86744632599999</v>
      </c>
      <c r="J50">
        <f ca="1">(D50-H50)*0.609161793</f>
        <v>-174.220272798</v>
      </c>
    </row>
    <row r="52" spans="3:10" x14ac:dyDescent="0.4">
      <c r="C52" t="s">
        <v>70</v>
      </c>
      <c r="D52" t="s">
        <v>103</v>
      </c>
      <c r="E52" t="s">
        <v>71</v>
      </c>
      <c r="F52" t="s">
        <v>107</v>
      </c>
      <c r="G52" t="s">
        <v>72</v>
      </c>
      <c r="H52" t="s">
        <v>86</v>
      </c>
    </row>
    <row r="53" spans="3:10" x14ac:dyDescent="0.4">
      <c r="C53">
        <v>101001100</v>
      </c>
      <c r="D53" cm="1">
        <f t="array" aca="1" ref="D53" ca="1">SUMPRODUCT(--MID(C53,LEN(C53)-ROW(INDIRECT("1:"&amp;LEN(C53)))+1,1),2^(ROW(INDIRECT("1:"&amp;LEN(C53)))-1))</f>
        <v>332</v>
      </c>
      <c r="E53">
        <v>1000000111000</v>
      </c>
      <c r="F53" cm="1">
        <f t="array" aca="1" ref="F53" ca="1">SUMPRODUCT(--MID(E53,LEN(E53)-ROW(INDIRECT("1:"&amp;LEN(E53)))+1,1),2^(ROW(INDIRECT("1:"&amp;LEN(E53)))-1))</f>
        <v>4152</v>
      </c>
      <c r="G53">
        <v>1100100100000</v>
      </c>
      <c r="H53" cm="1">
        <f t="array" aca="1" ref="H53" ca="1">SUMPRODUCT(--MID(G53,LEN(G53)-ROW(INDIRECT("1:"&amp;LEN(G53)))+1,1),2^(ROW(INDIRECT("1:"&amp;LEN(G53)))-1))</f>
        <v>6432</v>
      </c>
      <c r="I53">
        <f ca="1">(F53-D53)*0.609161793</f>
        <v>2326.9980492599998</v>
      </c>
      <c r="J53">
        <f ca="1">(H53-F53)*0.609161793</f>
        <v>1388.88888804</v>
      </c>
    </row>
    <row r="54" spans="3:10" x14ac:dyDescent="0.4">
      <c r="C54">
        <v>1111001</v>
      </c>
      <c r="D54" cm="1">
        <f t="array" aca="1" ref="D54" ca="1">SUMPRODUCT(--MID(C54,LEN(C54)-ROW(INDIRECT("1:"&amp;LEN(C54)))+1,1),2^(ROW(INDIRECT("1:"&amp;LEN(C54)))-1))</f>
        <v>121</v>
      </c>
      <c r="E54">
        <v>100100111</v>
      </c>
      <c r="F54" cm="1">
        <f t="array" aca="1" ref="F54" ca="1">SUMPRODUCT(--MID(E54,LEN(E54)-ROW(INDIRECT("1:"&amp;LEN(E54)))+1,1),2^(ROW(INDIRECT("1:"&amp;LEN(E54)))-1))</f>
        <v>295</v>
      </c>
      <c r="G54">
        <v>1000000010</v>
      </c>
      <c r="H54" cm="1">
        <f t="array" aca="1" ref="H54" ca="1">SUMPRODUCT(--MID(G54,LEN(G54)-ROW(INDIRECT("1:"&amp;LEN(G54)))+1,1),2^(ROW(INDIRECT("1:"&amp;LEN(G54)))-1))</f>
        <v>514</v>
      </c>
      <c r="I54">
        <f ca="1">(F54-D54)*0.609161793</f>
        <v>105.99415198199999</v>
      </c>
      <c r="J54">
        <f ca="1">(H54-F54)*0.609161793</f>
        <v>133.40643266699999</v>
      </c>
    </row>
    <row r="55" spans="3:10" x14ac:dyDescent="0.4">
      <c r="C55">
        <v>11111010</v>
      </c>
      <c r="D55" cm="1">
        <f t="array" aca="1" ref="D55" ca="1">SUMPRODUCT(--MID(C55,LEN(C55)-ROW(INDIRECT("1:"&amp;LEN(C55)))+1,1),2^(ROW(INDIRECT("1:"&amp;LEN(C55)))-1))</f>
        <v>250</v>
      </c>
      <c r="E55">
        <v>100110100</v>
      </c>
      <c r="F55" cm="1">
        <f t="array" aca="1" ref="F55" ca="1">SUMPRODUCT(--MID(E55,LEN(E55)-ROW(INDIRECT("1:"&amp;LEN(E55)))+1,1),2^(ROW(INDIRECT("1:"&amp;LEN(E55)))-1))</f>
        <v>308</v>
      </c>
      <c r="G55">
        <v>1000010011</v>
      </c>
      <c r="H55" cm="1">
        <f t="array" aca="1" ref="H55" ca="1">SUMPRODUCT(--MID(G55,LEN(G55)-ROW(INDIRECT("1:"&amp;LEN(G55)))+1,1),2^(ROW(INDIRECT("1:"&amp;LEN(G55)))-1))</f>
        <v>531</v>
      </c>
      <c r="I55">
        <f ca="1">(F55-D55)*0.609161793</f>
        <v>35.331383993999999</v>
      </c>
      <c r="J55">
        <f ca="1">(H55-F55)*0.609161793</f>
        <v>135.84307983899998</v>
      </c>
    </row>
    <row r="56" spans="3:10" x14ac:dyDescent="0.4">
      <c r="C56">
        <v>11101111</v>
      </c>
      <c r="D56" cm="1">
        <f t="array" aca="1" ref="D56" ca="1">SUMPRODUCT(--MID(C56,LEN(C56)-ROW(INDIRECT("1:"&amp;LEN(C56)))+1,1),2^(ROW(INDIRECT("1:"&amp;LEN(C56)))-1))</f>
        <v>239</v>
      </c>
      <c r="E56">
        <v>100101110</v>
      </c>
      <c r="F56" cm="1">
        <f t="array" aca="1" ref="F56" ca="1">SUMPRODUCT(--MID(E56,LEN(E56)-ROW(INDIRECT("1:"&amp;LEN(E56)))+1,1),2^(ROW(INDIRECT("1:"&amp;LEN(E56)))-1))</f>
        <v>302</v>
      </c>
      <c r="G56">
        <v>1000001010</v>
      </c>
      <c r="H56" cm="1">
        <f t="array" aca="1" ref="H56" ca="1">SUMPRODUCT(--MID(G56,LEN(G56)-ROW(INDIRECT("1:"&amp;LEN(G56)))+1,1),2^(ROW(INDIRECT("1:"&amp;LEN(G56)))-1))</f>
        <v>522</v>
      </c>
      <c r="I56">
        <f ca="1">(F56-D56)*0.609161793</f>
        <v>38.377192958999998</v>
      </c>
      <c r="J56">
        <f ca="1">(H56-F56)*0.609161793</f>
        <v>134.01559445999999</v>
      </c>
    </row>
    <row r="57" spans="3:10" x14ac:dyDescent="0.4">
      <c r="C57">
        <v>11101010010</v>
      </c>
      <c r="D57" cm="1">
        <f t="array" aca="1" ref="D57" ca="1">SUMPRODUCT(--MID(C57,LEN(C57)-ROW(INDIRECT("1:"&amp;LEN(C57)))+1,1),2^(ROW(INDIRECT("1:"&amp;LEN(C57)))-1))</f>
        <v>1874</v>
      </c>
      <c r="E57">
        <v>111110111110</v>
      </c>
      <c r="F57" cm="1">
        <f t="array" aca="1" ref="F57" ca="1">SUMPRODUCT(--MID(E57,LEN(E57)-ROW(INDIRECT("1:"&amp;LEN(E57)))+1,1),2^(ROW(INDIRECT("1:"&amp;LEN(E57)))-1))</f>
        <v>4030</v>
      </c>
      <c r="G57">
        <v>100001010001</v>
      </c>
      <c r="H57" cm="1">
        <f t="array" aca="1" ref="H57" ca="1">SUMPRODUCT(--MID(G57,LEN(G57)-ROW(INDIRECT("1:"&amp;LEN(G57)))+1,1),2^(ROW(INDIRECT("1:"&amp;LEN(G57)))-1))</f>
        <v>2129</v>
      </c>
      <c r="I57">
        <f ca="1">(F57-D57)*0.609161793</f>
        <v>1313.352825708</v>
      </c>
      <c r="J57">
        <f ca="1">(H57-F57)*0.609161793</f>
        <v>-1158.0165684929998</v>
      </c>
    </row>
    <row r="58" spans="3:10" x14ac:dyDescent="0.4">
      <c r="C58">
        <v>11110110</v>
      </c>
      <c r="D58" cm="1">
        <f t="array" aca="1" ref="D58" ca="1">SUMPRODUCT(--MID(C58,LEN(C58)-ROW(INDIRECT("1:"&amp;LEN(C58)))+1,1),2^(ROW(INDIRECT("1:"&amp;LEN(C58)))-1))</f>
        <v>246</v>
      </c>
      <c r="E58">
        <v>100110010</v>
      </c>
      <c r="F58" cm="1">
        <f t="array" aca="1" ref="F58" ca="1">SUMPRODUCT(--MID(E58,LEN(E58)-ROW(INDIRECT("1:"&amp;LEN(E58)))+1,1),2^(ROW(INDIRECT("1:"&amp;LEN(E58)))-1))</f>
        <v>306</v>
      </c>
      <c r="G58">
        <v>1000001000</v>
      </c>
      <c r="H58" cm="1">
        <f t="array" aca="1" ref="H58" ca="1">SUMPRODUCT(--MID(G58,LEN(G58)-ROW(INDIRECT("1:"&amp;LEN(G58)))+1,1),2^(ROW(INDIRECT("1:"&amp;LEN(G58)))-1))</f>
        <v>520</v>
      </c>
      <c r="I58">
        <f ca="1">(F58-D58)*0.609161793</f>
        <v>36.549707579999996</v>
      </c>
      <c r="J58">
        <f ca="1">(H58-F58)*0.609161793</f>
        <v>130.360623702</v>
      </c>
    </row>
    <row r="59" spans="3:10" x14ac:dyDescent="0.4">
      <c r="C59">
        <v>11110001</v>
      </c>
      <c r="D59" cm="1">
        <f t="array" aca="1" ref="D59" ca="1">SUMPRODUCT(--MID(C59,LEN(C59)-ROW(INDIRECT("1:"&amp;LEN(C59)))+1,1),2^(ROW(INDIRECT("1:"&amp;LEN(C59)))-1))</f>
        <v>241</v>
      </c>
      <c r="E59">
        <v>100110000</v>
      </c>
      <c r="F59" cm="1">
        <f t="array" aca="1" ref="F59" ca="1">SUMPRODUCT(--MID(E59,LEN(E59)-ROW(INDIRECT("1:"&amp;LEN(E59)))+1,1),2^(ROW(INDIRECT("1:"&amp;LEN(E59)))-1))</f>
        <v>304</v>
      </c>
      <c r="G59">
        <v>1000001001</v>
      </c>
      <c r="H59" cm="1">
        <f t="array" aca="1" ref="H59" ca="1">SUMPRODUCT(--MID(G59,LEN(G59)-ROW(INDIRECT("1:"&amp;LEN(G59)))+1,1),2^(ROW(INDIRECT("1:"&amp;LEN(G59)))-1))</f>
        <v>521</v>
      </c>
      <c r="I59">
        <f ca="1">(F59-D59)*0.609161793</f>
        <v>38.377192958999998</v>
      </c>
      <c r="J59">
        <f ca="1">(H59-F59)*0.609161793</f>
        <v>132.18810908099999</v>
      </c>
    </row>
    <row r="60" spans="3:10" x14ac:dyDescent="0.4">
      <c r="C60">
        <v>1101011</v>
      </c>
      <c r="D60" cm="1">
        <f t="array" aca="1" ref="D60" ca="1">SUMPRODUCT(--MID(C60,LEN(C60)-ROW(INDIRECT("1:"&amp;LEN(C60)))+1,1),2^(ROW(INDIRECT("1:"&amp;LEN(C60)))-1))</f>
        <v>107</v>
      </c>
      <c r="E60">
        <v>100100010</v>
      </c>
      <c r="F60" cm="1">
        <f t="array" aca="1" ref="F60" ca="1">SUMPRODUCT(--MID(E60,LEN(E60)-ROW(INDIRECT("1:"&amp;LEN(E60)))+1,1),2^(ROW(INDIRECT("1:"&amp;LEN(E60)))-1))</f>
        <v>290</v>
      </c>
      <c r="G60">
        <v>111111000</v>
      </c>
      <c r="H60" cm="1">
        <f t="array" aca="1" ref="H60" ca="1">SUMPRODUCT(--MID(G60,LEN(G60)-ROW(INDIRECT("1:"&amp;LEN(G60)))+1,1),2^(ROW(INDIRECT("1:"&amp;LEN(G60)))-1))</f>
        <v>504</v>
      </c>
      <c r="I60">
        <f ca="1">(F60-D60)*0.609161793</f>
        <v>111.47660811899999</v>
      </c>
      <c r="J60">
        <f ca="1">(H60-F60)*0.609161793</f>
        <v>130.360623702</v>
      </c>
    </row>
    <row r="61" spans="3:10" x14ac:dyDescent="0.4">
      <c r="C61">
        <v>1000001111010</v>
      </c>
      <c r="D61" cm="1">
        <f t="array" aca="1" ref="D61" ca="1">SUMPRODUCT(--MID(C61,LEN(C61)-ROW(INDIRECT("1:"&amp;LEN(C61)))+1,1),2^(ROW(INDIRECT("1:"&amp;LEN(C61)))-1))</f>
        <v>4218</v>
      </c>
      <c r="E61">
        <v>1110000001100</v>
      </c>
      <c r="F61" cm="1">
        <f t="array" aca="1" ref="F61" ca="1">SUMPRODUCT(--MID(E61,LEN(E61)-ROW(INDIRECT("1:"&amp;LEN(E61)))+1,1),2^(ROW(INDIRECT("1:"&amp;LEN(E61)))-1))</f>
        <v>7180</v>
      </c>
      <c r="G61">
        <v>1100001000101</v>
      </c>
      <c r="H61" cm="1">
        <f t="array" aca="1" ref="H61" ca="1">SUMPRODUCT(--MID(G61,LEN(G61)-ROW(INDIRECT("1:"&amp;LEN(G61)))+1,1),2^(ROW(INDIRECT("1:"&amp;LEN(G61)))-1))</f>
        <v>6213</v>
      </c>
      <c r="I61">
        <f ca="1">(F61-D61)*0.609161793</f>
        <v>1804.3372308659998</v>
      </c>
      <c r="J61">
        <f ca="1">(H61-F61)*0.609161793</f>
        <v>-589.05945383099993</v>
      </c>
    </row>
    <row r="62" spans="3:10" x14ac:dyDescent="0.4">
      <c r="C62">
        <v>11110000</v>
      </c>
      <c r="D62" cm="1">
        <f t="array" aca="1" ref="D62" ca="1">SUMPRODUCT(--MID(C62,LEN(C62)-ROW(INDIRECT("1:"&amp;LEN(C62)))+1,1),2^(ROW(INDIRECT("1:"&amp;LEN(C62)))-1))</f>
        <v>240</v>
      </c>
      <c r="E62">
        <v>100100010</v>
      </c>
      <c r="F62" cm="1">
        <f t="array" aca="1" ref="F62" ca="1">SUMPRODUCT(--MID(E62,LEN(E62)-ROW(INDIRECT("1:"&amp;LEN(E62)))+1,1),2^(ROW(INDIRECT("1:"&amp;LEN(E62)))-1))</f>
        <v>290</v>
      </c>
      <c r="G62">
        <v>1000000010</v>
      </c>
      <c r="H62" cm="1">
        <f t="array" aca="1" ref="H62" ca="1">SUMPRODUCT(--MID(G62,LEN(G62)-ROW(INDIRECT("1:"&amp;LEN(G62)))+1,1),2^(ROW(INDIRECT("1:"&amp;LEN(G62)))-1))</f>
        <v>514</v>
      </c>
      <c r="I62">
        <f ca="1">(F62-D62)*0.609161793</f>
        <v>30.458089649999998</v>
      </c>
      <c r="J62">
        <f ca="1">(H62-F62)*0.609161793</f>
        <v>136.45224163199998</v>
      </c>
    </row>
    <row r="63" spans="3:10" x14ac:dyDescent="0.4">
      <c r="C63">
        <v>11110111</v>
      </c>
      <c r="D63" cm="1">
        <f t="array" aca="1" ref="D63" ca="1">SUMPRODUCT(--MID(C63,LEN(C63)-ROW(INDIRECT("1:"&amp;LEN(C63)))+1,1),2^(ROW(INDIRECT("1:"&amp;LEN(C63)))-1))</f>
        <v>247</v>
      </c>
      <c r="E63">
        <v>100101100</v>
      </c>
      <c r="F63" cm="1">
        <f t="array" aca="1" ref="F63" ca="1">SUMPRODUCT(--MID(E63,LEN(E63)-ROW(INDIRECT("1:"&amp;LEN(E63)))+1,1),2^(ROW(INDIRECT("1:"&amp;LEN(E63)))-1))</f>
        <v>300</v>
      </c>
      <c r="G63">
        <v>1000000101</v>
      </c>
      <c r="H63" cm="1">
        <f t="array" aca="1" ref="H63" ca="1">SUMPRODUCT(--MID(G63,LEN(G63)-ROW(INDIRECT("1:"&amp;LEN(G63)))+1,1),2^(ROW(INDIRECT("1:"&amp;LEN(G63)))-1))</f>
        <v>517</v>
      </c>
      <c r="I63">
        <f ca="1">(F63-D63)*0.609161793</f>
        <v>32.285575029</v>
      </c>
      <c r="J63">
        <f ca="1">(H63-F63)*0.609161793</f>
        <v>132.18810908099999</v>
      </c>
    </row>
  </sheetData>
  <phoneticPr fontId="1" type="noConversion"/>
  <pageMargins left="0.7" right="0.7" top="0.75" bottom="0.75" header="0.3" footer="0.3"/>
  <ignoredErrors>
    <ignoredError sqref="U8:U9 U10:U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Shift Register Configs</vt:lpstr>
      <vt:lpstr>Measurements Data</vt:lpstr>
      <vt:lpstr>TDC 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 Ren</cp:lastModifiedBy>
  <dcterms:created xsi:type="dcterms:W3CDTF">2015-06-05T18:17:20Z</dcterms:created>
  <dcterms:modified xsi:type="dcterms:W3CDTF">2024-11-25T16:52:32Z</dcterms:modified>
</cp:coreProperties>
</file>