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nonadmin\Desktop\Arduino_shield_data\LCD_HT1622_new_version_of_Martys_code\"/>
    </mc:Choice>
  </mc:AlternateContent>
  <xr:revisionPtr revIDLastSave="0" documentId="13_ncr:1_{A508D6EE-DE6A-4963-A7E4-F14C7C977799}" xr6:coauthVersionLast="47" xr6:coauthVersionMax="47" xr10:uidLastSave="{00000000-0000-0000-0000-000000000000}"/>
  <bookViews>
    <workbookView xWindow="-120" yWindow="-120" windowWidth="25440" windowHeight="15390" activeTab="4" xr2:uid="{BF4AB91E-5FF4-40A0-A121-052D5172F618}"/>
  </bookViews>
  <sheets>
    <sheet name="Font HT1622" sheetId="1" r:id="rId1"/>
    <sheet name="LCD adressing HT1622" sheetId="2" r:id="rId2"/>
    <sheet name="HT1622 command summary" sheetId="3" r:id="rId3"/>
    <sheet name="HT1622 LCD timing diagrams" sheetId="4" r:id="rId4"/>
    <sheet name="LCD add HT1625" sheetId="6" r:id="rId5"/>
  </sheets>
  <definedNames>
    <definedName name="data">'LCD adressing HT1622'!$L$2:$AA$5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" l="1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7" i="6"/>
  <c r="P53" i="6"/>
  <c r="Q53" i="6"/>
  <c r="R53" i="6"/>
  <c r="S53" i="6"/>
  <c r="Q52" i="6"/>
  <c r="R52" i="6"/>
  <c r="S52" i="6"/>
  <c r="P52" i="6"/>
  <c r="P51" i="6"/>
  <c r="Q51" i="6"/>
  <c r="R51" i="6"/>
  <c r="S51" i="6"/>
  <c r="Q50" i="6"/>
  <c r="R50" i="6"/>
  <c r="S50" i="6"/>
  <c r="P50" i="6"/>
  <c r="P49" i="6"/>
  <c r="Q49" i="6"/>
  <c r="R49" i="6"/>
  <c r="S49" i="6"/>
  <c r="Q48" i="6"/>
  <c r="R48" i="6"/>
  <c r="S48" i="6"/>
  <c r="P48" i="6"/>
  <c r="O53" i="6"/>
  <c r="O52" i="6"/>
  <c r="O50" i="6"/>
  <c r="O51" i="6"/>
  <c r="O49" i="6"/>
  <c r="O48" i="6"/>
  <c r="O16" i="6"/>
  <c r="O10" i="6"/>
  <c r="O9" i="6"/>
  <c r="O8" i="6"/>
  <c r="O7" i="6"/>
  <c r="F6" i="6"/>
  <c r="F7" i="6"/>
  <c r="G7" i="6"/>
  <c r="H7" i="6"/>
  <c r="I7" i="6"/>
  <c r="J7" i="6"/>
  <c r="K7" i="6"/>
  <c r="L7" i="6"/>
  <c r="M7" i="6"/>
  <c r="F8" i="6"/>
  <c r="G8" i="6"/>
  <c r="H8" i="6"/>
  <c r="I8" i="6"/>
  <c r="J8" i="6"/>
  <c r="K8" i="6"/>
  <c r="L8" i="6"/>
  <c r="M8" i="6"/>
  <c r="F9" i="6"/>
  <c r="G9" i="6"/>
  <c r="H9" i="6"/>
  <c r="I9" i="6"/>
  <c r="J9" i="6"/>
  <c r="K9" i="6"/>
  <c r="L9" i="6"/>
  <c r="M9" i="6"/>
  <c r="F10" i="6"/>
  <c r="G10" i="6"/>
  <c r="H10" i="6"/>
  <c r="I10" i="6"/>
  <c r="J10" i="6"/>
  <c r="K10" i="6"/>
  <c r="L10" i="6"/>
  <c r="M10" i="6"/>
  <c r="F11" i="6"/>
  <c r="G11" i="6"/>
  <c r="H11" i="6"/>
  <c r="I11" i="6"/>
  <c r="J11" i="6"/>
  <c r="K11" i="6"/>
  <c r="L11" i="6"/>
  <c r="M11" i="6"/>
  <c r="F12" i="6"/>
  <c r="G12" i="6"/>
  <c r="H12" i="6"/>
  <c r="I12" i="6"/>
  <c r="J12" i="6"/>
  <c r="K12" i="6"/>
  <c r="L12" i="6"/>
  <c r="M12" i="6"/>
  <c r="F13" i="6"/>
  <c r="G13" i="6"/>
  <c r="H13" i="6"/>
  <c r="I13" i="6"/>
  <c r="J13" i="6"/>
  <c r="K13" i="6"/>
  <c r="L13" i="6"/>
  <c r="M13" i="6"/>
  <c r="F14" i="6"/>
  <c r="G14" i="6"/>
  <c r="H14" i="6"/>
  <c r="I14" i="6"/>
  <c r="J14" i="6"/>
  <c r="K14" i="6"/>
  <c r="L14" i="6"/>
  <c r="M14" i="6"/>
  <c r="F15" i="6"/>
  <c r="G15" i="6"/>
  <c r="H15" i="6"/>
  <c r="I15" i="6"/>
  <c r="J15" i="6"/>
  <c r="K15" i="6"/>
  <c r="L15" i="6"/>
  <c r="M15" i="6"/>
  <c r="F16" i="6"/>
  <c r="G16" i="6"/>
  <c r="H16" i="6"/>
  <c r="I16" i="6"/>
  <c r="J16" i="6"/>
  <c r="K16" i="6"/>
  <c r="L16" i="6"/>
  <c r="M16" i="6"/>
  <c r="F17" i="6"/>
  <c r="G17" i="6"/>
  <c r="H17" i="6"/>
  <c r="I17" i="6"/>
  <c r="J17" i="6"/>
  <c r="K17" i="6"/>
  <c r="L17" i="6"/>
  <c r="M17" i="6"/>
  <c r="F18" i="6"/>
  <c r="G18" i="6"/>
  <c r="H18" i="6"/>
  <c r="I18" i="6"/>
  <c r="J18" i="6"/>
  <c r="K18" i="6"/>
  <c r="L18" i="6"/>
  <c r="M18" i="6"/>
  <c r="F19" i="6"/>
  <c r="G19" i="6"/>
  <c r="H19" i="6"/>
  <c r="I19" i="6"/>
  <c r="J19" i="6"/>
  <c r="K19" i="6"/>
  <c r="L19" i="6"/>
  <c r="M19" i="6"/>
  <c r="F20" i="6"/>
  <c r="G20" i="6"/>
  <c r="H20" i="6"/>
  <c r="I20" i="6"/>
  <c r="J20" i="6"/>
  <c r="K20" i="6"/>
  <c r="L20" i="6"/>
  <c r="M20" i="6"/>
  <c r="F21" i="6"/>
  <c r="G21" i="6"/>
  <c r="H21" i="6"/>
  <c r="I21" i="6"/>
  <c r="J21" i="6"/>
  <c r="K21" i="6"/>
  <c r="L21" i="6"/>
  <c r="M21" i="6"/>
  <c r="F22" i="6"/>
  <c r="G22" i="6"/>
  <c r="H22" i="6"/>
  <c r="I22" i="6"/>
  <c r="J22" i="6"/>
  <c r="K22" i="6"/>
  <c r="L22" i="6"/>
  <c r="M22" i="6"/>
  <c r="F23" i="6"/>
  <c r="G23" i="6"/>
  <c r="H23" i="6"/>
  <c r="I23" i="6"/>
  <c r="J23" i="6"/>
  <c r="K23" i="6"/>
  <c r="L23" i="6"/>
  <c r="M23" i="6"/>
  <c r="F24" i="6"/>
  <c r="G24" i="6"/>
  <c r="H24" i="6"/>
  <c r="I24" i="6"/>
  <c r="J24" i="6"/>
  <c r="K24" i="6"/>
  <c r="L24" i="6"/>
  <c r="M24" i="6"/>
  <c r="F25" i="6"/>
  <c r="G25" i="6"/>
  <c r="H25" i="6"/>
  <c r="I25" i="6"/>
  <c r="J25" i="6"/>
  <c r="K25" i="6"/>
  <c r="L25" i="6"/>
  <c r="M25" i="6"/>
  <c r="F26" i="6"/>
  <c r="G26" i="6"/>
  <c r="H26" i="6"/>
  <c r="I26" i="6"/>
  <c r="J26" i="6"/>
  <c r="K26" i="6"/>
  <c r="L26" i="6"/>
  <c r="M26" i="6"/>
  <c r="F27" i="6"/>
  <c r="G27" i="6"/>
  <c r="H27" i="6"/>
  <c r="I27" i="6"/>
  <c r="J27" i="6"/>
  <c r="K27" i="6"/>
  <c r="L27" i="6"/>
  <c r="M27" i="6"/>
  <c r="F28" i="6"/>
  <c r="G28" i="6"/>
  <c r="H28" i="6"/>
  <c r="I28" i="6"/>
  <c r="J28" i="6"/>
  <c r="K28" i="6"/>
  <c r="L28" i="6"/>
  <c r="M28" i="6"/>
  <c r="F29" i="6"/>
  <c r="G29" i="6"/>
  <c r="H29" i="6"/>
  <c r="I29" i="6"/>
  <c r="J29" i="6"/>
  <c r="K29" i="6"/>
  <c r="L29" i="6"/>
  <c r="M29" i="6"/>
  <c r="F30" i="6"/>
  <c r="G30" i="6"/>
  <c r="H30" i="6"/>
  <c r="I30" i="6"/>
  <c r="J30" i="6"/>
  <c r="K30" i="6"/>
  <c r="L30" i="6"/>
  <c r="M30" i="6"/>
  <c r="F31" i="6"/>
  <c r="G31" i="6"/>
  <c r="H31" i="6"/>
  <c r="I31" i="6"/>
  <c r="J31" i="6"/>
  <c r="K31" i="6"/>
  <c r="L31" i="6"/>
  <c r="M31" i="6"/>
  <c r="F32" i="6"/>
  <c r="G32" i="6"/>
  <c r="H32" i="6"/>
  <c r="I32" i="6"/>
  <c r="J32" i="6"/>
  <c r="K32" i="6"/>
  <c r="L32" i="6"/>
  <c r="M32" i="6"/>
  <c r="F33" i="6"/>
  <c r="G33" i="6"/>
  <c r="H33" i="6"/>
  <c r="I33" i="6"/>
  <c r="J33" i="6"/>
  <c r="K33" i="6"/>
  <c r="L33" i="6"/>
  <c r="M33" i="6"/>
  <c r="F34" i="6"/>
  <c r="G34" i="6"/>
  <c r="H34" i="6"/>
  <c r="I34" i="6"/>
  <c r="J34" i="6"/>
  <c r="K34" i="6"/>
  <c r="L34" i="6"/>
  <c r="M34" i="6"/>
  <c r="F35" i="6"/>
  <c r="G35" i="6"/>
  <c r="H35" i="6"/>
  <c r="I35" i="6"/>
  <c r="J35" i="6"/>
  <c r="K35" i="6"/>
  <c r="L35" i="6"/>
  <c r="M35" i="6"/>
  <c r="F36" i="6"/>
  <c r="G36" i="6"/>
  <c r="H36" i="6"/>
  <c r="I36" i="6"/>
  <c r="J36" i="6"/>
  <c r="K36" i="6"/>
  <c r="L36" i="6"/>
  <c r="M36" i="6"/>
  <c r="F37" i="6"/>
  <c r="G37" i="6"/>
  <c r="H37" i="6"/>
  <c r="I37" i="6"/>
  <c r="J37" i="6"/>
  <c r="K37" i="6"/>
  <c r="L37" i="6"/>
  <c r="M37" i="6"/>
  <c r="F38" i="6"/>
  <c r="G38" i="6"/>
  <c r="H38" i="6"/>
  <c r="I38" i="6"/>
  <c r="J38" i="6"/>
  <c r="K38" i="6"/>
  <c r="L38" i="6"/>
  <c r="M38" i="6"/>
  <c r="F39" i="6"/>
  <c r="G39" i="6"/>
  <c r="H39" i="6"/>
  <c r="I39" i="6"/>
  <c r="J39" i="6"/>
  <c r="K39" i="6"/>
  <c r="L39" i="6"/>
  <c r="M39" i="6"/>
  <c r="F40" i="6"/>
  <c r="G40" i="6"/>
  <c r="H40" i="6"/>
  <c r="I40" i="6"/>
  <c r="J40" i="6"/>
  <c r="K40" i="6"/>
  <c r="L40" i="6"/>
  <c r="M40" i="6"/>
  <c r="F41" i="6"/>
  <c r="G41" i="6"/>
  <c r="H41" i="6"/>
  <c r="I41" i="6"/>
  <c r="J41" i="6"/>
  <c r="K41" i="6"/>
  <c r="L41" i="6"/>
  <c r="M41" i="6"/>
  <c r="F42" i="6"/>
  <c r="G42" i="6"/>
  <c r="H42" i="6"/>
  <c r="I42" i="6"/>
  <c r="J42" i="6"/>
  <c r="K42" i="6"/>
  <c r="L42" i="6"/>
  <c r="M42" i="6"/>
  <c r="F43" i="6"/>
  <c r="G43" i="6"/>
  <c r="H43" i="6"/>
  <c r="I43" i="6"/>
  <c r="J43" i="6"/>
  <c r="K43" i="6"/>
  <c r="L43" i="6"/>
  <c r="M43" i="6"/>
  <c r="F44" i="6"/>
  <c r="G44" i="6"/>
  <c r="H44" i="6"/>
  <c r="I44" i="6"/>
  <c r="J44" i="6"/>
  <c r="K44" i="6"/>
  <c r="L44" i="6"/>
  <c r="M44" i="6"/>
  <c r="F45" i="6"/>
  <c r="G45" i="6"/>
  <c r="H45" i="6"/>
  <c r="I45" i="6"/>
  <c r="J45" i="6"/>
  <c r="K45" i="6"/>
  <c r="L45" i="6"/>
  <c r="M45" i="6"/>
  <c r="F46" i="6"/>
  <c r="G46" i="6"/>
  <c r="H46" i="6"/>
  <c r="I46" i="6"/>
  <c r="J46" i="6"/>
  <c r="K46" i="6"/>
  <c r="L46" i="6"/>
  <c r="M46" i="6"/>
  <c r="F47" i="6"/>
  <c r="G47" i="6"/>
  <c r="H47" i="6"/>
  <c r="I47" i="6"/>
  <c r="J47" i="6"/>
  <c r="K47" i="6"/>
  <c r="L47" i="6"/>
  <c r="M47" i="6"/>
  <c r="F48" i="6"/>
  <c r="G48" i="6"/>
  <c r="H48" i="6"/>
  <c r="I48" i="6"/>
  <c r="J48" i="6"/>
  <c r="K48" i="6"/>
  <c r="L48" i="6"/>
  <c r="M48" i="6"/>
  <c r="F49" i="6"/>
  <c r="G49" i="6"/>
  <c r="H49" i="6"/>
  <c r="I49" i="6"/>
  <c r="J49" i="6"/>
  <c r="K49" i="6"/>
  <c r="L49" i="6"/>
  <c r="M49" i="6"/>
  <c r="F50" i="6"/>
  <c r="G50" i="6"/>
  <c r="H50" i="6"/>
  <c r="I50" i="6"/>
  <c r="J50" i="6"/>
  <c r="K50" i="6"/>
  <c r="L50" i="6"/>
  <c r="M50" i="6"/>
  <c r="F51" i="6"/>
  <c r="G51" i="6"/>
  <c r="H51" i="6"/>
  <c r="I51" i="6"/>
  <c r="J51" i="6"/>
  <c r="K51" i="6"/>
  <c r="L51" i="6"/>
  <c r="M51" i="6"/>
  <c r="F52" i="6"/>
  <c r="G52" i="6"/>
  <c r="H52" i="6"/>
  <c r="I52" i="6"/>
  <c r="J52" i="6"/>
  <c r="K52" i="6"/>
  <c r="L52" i="6"/>
  <c r="M52" i="6"/>
  <c r="F53" i="6"/>
  <c r="G53" i="6"/>
  <c r="H53" i="6"/>
  <c r="I53" i="6"/>
  <c r="J53" i="6"/>
  <c r="K53" i="6"/>
  <c r="L53" i="6"/>
  <c r="M53" i="6"/>
  <c r="F54" i="6"/>
  <c r="G54" i="6"/>
  <c r="H54" i="6"/>
  <c r="I54" i="6"/>
  <c r="J54" i="6"/>
  <c r="K54" i="6"/>
  <c r="L54" i="6"/>
  <c r="M54" i="6"/>
  <c r="F55" i="6"/>
  <c r="G55" i="6"/>
  <c r="H55" i="6"/>
  <c r="I55" i="6"/>
  <c r="J55" i="6"/>
  <c r="K55" i="6"/>
  <c r="L55" i="6"/>
  <c r="M55" i="6"/>
  <c r="F56" i="6"/>
  <c r="G56" i="6"/>
  <c r="H56" i="6"/>
  <c r="I56" i="6"/>
  <c r="J56" i="6"/>
  <c r="K56" i="6"/>
  <c r="L56" i="6"/>
  <c r="M56" i="6"/>
  <c r="F57" i="6"/>
  <c r="G57" i="6"/>
  <c r="H57" i="6"/>
  <c r="I57" i="6"/>
  <c r="J57" i="6"/>
  <c r="K57" i="6"/>
  <c r="L57" i="6"/>
  <c r="M57" i="6"/>
  <c r="F58" i="6"/>
  <c r="G58" i="6"/>
  <c r="H58" i="6"/>
  <c r="I58" i="6"/>
  <c r="J58" i="6"/>
  <c r="K58" i="6"/>
  <c r="L58" i="6"/>
  <c r="M58" i="6"/>
  <c r="F59" i="6"/>
  <c r="G59" i="6"/>
  <c r="H59" i="6"/>
  <c r="I59" i="6"/>
  <c r="J59" i="6"/>
  <c r="K59" i="6"/>
  <c r="L59" i="6"/>
  <c r="M59" i="6"/>
  <c r="F60" i="6"/>
  <c r="G60" i="6"/>
  <c r="H60" i="6"/>
  <c r="I60" i="6"/>
  <c r="J60" i="6"/>
  <c r="K60" i="6"/>
  <c r="L60" i="6"/>
  <c r="M60" i="6"/>
  <c r="F61" i="6"/>
  <c r="G61" i="6"/>
  <c r="H61" i="6"/>
  <c r="I61" i="6"/>
  <c r="J61" i="6"/>
  <c r="K61" i="6"/>
  <c r="L61" i="6"/>
  <c r="M61" i="6"/>
  <c r="F62" i="6"/>
  <c r="G62" i="6"/>
  <c r="H62" i="6"/>
  <c r="I62" i="6"/>
  <c r="J62" i="6"/>
  <c r="K62" i="6"/>
  <c r="L62" i="6"/>
  <c r="M62" i="6"/>
  <c r="F63" i="6"/>
  <c r="G63" i="6"/>
  <c r="H63" i="6"/>
  <c r="I63" i="6"/>
  <c r="J63" i="6"/>
  <c r="K63" i="6"/>
  <c r="L63" i="6"/>
  <c r="M63" i="6"/>
  <c r="F64" i="6"/>
  <c r="G64" i="6"/>
  <c r="H64" i="6"/>
  <c r="I64" i="6"/>
  <c r="J64" i="6"/>
  <c r="K64" i="6"/>
  <c r="L64" i="6"/>
  <c r="M64" i="6"/>
  <c r="F65" i="6"/>
  <c r="G65" i="6"/>
  <c r="H65" i="6"/>
  <c r="I65" i="6"/>
  <c r="J65" i="6"/>
  <c r="K65" i="6"/>
  <c r="L65" i="6"/>
  <c r="M65" i="6"/>
  <c r="F66" i="6"/>
  <c r="G66" i="6"/>
  <c r="H66" i="6"/>
  <c r="I66" i="6"/>
  <c r="J66" i="6"/>
  <c r="K66" i="6"/>
  <c r="L66" i="6"/>
  <c r="M66" i="6"/>
  <c r="F67" i="6"/>
  <c r="G67" i="6"/>
  <c r="H67" i="6"/>
  <c r="I67" i="6"/>
  <c r="J67" i="6"/>
  <c r="K67" i="6"/>
  <c r="L67" i="6"/>
  <c r="M67" i="6"/>
  <c r="F68" i="6"/>
  <c r="G68" i="6"/>
  <c r="H68" i="6"/>
  <c r="I68" i="6"/>
  <c r="J68" i="6"/>
  <c r="K68" i="6"/>
  <c r="L68" i="6"/>
  <c r="M68" i="6"/>
  <c r="F69" i="6"/>
  <c r="G69" i="6"/>
  <c r="H69" i="6"/>
  <c r="I69" i="6"/>
  <c r="J69" i="6"/>
  <c r="K69" i="6"/>
  <c r="L69" i="6"/>
  <c r="M69" i="6"/>
  <c r="K6" i="6"/>
  <c r="L6" i="6"/>
  <c r="M6" i="6"/>
  <c r="J6" i="6"/>
  <c r="G6" i="6"/>
  <c r="H6" i="6"/>
  <c r="I6" i="6"/>
  <c r="F44" i="1"/>
  <c r="G44" i="1"/>
  <c r="F42" i="1"/>
  <c r="G42" i="1" s="1"/>
  <c r="F38" i="1"/>
  <c r="F47" i="1"/>
  <c r="G47" i="1" s="1"/>
  <c r="E47" i="1"/>
  <c r="F46" i="1"/>
  <c r="G46" i="1" s="1"/>
  <c r="E46" i="1"/>
  <c r="F45" i="1"/>
  <c r="G45" i="1" s="1"/>
  <c r="E45" i="1"/>
  <c r="F16" i="1"/>
  <c r="F6" i="1"/>
  <c r="Z4" i="2"/>
  <c r="Y4" i="2"/>
  <c r="Y5" i="2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L5" i="2"/>
  <c r="F7" i="1" s="1"/>
  <c r="G7" i="1" s="1"/>
  <c r="M5" i="2"/>
  <c r="N5" i="2"/>
  <c r="F29" i="1" s="1"/>
  <c r="G29" i="1" s="1"/>
  <c r="O5" i="2"/>
  <c r="P5" i="2"/>
  <c r="Q5" i="2"/>
  <c r="R5" i="2"/>
  <c r="S5" i="2"/>
  <c r="T5" i="2"/>
  <c r="U5" i="2"/>
  <c r="F41" i="1" s="1"/>
  <c r="G41" i="1" s="1"/>
  <c r="V5" i="2"/>
  <c r="F39" i="1" s="1"/>
  <c r="G39" i="1" s="1"/>
  <c r="W5" i="2"/>
  <c r="F10" i="1" s="1"/>
  <c r="G10" i="1" s="1"/>
  <c r="X5" i="2"/>
  <c r="Z5" i="2"/>
  <c r="F37" i="1" s="1"/>
  <c r="G37" i="1" s="1"/>
  <c r="AA5" i="2"/>
  <c r="L4" i="2"/>
  <c r="L13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C81" i="1"/>
  <c r="G6" i="1" l="1"/>
  <c r="F8" i="1"/>
  <c r="G8" i="1" s="1"/>
  <c r="F12" i="1"/>
  <c r="G12" i="1" s="1"/>
  <c r="F14" i="1"/>
  <c r="G14" i="1" s="1"/>
  <c r="G16" i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G38" i="1"/>
  <c r="F40" i="1"/>
  <c r="G40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31" i="1"/>
  <c r="G31" i="1" s="1"/>
  <c r="F33" i="1"/>
  <c r="G33" i="1" s="1"/>
  <c r="F35" i="1"/>
  <c r="G35" i="1" s="1"/>
  <c r="L17" i="2"/>
  <c r="L20" i="2"/>
  <c r="L19" i="2"/>
  <c r="L18" i="2"/>
  <c r="L16" i="2"/>
  <c r="L15" i="2"/>
  <c r="L14" i="2"/>
  <c r="M4" i="2"/>
  <c r="M19" i="2" l="1"/>
  <c r="M20" i="2"/>
  <c r="M17" i="2"/>
  <c r="M18" i="2"/>
  <c r="M13" i="2"/>
  <c r="M15" i="2"/>
  <c r="M14" i="2"/>
  <c r="M16" i="2"/>
  <c r="N4" i="2"/>
  <c r="N20" i="2" l="1"/>
  <c r="N17" i="2"/>
  <c r="N18" i="2"/>
  <c r="N19" i="2"/>
  <c r="N13" i="2"/>
  <c r="N15" i="2"/>
  <c r="N14" i="2"/>
  <c r="N16" i="2"/>
  <c r="O4" i="2"/>
  <c r="O17" i="2" l="1"/>
  <c r="O18" i="2"/>
  <c r="O19" i="2"/>
  <c r="O20" i="2"/>
  <c r="O14" i="2"/>
  <c r="O16" i="2"/>
  <c r="O13" i="2"/>
  <c r="O15" i="2"/>
  <c r="P4" i="2"/>
  <c r="P18" i="2" l="1"/>
  <c r="P19" i="2"/>
  <c r="P20" i="2"/>
  <c r="P17" i="2"/>
  <c r="P14" i="2"/>
  <c r="P16" i="2"/>
  <c r="P13" i="2"/>
  <c r="P15" i="2"/>
  <c r="Q4" i="2"/>
  <c r="Q19" i="2" l="1"/>
  <c r="Q20" i="2"/>
  <c r="Q17" i="2"/>
  <c r="Q18" i="2"/>
  <c r="Q13" i="2"/>
  <c r="Q15" i="2"/>
  <c r="Q14" i="2"/>
  <c r="Q16" i="2"/>
  <c r="R4" i="2"/>
  <c r="R20" i="2" l="1"/>
  <c r="R17" i="2"/>
  <c r="R18" i="2"/>
  <c r="R19" i="2"/>
  <c r="R13" i="2"/>
  <c r="R15" i="2"/>
  <c r="R14" i="2"/>
  <c r="R16" i="2"/>
  <c r="S4" i="2"/>
  <c r="S17" i="2" l="1"/>
  <c r="S18" i="2"/>
  <c r="S19" i="2"/>
  <c r="S20" i="2"/>
  <c r="S14" i="2"/>
  <c r="S16" i="2"/>
  <c r="S13" i="2"/>
  <c r="S15" i="2"/>
  <c r="T4" i="2"/>
  <c r="T18" i="2" l="1"/>
  <c r="T19" i="2"/>
  <c r="T20" i="2"/>
  <c r="T17" i="2"/>
  <c r="T14" i="2"/>
  <c r="T16" i="2"/>
  <c r="T13" i="2"/>
  <c r="T15" i="2"/>
  <c r="U4" i="2"/>
  <c r="U19" i="2" l="1"/>
  <c r="U20" i="2"/>
  <c r="U17" i="2"/>
  <c r="U18" i="2"/>
  <c r="U13" i="2"/>
  <c r="U15" i="2"/>
  <c r="U14" i="2"/>
  <c r="U16" i="2"/>
  <c r="V4" i="2"/>
  <c r="V20" i="2" l="1"/>
  <c r="V17" i="2"/>
  <c r="V18" i="2"/>
  <c r="V19" i="2"/>
  <c r="V13" i="2"/>
  <c r="V15" i="2"/>
  <c r="V14" i="2"/>
  <c r="V16" i="2"/>
  <c r="W4" i="2"/>
  <c r="W17" i="2" l="1"/>
  <c r="W18" i="2"/>
  <c r="W19" i="2"/>
  <c r="W20" i="2"/>
  <c r="W14" i="2"/>
  <c r="W16" i="2"/>
  <c r="W13" i="2"/>
  <c r="W15" i="2"/>
  <c r="X4" i="2"/>
  <c r="X18" i="2" l="1"/>
  <c r="X19" i="2"/>
  <c r="X20" i="2"/>
  <c r="X17" i="2"/>
  <c r="X14" i="2"/>
  <c r="X16" i="2"/>
  <c r="X13" i="2"/>
  <c r="X15" i="2"/>
  <c r="AA4" i="2" l="1"/>
  <c r="Y19" i="2"/>
  <c r="Y20" i="2"/>
  <c r="Y17" i="2"/>
  <c r="Y18" i="2"/>
  <c r="Y13" i="2"/>
  <c r="Y15" i="2"/>
  <c r="Y14" i="2"/>
  <c r="Y16" i="2"/>
  <c r="Z13" i="2"/>
  <c r="Z15" i="2"/>
  <c r="Z14" i="2"/>
  <c r="Z16" i="2"/>
  <c r="Z20" i="2" l="1"/>
  <c r="Z17" i="2"/>
  <c r="Z18" i="2"/>
  <c r="Z19" i="2"/>
</calcChain>
</file>

<file path=xl/sharedStrings.xml><?xml version="1.0" encoding="utf-8"?>
<sst xmlns="http://schemas.openxmlformats.org/spreadsheetml/2006/main" count="256" uniqueCount="218">
  <si>
    <t>bin</t>
  </si>
  <si>
    <t>hex</t>
  </si>
  <si>
    <t>a</t>
  </si>
  <si>
    <t>b</t>
  </si>
  <si>
    <t>c</t>
  </si>
  <si>
    <t>d</t>
  </si>
  <si>
    <t>e</t>
  </si>
  <si>
    <t>g</t>
  </si>
  <si>
    <t>h</t>
  </si>
  <si>
    <t>k</t>
  </si>
  <si>
    <t>m</t>
  </si>
  <si>
    <t>dec pt</t>
  </si>
  <si>
    <t>r</t>
  </si>
  <si>
    <t>p</t>
  </si>
  <si>
    <t>n</t>
  </si>
  <si>
    <t>decimal</t>
  </si>
  <si>
    <t>a5-a0</t>
  </si>
  <si>
    <t>digit #</t>
  </si>
  <si>
    <t>digit address</t>
  </si>
  <si>
    <t>L</t>
  </si>
  <si>
    <t>j</t>
  </si>
  <si>
    <t>f</t>
  </si>
  <si>
    <t>new lib 14 elements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</si>
  <si>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</si>
  <si>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</si>
  <si>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</si>
  <si>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</si>
  <si>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</si>
  <si>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</si>
  <si>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</si>
  <si>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</si>
  <si>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</si>
  <si>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</si>
  <si>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</si>
  <si>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</si>
  <si>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</si>
  <si>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</si>
  <si>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</si>
  <si>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</si>
  <si>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</si>
  <si>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</si>
  <si>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</si>
  <si>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</si>
  <si>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</si>
  <si>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</si>
  <si>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</si>
  <si>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</si>
  <si>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</si>
  <si>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kbc</t>
  </si>
  <si>
    <t>abc</t>
  </si>
  <si>
    <t>adef</t>
  </si>
  <si>
    <t>abcdjm</t>
  </si>
  <si>
    <t>adjm</t>
  </si>
  <si>
    <t>bcde</t>
  </si>
  <si>
    <t>def</t>
  </si>
  <si>
    <t>bcefhk</t>
  </si>
  <si>
    <t>bcefhn</t>
  </si>
  <si>
    <t>abcdef</t>
  </si>
  <si>
    <t>abcdefn</t>
  </si>
  <si>
    <t>ajm</t>
  </si>
  <si>
    <t>bcdef</t>
  </si>
  <si>
    <t>abcdefpk</t>
  </si>
  <si>
    <t>efpk</t>
  </si>
  <si>
    <t>bcefpn</t>
  </si>
  <si>
    <t>hkpn</t>
  </si>
  <si>
    <t>abrcd</t>
  </si>
  <si>
    <t>abcdjmr</t>
  </si>
  <si>
    <t>arcdef</t>
  </si>
  <si>
    <t>abgred</t>
  </si>
  <si>
    <t>fgrbc</t>
  </si>
  <si>
    <t>afgnd</t>
  </si>
  <si>
    <t>afedcgr</t>
  </si>
  <si>
    <t>abcdefgr</t>
  </si>
  <si>
    <t>abcdfgr</t>
  </si>
  <si>
    <t>adefg</t>
  </si>
  <si>
    <t>aefg</t>
  </si>
  <si>
    <t>bcefgr</t>
  </si>
  <si>
    <t>efgkn</t>
  </si>
  <si>
    <t>abefgr</t>
  </si>
  <si>
    <t>abefgrn</t>
  </si>
  <si>
    <t>acdfgr</t>
  </si>
  <si>
    <t>bcdfgr</t>
  </si>
  <si>
    <t>Char</t>
  </si>
  <si>
    <t>elements</t>
  </si>
  <si>
    <t>count of char</t>
  </si>
  <si>
    <t>dec value</t>
  </si>
  <si>
    <t>hex value</t>
  </si>
  <si>
    <t>Font</t>
  </si>
  <si>
    <t>https://github.com/dmadison/LED-Segment-ASCII</t>
  </si>
  <si>
    <t>and so on</t>
  </si>
  <si>
    <t>none</t>
  </si>
  <si>
    <t>space</t>
  </si>
  <si>
    <t>akpd</t>
  </si>
  <si>
    <t>efabcgr</t>
  </si>
  <si>
    <t>_</t>
  </si>
  <si>
    <t>-</t>
  </si>
  <si>
    <t>+</t>
  </si>
  <si>
    <t>gr</t>
  </si>
  <si>
    <t>grjm</t>
  </si>
  <si>
    <t>note: seg0 &amp; seg 1 lines are not connected</t>
  </si>
  <si>
    <t>!</t>
  </si>
  <si>
    <t>.</t>
  </si>
  <si>
    <t>bc + dec pt</t>
  </si>
  <si>
    <t>Add L</t>
  </si>
  <si>
    <t>Add H</t>
  </si>
  <si>
    <t>COM Lines</t>
  </si>
  <si>
    <t>Key:</t>
  </si>
  <si>
    <t>10x20 grid</t>
  </si>
  <si>
    <t>no element connected</t>
  </si>
  <si>
    <t>3x 7 element digits on right</t>
  </si>
  <si>
    <t>TIME</t>
  </si>
  <si>
    <t>0111010  0100</t>
  </si>
  <si>
    <t>0111000  0100</t>
  </si>
  <si>
    <t>colon</t>
  </si>
  <si>
    <t>1001010  0100</t>
  </si>
  <si>
    <t>1001100  0100</t>
  </si>
  <si>
    <t>1001110  0100</t>
  </si>
  <si>
    <t>PULSE</t>
  </si>
  <si>
    <t>HEART</t>
  </si>
  <si>
    <t>SPEED</t>
  </si>
  <si>
    <t>3x 7 element digits on left</t>
  </si>
  <si>
    <t>4x 7 element digits in middle (Clock digits)</t>
  </si>
  <si>
    <t>0101011  1000</t>
  </si>
  <si>
    <t>all in the COM7 line are decimal points</t>
  </si>
  <si>
    <t>SEGMENT Lines</t>
  </si>
  <si>
    <t xml:space="preserve">Data </t>
  </si>
  <si>
    <t xml:space="preserve">The HT1625 is arranged in 128 x 4 bits.  128d = "0111 1111"b, (7 bits wide).  As there are only 258 elements on the LCD, we only need 40 SEG lines and/or 81 address lines </t>
  </si>
  <si>
    <t>1000011  1000</t>
  </si>
  <si>
    <t>1000011  0100</t>
  </si>
  <si>
    <t>1000011  0010</t>
  </si>
  <si>
    <t>1000011  0001</t>
  </si>
  <si>
    <t>1000101  1000</t>
  </si>
  <si>
    <t>1000101  0100</t>
  </si>
  <si>
    <t>1000101  0010</t>
  </si>
  <si>
    <t>1000101  0001</t>
  </si>
  <si>
    <t>1000111  1000</t>
  </si>
  <si>
    <t>1000111  0100</t>
  </si>
  <si>
    <t>1000111  0010</t>
  </si>
  <si>
    <t>1000111  0001</t>
  </si>
  <si>
    <t>1001001  1000</t>
  </si>
  <si>
    <t>1001001  0100</t>
  </si>
  <si>
    <t>1001001  0010</t>
  </si>
  <si>
    <t>1001001  0001</t>
  </si>
  <si>
    <t>1001011  1000</t>
  </si>
  <si>
    <t>1001011  0100</t>
  </si>
  <si>
    <t>1001011  0010</t>
  </si>
  <si>
    <t>1001011  0001</t>
  </si>
  <si>
    <t>1001101  1000</t>
  </si>
  <si>
    <t>1001101  0100</t>
  </si>
  <si>
    <t>1001101  0010</t>
  </si>
  <si>
    <t>1001101  0001</t>
  </si>
  <si>
    <t>As example the left digits are represented by the adress and data groups:</t>
  </si>
  <si>
    <t>left digit</t>
  </si>
  <si>
    <t>middle digit</t>
  </si>
  <si>
    <t>right digit</t>
  </si>
  <si>
    <t>digitMiddle</t>
  </si>
  <si>
    <t>digitLeft</t>
  </si>
  <si>
    <t>digitRight</t>
  </si>
  <si>
    <t>Decomposing into digits, address and data in hex</t>
  </si>
  <si>
    <t>Address</t>
  </si>
  <si>
    <t>Data</t>
  </si>
  <si>
    <t>So in "C" format  where the elements are arranged clockwise starting from top, dec point last</t>
  </si>
  <si>
    <t xml:space="preserve">or </t>
  </si>
  <si>
    <t xml:space="preserve">So to write a "2" in the right digit we need to illuminate elements (hex format): </t>
  </si>
  <si>
    <t>digitRight[]</t>
  </si>
  <si>
    <t>blank</t>
  </si>
  <si>
    <t>dec point</t>
  </si>
  <si>
    <t>{43,1}</t>
  </si>
  <si>
    <t>{43,2}</t>
  </si>
  <si>
    <t>{43,4}</t>
  </si>
  <si>
    <t>{45,8}</t>
  </si>
  <si>
    <t>{45,4}</t>
  </si>
  <si>
    <t>{45,1}</t>
  </si>
  <si>
    <t>{45,2}</t>
  </si>
  <si>
    <t>{43,8}</t>
  </si>
  <si>
    <t>{{a}, {b}, {c}, {d}, {e}, {f}, {g}, {dp}}</t>
  </si>
  <si>
    <t>{43, 2+1} = {43, 3}</t>
  </si>
  <si>
    <t>{45, 8+4+2} = {45, E}</t>
  </si>
  <si>
    <t>{43,7}</t>
  </si>
  <si>
    <t>{43,6}</t>
  </si>
  <si>
    <t>{43,3}</t>
  </si>
  <si>
    <t>{43,5}</t>
  </si>
  <si>
    <t>{43,0}</t>
  </si>
  <si>
    <t>{45,D}</t>
  </si>
  <si>
    <t>{45,E}</t>
  </si>
  <si>
    <t>{45,A}</t>
  </si>
  <si>
    <t>{45,3}</t>
  </si>
  <si>
    <t>{45,B}</t>
  </si>
  <si>
    <t>{45,F}</t>
  </si>
  <si>
    <t>{45,0}</t>
  </si>
  <si>
    <t>digitRight[8][2] = {{43,1},{43,2},{43,4},{45,8},{45,4},{45,1},{45,2},{43,8}}</t>
  </si>
  <si>
    <t>digitMiddle[8][2]={{47,1},{47,2},{47,4},{49,8},{49,4},{49,1},{49,2},{47,8}}</t>
  </si>
  <si>
    <t>digitLeft[8][2]={{4B,1},{4B,2},{4B,4},{4D,8},{4D,4},{4D,1},{4D,2},{4B,8}}</t>
  </si>
  <si>
    <t>hence write 3 to address 43, and E to address 45 and a 2 will appear on the right digit of the left set</t>
  </si>
  <si>
    <t xml:space="preserve">So the digits "font" for numbers for the right digit of the left set is: </t>
  </si>
  <si>
    <t>In general:</t>
  </si>
  <si>
    <t>{Add_H_1,7}</t>
  </si>
  <si>
    <t>{Add_H_1,6}</t>
  </si>
  <si>
    <t>{Add_H_1,3}</t>
  </si>
  <si>
    <t>{Add_H_1,5}</t>
  </si>
  <si>
    <t>{Add_H_1,0}</t>
  </si>
  <si>
    <t>{Add_H_1,8}</t>
  </si>
  <si>
    <t>{Add_H_2,D}</t>
  </si>
  <si>
    <t>{Add_H_2,E}</t>
  </si>
  <si>
    <t>{Add_H_2,A}</t>
  </si>
  <si>
    <t>{Add_H_2,3}</t>
  </si>
  <si>
    <t>{Add_H_2,B}</t>
  </si>
  <si>
    <t>{Add_H_2,F}</t>
  </si>
  <si>
    <t>{Add_H_2,0}</t>
  </si>
  <si>
    <t>right - RH</t>
  </si>
  <si>
    <t>left - LH</t>
  </si>
  <si>
    <t>Mid - LH</t>
  </si>
  <si>
    <t>right - LH</t>
  </si>
  <si>
    <t>left - RH</t>
  </si>
  <si>
    <t>mid - RH</t>
  </si>
  <si>
    <t>element</t>
  </si>
  <si>
    <t>dp</t>
  </si>
  <si>
    <t>OR in terms of "C"arrays: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</si>
</sst>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\ 0000\ 0000\ 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17" applyNumberFormat="0" applyAlignment="0" applyProtection="0"/>
    <xf numFmtId="0" fontId="7" fillId="7" borderId="18" applyNumberFormat="0" applyAlignment="0" applyProtection="0"/>
    <xf numFmtId="0" fontId="3" fillId="8" borderId="19" applyNumberFormat="0" applyFont="0" applyAlignment="0" applyProtection="0"/>
    <xf numFmtId="0" fontId="11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ont="1" applyFill="1" applyBorder="1" applyAlignment="1">
      <alignment horizontal="centerContinuous"/>
    </xf>
    <xf numFmtId="0" fontId="0" fillId="3" borderId="3" xfId="0" applyFont="1" applyFill="1" applyBorder="1" applyAlignment="1">
      <alignment horizontal="centerContinuous"/>
    </xf>
    <xf numFmtId="0" fontId="0" fillId="3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2" borderId="3" xfId="1" applyBorder="1" applyAlignment="1">
      <alignment horizontal="center"/>
    </xf>
    <xf numFmtId="164" fontId="2" fillId="2" borderId="4" xfId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Border="1" applyAlignment="1">
      <alignment horizontal="centerContinuous"/>
    </xf>
    <xf numFmtId="0" fontId="0" fillId="0" borderId="16" xfId="0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1" applyNumberFormat="1" applyFill="1" applyAlignment="1">
      <alignment horizontal="center"/>
    </xf>
    <xf numFmtId="0" fontId="0" fillId="0" borderId="16" xfId="0" applyBorder="1"/>
    <xf numFmtId="0" fontId="2" fillId="2" borderId="16" xfId="1" applyBorder="1"/>
    <xf numFmtId="0" fontId="4" fillId="5" borderId="16" xfId="2" applyBorder="1"/>
    <xf numFmtId="0" fontId="2" fillId="2" borderId="20" xfId="1" applyBorder="1"/>
    <xf numFmtId="0" fontId="6" fillId="6" borderId="17" xfId="3"/>
    <xf numFmtId="0" fontId="8" fillId="0" borderId="16" xfId="0" applyFont="1" applyBorder="1"/>
    <xf numFmtId="0" fontId="4" fillId="5" borderId="17" xfId="2" applyBorder="1"/>
    <xf numFmtId="0" fontId="9" fillId="0" borderId="16" xfId="0" applyFont="1" applyBorder="1"/>
    <xf numFmtId="0" fontId="9" fillId="0" borderId="21" xfId="0" applyFont="1" applyBorder="1"/>
    <xf numFmtId="0" fontId="10" fillId="9" borderId="18" xfId="4" applyFont="1" applyFill="1"/>
    <xf numFmtId="0" fontId="0" fillId="0" borderId="0" xfId="0" quotePrefix="1"/>
    <xf numFmtId="0" fontId="6" fillId="6" borderId="22" xfId="3" applyBorder="1"/>
    <xf numFmtId="0" fontId="8" fillId="0" borderId="20" xfId="0" applyFont="1" applyBorder="1"/>
    <xf numFmtId="0" fontId="4" fillId="5" borderId="20" xfId="2" applyBorder="1"/>
    <xf numFmtId="0" fontId="9" fillId="0" borderId="20" xfId="0" applyFont="1" applyBorder="1"/>
    <xf numFmtId="0" fontId="9" fillId="0" borderId="23" xfId="0" applyFont="1" applyBorder="1"/>
    <xf numFmtId="0" fontId="4" fillId="5" borderId="24" xfId="2" applyBorder="1"/>
    <xf numFmtId="0" fontId="10" fillId="9" borderId="24" xfId="4" applyFont="1" applyFill="1" applyBorder="1"/>
    <xf numFmtId="0" fontId="0" fillId="8" borderId="19" xfId="5" applyFont="1"/>
    <xf numFmtId="0" fontId="10" fillId="9" borderId="25" xfId="4" applyFont="1" applyFill="1" applyBorder="1"/>
    <xf numFmtId="0" fontId="0" fillId="8" borderId="19" xfId="5" applyFont="1" applyAlignment="1">
      <alignment horizontal="centerContinuous"/>
    </xf>
    <xf numFmtId="0" fontId="0" fillId="8" borderId="28" xfId="5" applyFont="1" applyBorder="1" applyAlignment="1">
      <alignment horizontal="centerContinuous"/>
    </xf>
    <xf numFmtId="0" fontId="0" fillId="8" borderId="29" xfId="5" applyFont="1" applyBorder="1" applyAlignment="1">
      <alignment horizontal="centerContinuous"/>
    </xf>
    <xf numFmtId="0" fontId="6" fillId="6" borderId="31" xfId="3" applyBorder="1"/>
    <xf numFmtId="0" fontId="6" fillId="6" borderId="32" xfId="3" applyBorder="1"/>
    <xf numFmtId="0" fontId="5" fillId="8" borderId="16" xfId="5" applyFont="1" applyBorder="1" applyAlignment="1">
      <alignment horizontal="center"/>
    </xf>
    <xf numFmtId="0" fontId="0" fillId="8" borderId="30" xfId="5" applyFont="1" applyBorder="1"/>
    <xf numFmtId="0" fontId="8" fillId="0" borderId="27" xfId="0" applyFont="1" applyBorder="1"/>
    <xf numFmtId="0" fontId="8" fillId="0" borderId="26" xfId="0" applyFont="1" applyBorder="1"/>
    <xf numFmtId="0" fontId="0" fillId="8" borderId="33" xfId="5" applyFont="1" applyBorder="1" applyAlignment="1">
      <alignment horizontal="centerContinuous"/>
    </xf>
    <xf numFmtId="0" fontId="5" fillId="8" borderId="20" xfId="5" applyFont="1" applyBorder="1" applyAlignment="1">
      <alignment horizontal="center"/>
    </xf>
    <xf numFmtId="0" fontId="0" fillId="8" borderId="16" xfId="5" applyFont="1" applyBorder="1" applyAlignment="1">
      <alignment wrapText="1"/>
    </xf>
    <xf numFmtId="0" fontId="0" fillId="8" borderId="16" xfId="5" applyFont="1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2" xfId="0" quotePrefix="1" applyBorder="1" applyAlignment="1">
      <alignment horizontal="centerContinuous"/>
    </xf>
    <xf numFmtId="0" fontId="0" fillId="0" borderId="3" xfId="0" quotePrefix="1" applyBorder="1" applyAlignment="1">
      <alignment horizontal="centerContinuous"/>
    </xf>
    <xf numFmtId="0" fontId="0" fillId="0" borderId="4" xfId="0" quotePrefix="1" applyBorder="1" applyAlignment="1">
      <alignment horizontal="centerContinuous"/>
    </xf>
    <xf numFmtId="0" fontId="0" fillId="0" borderId="1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1" fillId="0" borderId="0" xfId="6" applyAlignment="1">
      <alignment horizontal="left"/>
    </xf>
    <xf numFmtId="0" fontId="0" fillId="8" borderId="34" xfId="5" applyFont="1" applyBorder="1"/>
    <xf numFmtId="0" fontId="0" fillId="8" borderId="35" xfId="5" applyFont="1" applyBorder="1"/>
    <xf numFmtId="0" fontId="8" fillId="0" borderId="36" xfId="0" applyFont="1" applyBorder="1"/>
    <xf numFmtId="0" fontId="0" fillId="0" borderId="37" xfId="0" applyBorder="1" applyAlignment="1">
      <alignment horizontal="right"/>
    </xf>
    <xf numFmtId="0" fontId="0" fillId="8" borderId="38" xfId="5" applyFont="1" applyBorder="1"/>
    <xf numFmtId="0" fontId="0" fillId="0" borderId="39" xfId="0" applyBorder="1" applyAlignment="1">
      <alignment horizontal="right"/>
    </xf>
    <xf numFmtId="0" fontId="0" fillId="8" borderId="40" xfId="5" applyFont="1" applyBorder="1"/>
    <xf numFmtId="0" fontId="0" fillId="0" borderId="41" xfId="0" applyBorder="1" applyAlignment="1">
      <alignment horizontal="right"/>
    </xf>
    <xf numFmtId="0" fontId="0" fillId="8" borderId="42" xfId="5" applyFont="1" applyBorder="1"/>
    <xf numFmtId="0" fontId="10" fillId="9" borderId="18" xfId="4" applyFont="1" applyFill="1" applyAlignment="1">
      <alignment horizontal="right"/>
    </xf>
    <xf numFmtId="0" fontId="10" fillId="9" borderId="18" xfId="4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6" xfId="0" applyFont="1" applyBorder="1"/>
    <xf numFmtId="0" fontId="0" fillId="0" borderId="16" xfId="0" applyFont="1" applyBorder="1" applyAlignment="1">
      <alignment horizontal="center"/>
    </xf>
  </cellXfs>
  <cellStyles count="7">
    <cellStyle name="Calculation" xfId="3" builtinId="22"/>
    <cellStyle name="Check Cell" xfId="4" builtinId="23"/>
    <cellStyle name="Good" xfId="1" builtinId="26"/>
    <cellStyle name="Hyperlink" xfId="6" builtinId="8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</xdr:row>
      <xdr:rowOff>180975</xdr:rowOff>
    </xdr:from>
    <xdr:to>
      <xdr:col>18</xdr:col>
      <xdr:colOff>932414</xdr:colOff>
      <xdr:row>27</xdr:row>
      <xdr:rowOff>142233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C90D00-413D-4CB3-A710-97470680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371475"/>
          <a:ext cx="8285714" cy="51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</xdr:row>
      <xdr:rowOff>238125</xdr:rowOff>
    </xdr:from>
    <xdr:to>
      <xdr:col>11</xdr:col>
      <xdr:colOff>514350</xdr:colOff>
      <xdr:row>22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13E240-797D-435B-BA1F-12F249F4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1019175"/>
          <a:ext cx="2886075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95250</xdr:rowOff>
    </xdr:from>
    <xdr:to>
      <xdr:col>5</xdr:col>
      <xdr:colOff>409575</xdr:colOff>
      <xdr:row>22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2D452C-10FA-4BE0-A6CA-07D93F9C0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00125"/>
          <a:ext cx="2886075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857250</xdr:colOff>
      <xdr:row>23</xdr:row>
      <xdr:rowOff>57150</xdr:rowOff>
    </xdr:from>
    <xdr:to>
      <xdr:col>18</xdr:col>
      <xdr:colOff>904875</xdr:colOff>
      <xdr:row>64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FDD6A6-EA2E-45A2-9BC4-0CB14D13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4676775"/>
          <a:ext cx="8715375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15</xdr:col>
      <xdr:colOff>36982</xdr:colOff>
      <xdr:row>40</xdr:row>
      <xdr:rowOff>180000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80BFC-2F2D-4012-947D-234464DCA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0"/>
          <a:ext cx="8942857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31</xdr:row>
      <xdr:rowOff>123825</xdr:rowOff>
    </xdr:from>
    <xdr:to>
      <xdr:col>15</xdr:col>
      <xdr:colOff>313220</xdr:colOff>
      <xdr:row>59</xdr:row>
      <xdr:rowOff>75539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FF1DEB-1C7E-41E0-8583-A206F95F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6029325"/>
          <a:ext cx="8838095" cy="5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16</xdr:col>
      <xdr:colOff>94095</xdr:colOff>
      <xdr:row>29</xdr:row>
      <xdr:rowOff>37452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777E5D-8B86-4937-87C4-B63C77743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"/>
          <a:ext cx="9238095" cy="5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16</xdr:col>
      <xdr:colOff>303619</xdr:colOff>
      <xdr:row>77</xdr:row>
      <xdr:rowOff>85357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015143-F0E8-4166-8C5C-BD6966AC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9447619" cy="29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703385</xdr:colOff>
      <xdr:row>62</xdr:row>
      <xdr:rowOff>175847</xdr:rowOff>
    </xdr:from>
    <xdr:to>
      <xdr:col>21</xdr:col>
      <xdr:colOff>622918</xdr:colOff>
      <xdr:row>66</xdr:row>
      <xdr:rowOff>80514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A4888F-D5FA-46FF-B3F7-A293B97AC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9962" y="12382501"/>
          <a:ext cx="4828571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131884</xdr:colOff>
      <xdr:row>62</xdr:row>
      <xdr:rowOff>161193</xdr:rowOff>
    </xdr:from>
    <xdr:to>
      <xdr:col>16</xdr:col>
      <xdr:colOff>492078</xdr:colOff>
      <xdr:row>79</xdr:row>
      <xdr:rowOff>94122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DE69AC-B4CC-426C-BF8A-D71DD0AC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4846" y="12367847"/>
          <a:ext cx="2323809" cy="31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827943</xdr:colOff>
      <xdr:row>13</xdr:row>
      <xdr:rowOff>117232</xdr:rowOff>
    </xdr:from>
    <xdr:to>
      <xdr:col>23</xdr:col>
      <xdr:colOff>328428</xdr:colOff>
      <xdr:row>46</xdr:row>
      <xdr:rowOff>2873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D2F369-35A3-4C22-9995-C3D5BF49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8135" y="2784232"/>
          <a:ext cx="4409524" cy="6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madison/LED-Segment-ASCI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561C-6CDC-42D9-8D4E-1FA80314A565}">
  <dimension ref="A2:Z81"/>
  <sheetViews>
    <sheetView workbookViewId="0">
      <selection activeCell="A2" sqref="A2"/>
    </sheetView>
  </sheetViews>
  <sheetFormatPr defaultRowHeight="15" x14ac:dyDescent="0.25"/>
  <cols>
    <col min="3" max="3" width="7" customWidth="1"/>
    <col min="11" max="26" width="18.5703125" bestFit="1" customWidth="1"/>
  </cols>
  <sheetData>
    <row r="2" spans="1:26" x14ac:dyDescent="0.25">
      <c r="A2" s="98" t="s">
        <v>88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thickBot="1" x14ac:dyDescent="0.3"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thickBot="1" x14ac:dyDescent="0.3">
      <c r="C4" s="13" t="s">
        <v>87</v>
      </c>
      <c r="D4" s="14"/>
      <c r="E4" s="14"/>
      <c r="F4" s="14"/>
      <c r="G4" s="15"/>
      <c r="J4" s="11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0.75" thickBot="1" x14ac:dyDescent="0.3">
      <c r="C5" s="16" t="s">
        <v>82</v>
      </c>
      <c r="D5" s="17" t="s">
        <v>83</v>
      </c>
      <c r="E5" s="17" t="s">
        <v>84</v>
      </c>
      <c r="F5" s="17" t="s">
        <v>85</v>
      </c>
      <c r="G5" s="18" t="s">
        <v>86</v>
      </c>
      <c r="J5" s="11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25">
      <c r="C6" s="24">
        <v>0</v>
      </c>
      <c r="D6" s="25" t="s">
        <v>61</v>
      </c>
      <c r="E6" s="25">
        <f t="shared" ref="E6:E41" si="0">LEN(D6)</f>
        <v>8</v>
      </c>
      <c r="F6" s="25">
        <f>HLOOKUP(MID($D6,1,1), data,4,FALSE)+HLOOKUP(MID($D6,2,1), data,4,FALSE)+HLOOKUP(MID($D6,3,1), data,4,FALSE)+HLOOKUP(MID($D6,4,1), data,4,FALSE)+HLOOKUP(MID($D6,5,1), data,4,FALSE)+HLOOKUP(MID($D6,6,1), data,4,FALSE)+HLOOKUP(MID($D6,7,1), data,4,FALSE)+HLOOKUP(MID($D6,8,1), data,4,FALSE)</f>
        <v>59973</v>
      </c>
      <c r="G6" s="26" t="str">
        <f t="shared" ref="G6:G41" si="1">DEC2HEX(F6)</f>
        <v>EA45</v>
      </c>
    </row>
    <row r="7" spans="1:26" x14ac:dyDescent="0.25">
      <c r="C7" s="10">
        <v>1</v>
      </c>
      <c r="D7" s="11" t="s">
        <v>48</v>
      </c>
      <c r="E7" s="11">
        <f t="shared" si="0"/>
        <v>3</v>
      </c>
      <c r="F7" s="11">
        <f>HLOOKUP(MID($D7,1,1), data,4,FALSE)+HLOOKUP(MID($D7,2,1), data,4,FALSE)+HLOOKUP(MID($D7,3,1), data,4,FALSE)</f>
        <v>69</v>
      </c>
      <c r="G7" s="27" t="str">
        <f t="shared" si="1"/>
        <v>45</v>
      </c>
    </row>
    <row r="8" spans="1:26" x14ac:dyDescent="0.25">
      <c r="C8" s="10">
        <v>2</v>
      </c>
      <c r="D8" s="11" t="s">
        <v>68</v>
      </c>
      <c r="E8" s="11">
        <f t="shared" si="0"/>
        <v>6</v>
      </c>
      <c r="F8" s="11">
        <f>HLOOKUP(MID($D8,1,1), data,4,FALSE)+HLOOKUP(MID($D8,2,1), data,4,FALSE)+HLOOKUP(MID($D8,3,1), data,4,FALSE)+HLOOKUP(MID($D8,4,1), data,4,FALSE)+HLOOKUP(MID($D8,5,1), data,4,FALSE)+HLOOKUP(MID($D8,6,1), data,4,FALSE)</f>
        <v>53772</v>
      </c>
      <c r="G8" s="27" t="str">
        <f t="shared" si="1"/>
        <v>D20C</v>
      </c>
    </row>
    <row r="9" spans="1:26" x14ac:dyDescent="0.25">
      <c r="C9" s="10">
        <v>3</v>
      </c>
      <c r="D9" s="11" t="s">
        <v>65</v>
      </c>
      <c r="E9" s="11">
        <f t="shared" si="0"/>
        <v>5</v>
      </c>
      <c r="F9" s="11">
        <f>HLOOKUP(MID($D9,1,1), data,4,FALSE)+HLOOKUP(MID($D9,2,1), data,4,FALSE)+HLOOKUP(MID($D9,3,1), data,4,FALSE)+HLOOKUP(MID($D9,4,1), data,4,FALSE)+HLOOKUP(MID($D9,5,1), data,4,FALSE)</f>
        <v>33356</v>
      </c>
      <c r="G9" s="27" t="str">
        <f t="shared" si="1"/>
        <v>824C</v>
      </c>
    </row>
    <row r="10" spans="1:26" x14ac:dyDescent="0.25">
      <c r="C10" s="10">
        <v>4</v>
      </c>
      <c r="D10" s="11" t="s">
        <v>69</v>
      </c>
      <c r="E10" s="11">
        <f t="shared" si="0"/>
        <v>5</v>
      </c>
      <c r="F10" s="11">
        <f>HLOOKUP(MID($D10,1,1), data,4,FALSE)+HLOOKUP(MID($D10,2,1), data,4,FALSE)+HLOOKUP(MID($D10,3,1), data,4,FALSE)+HLOOKUP(MID($D10,4,1), data,4,FALSE)+HLOOKUP(MID($D10,5,1), data,4,FALSE)</f>
        <v>6220</v>
      </c>
      <c r="G10" s="27" t="str">
        <f t="shared" si="1"/>
        <v>184C</v>
      </c>
    </row>
    <row r="11" spans="1:26" x14ac:dyDescent="0.25">
      <c r="C11" s="10">
        <v>5</v>
      </c>
      <c r="D11" s="11" t="s">
        <v>70</v>
      </c>
      <c r="E11" s="11">
        <f t="shared" si="0"/>
        <v>5</v>
      </c>
      <c r="F11" s="11">
        <f>HLOOKUP(MID($D11,1,1), data,4,FALSE)+HLOOKUP(MID($D11,2,1), data,4,FALSE)+HLOOKUP(MID($D11,3,1), data,4,FALSE)+HLOOKUP(MID($D11,4,1), data,4,FALSE)+HLOOKUP(MID($D11,5,1), data,4,FALSE)</f>
        <v>39440</v>
      </c>
      <c r="G11" s="27" t="str">
        <f t="shared" si="1"/>
        <v>9A10</v>
      </c>
    </row>
    <row r="12" spans="1:26" x14ac:dyDescent="0.25">
      <c r="C12" s="10">
        <v>6</v>
      </c>
      <c r="D12" s="11" t="s">
        <v>71</v>
      </c>
      <c r="E12" s="11">
        <f t="shared" si="0"/>
        <v>7</v>
      </c>
      <c r="F12" s="11">
        <f>HLOOKUP(MID($D12,1,1), data,4,FALSE)+HLOOKUP(MID($D12,2,1), data,4,FALSE)+HLOOKUP(MID($D12,3,1), data,4,FALSE)+HLOOKUP(MID($D12,4,1), data,4,FALSE)+HLOOKUP(MID($D12,5,1), data,4,FALSE)+HLOOKUP(MID($D12,6,1), data,4,FALSE)+HLOOKUP(MID($D12,7,1), data,4,FALSE)</f>
        <v>55880</v>
      </c>
      <c r="G12" s="27" t="str">
        <f t="shared" si="1"/>
        <v>DA48</v>
      </c>
    </row>
    <row r="13" spans="1:26" x14ac:dyDescent="0.25">
      <c r="C13" s="10">
        <v>7</v>
      </c>
      <c r="D13" s="11" t="s">
        <v>49</v>
      </c>
      <c r="E13" s="11">
        <f t="shared" si="0"/>
        <v>3</v>
      </c>
      <c r="F13" s="11">
        <f>HLOOKUP(MID($D13,1,1), data,4,FALSE)+HLOOKUP(MID($D13,2,1), data,4,FALSE)+HLOOKUP(MID($D13,3,1), data,4,FALSE)</f>
        <v>580</v>
      </c>
      <c r="G13" s="27" t="str">
        <f t="shared" si="1"/>
        <v>244</v>
      </c>
    </row>
    <row r="14" spans="1:26" x14ac:dyDescent="0.25">
      <c r="C14" s="10">
        <v>8</v>
      </c>
      <c r="D14" s="11" t="s">
        <v>72</v>
      </c>
      <c r="E14" s="11">
        <f t="shared" si="0"/>
        <v>8</v>
      </c>
      <c r="F14" s="11">
        <f>HLOOKUP(MID($D14,1,1), data,4,FALSE)+HLOOKUP(MID($D14,2,1), data,4,FALSE)+HLOOKUP(MID($D14,3,1), data,4,FALSE)+HLOOKUP(MID($D14,4,1), data,4,FALSE)+HLOOKUP(MID($D14,5,1), data,4,FALSE)+HLOOKUP(MID($D14,6,1), data,4,FALSE)+HLOOKUP(MID($D14,7,1), data,4,FALSE)+HLOOKUP(MID($D14,8,1), data,4,FALSE)</f>
        <v>55884</v>
      </c>
      <c r="G14" s="27" t="str">
        <f t="shared" si="1"/>
        <v>DA4C</v>
      </c>
    </row>
    <row r="15" spans="1:26" x14ac:dyDescent="0.25">
      <c r="C15" s="10">
        <v>9</v>
      </c>
      <c r="D15" s="11" t="s">
        <v>73</v>
      </c>
      <c r="E15" s="11">
        <f t="shared" si="0"/>
        <v>7</v>
      </c>
      <c r="F15" s="11">
        <f>HLOOKUP(MID($D15,1,1), data,4,FALSE)+HLOOKUP(MID($D15,2,1), data,4,FALSE)+HLOOKUP(MID($D15,3,1), data,4,FALSE)+HLOOKUP(MID($D15,4,1), data,4,FALSE)+HLOOKUP(MID($D15,5,1), data,4,FALSE)+HLOOKUP(MID($D15,6,1), data,4,FALSE)+HLOOKUP(MID($D15,7,1), data,4,FALSE)</f>
        <v>39500</v>
      </c>
      <c r="G15" s="27" t="str">
        <f t="shared" si="1"/>
        <v>9A4C</v>
      </c>
    </row>
    <row r="16" spans="1:26" x14ac:dyDescent="0.25">
      <c r="C16" s="10" t="s">
        <v>23</v>
      </c>
      <c r="D16" s="11" t="s">
        <v>93</v>
      </c>
      <c r="E16" s="11">
        <f t="shared" si="0"/>
        <v>7</v>
      </c>
      <c r="F16" s="11">
        <f>HLOOKUP(MID($D16,1,1), data,4,FALSE)+HLOOKUP(MID($D16,2,1), data,4,FALSE)+HLOOKUP(MID($D16,3,1), data,4,FALSE)+HLOOKUP(MID($D16,4,1), data,4,FALSE)+HLOOKUP(MID($D16,5,1), data,4,FALSE)+HLOOKUP(MID($D16,6,1), data,4,FALSE)+HLOOKUP(MID($D16,7,1), data,4,FALSE)</f>
        <v>23116</v>
      </c>
      <c r="G16" s="27" t="str">
        <f t="shared" si="1"/>
        <v>5A4C</v>
      </c>
    </row>
    <row r="17" spans="3:7" x14ac:dyDescent="0.25">
      <c r="C17" s="10" t="s">
        <v>24</v>
      </c>
      <c r="D17" s="11" t="s">
        <v>66</v>
      </c>
      <c r="E17" s="11">
        <f t="shared" si="0"/>
        <v>7</v>
      </c>
      <c r="F17" s="11">
        <f>HLOOKUP(MID($D17,1,1), data,4,FALSE)+HLOOKUP(MID($D17,2,1), data,4,FALSE)+HLOOKUP(MID($D17,3,1), data,4,FALSE)+HLOOKUP(MID($D17,4,1), data,4,FALSE)+HLOOKUP(MID($D17,5,1), data,4,FALSE)+HLOOKUP(MID($D17,6,1), data,4,FALSE)+HLOOKUP(MID($D17,7,1), data,4,FALSE)</f>
        <v>33644</v>
      </c>
      <c r="G17" s="27" t="str">
        <f t="shared" si="1"/>
        <v>836C</v>
      </c>
    </row>
    <row r="18" spans="3:7" x14ac:dyDescent="0.25">
      <c r="C18" s="10" t="s">
        <v>25</v>
      </c>
      <c r="D18" s="11" t="s">
        <v>50</v>
      </c>
      <c r="E18" s="11">
        <f t="shared" si="0"/>
        <v>4</v>
      </c>
      <c r="F18" s="11">
        <f>HLOOKUP(MID($D18,1,1), data,4,FALSE)+HLOOKUP(MID($D18,2,1), data,4,FALSE)+HLOOKUP(MID($D18,3,1), data,4,FALSE)+HLOOKUP(MID($D18,4,1), data,4,FALSE)</f>
        <v>51712</v>
      </c>
      <c r="G18" s="27" t="str">
        <f t="shared" si="1"/>
        <v>CA00</v>
      </c>
    </row>
    <row r="19" spans="3:7" x14ac:dyDescent="0.25">
      <c r="C19" s="10" t="s">
        <v>26</v>
      </c>
      <c r="D19" s="11" t="s">
        <v>51</v>
      </c>
      <c r="E19" s="11">
        <f t="shared" si="0"/>
        <v>6</v>
      </c>
      <c r="F19" s="11">
        <f>HLOOKUP(MID($D19,1,1), data,4,FALSE)+HLOOKUP(MID($D19,2,1), data,4,FALSE)+HLOOKUP(MID($D19,3,1), data,4,FALSE)+HLOOKUP(MID($D19,4,1), data,4,FALSE)+HLOOKUP(MID($D19,5,1), data,4,FALSE)+HLOOKUP(MID($D19,6,1), data,4,FALSE)</f>
        <v>33636</v>
      </c>
      <c r="G19" s="27" t="str">
        <f t="shared" si="1"/>
        <v>8364</v>
      </c>
    </row>
    <row r="20" spans="3:7" x14ac:dyDescent="0.25">
      <c r="C20" s="10" t="s">
        <v>27</v>
      </c>
      <c r="D20" s="11" t="s">
        <v>74</v>
      </c>
      <c r="E20" s="11">
        <f t="shared" si="0"/>
        <v>5</v>
      </c>
      <c r="F20" s="11">
        <f>HLOOKUP(MID($D20,1,1), data,4,FALSE)+HLOOKUP(MID($D20,2,1), data,4,FALSE)+HLOOKUP(MID($D20,3,1), data,4,FALSE)+HLOOKUP(MID($D20,4,1), data,4,FALSE)+HLOOKUP(MID($D20,5,1), data,4,FALSE)</f>
        <v>55808</v>
      </c>
      <c r="G20" s="27" t="str">
        <f t="shared" si="1"/>
        <v>DA00</v>
      </c>
    </row>
    <row r="21" spans="3:7" x14ac:dyDescent="0.25">
      <c r="C21" s="10" t="s">
        <v>28</v>
      </c>
      <c r="D21" s="11" t="s">
        <v>75</v>
      </c>
      <c r="E21" s="11">
        <f t="shared" si="0"/>
        <v>4</v>
      </c>
      <c r="F21" s="11">
        <f>HLOOKUP(MID($D21,1,1), data,4,FALSE)+HLOOKUP(MID($D21,2,1), data,4,FALSE)+HLOOKUP(MID($D21,3,1), data,4,FALSE)+HLOOKUP(MID($D21,4,1), data,4,FALSE)</f>
        <v>23040</v>
      </c>
      <c r="G21" s="27" t="str">
        <f t="shared" si="1"/>
        <v>5A00</v>
      </c>
    </row>
    <row r="22" spans="3:7" x14ac:dyDescent="0.25">
      <c r="C22" s="10" t="s">
        <v>29</v>
      </c>
      <c r="D22" s="11" t="s">
        <v>67</v>
      </c>
      <c r="E22" s="11">
        <f t="shared" si="0"/>
        <v>6</v>
      </c>
      <c r="F22" s="11">
        <f>HLOOKUP(MID($D22,1,1), data,4,FALSE)+HLOOKUP(MID($D22,2,1), data,4,FALSE)+HLOOKUP(MID($D22,3,1), data,4,FALSE)+HLOOKUP(MID($D22,4,1), data,4,FALSE)+HLOOKUP(MID($D22,5,1), data,4,FALSE)+HLOOKUP(MID($D22,6,1), data,4,FALSE)</f>
        <v>51784</v>
      </c>
      <c r="G22" s="27" t="str">
        <f t="shared" si="1"/>
        <v>CA48</v>
      </c>
    </row>
    <row r="23" spans="3:7" x14ac:dyDescent="0.25">
      <c r="C23" s="10" t="s">
        <v>30</v>
      </c>
      <c r="D23" s="11" t="s">
        <v>76</v>
      </c>
      <c r="E23" s="11">
        <f t="shared" si="0"/>
        <v>6</v>
      </c>
      <c r="F23" s="11">
        <f>HLOOKUP(MID($D23,1,1), data,4,FALSE)+HLOOKUP(MID($D23,2,1), data,4,FALSE)+HLOOKUP(MID($D23,3,1), data,4,FALSE)+HLOOKUP(MID($D23,4,1), data,4,FALSE)+HLOOKUP(MID($D23,5,1), data,4,FALSE)+HLOOKUP(MID($D23,6,1), data,4,FALSE)</f>
        <v>22604</v>
      </c>
      <c r="G23" s="27" t="str">
        <f t="shared" si="1"/>
        <v>584C</v>
      </c>
    </row>
    <row r="24" spans="3:7" x14ac:dyDescent="0.25">
      <c r="C24" s="10" t="s">
        <v>31</v>
      </c>
      <c r="D24" s="11" t="s">
        <v>52</v>
      </c>
      <c r="E24" s="11">
        <f t="shared" si="0"/>
        <v>4</v>
      </c>
      <c r="F24" s="11">
        <f>HLOOKUP(MID($D24,1,1), data,4,FALSE)+HLOOKUP(MID($D24,2,1), data,4,FALSE)+HLOOKUP(MID($D24,3,1), data,4,FALSE)+HLOOKUP(MID($D24,4,1), data,4,FALSE)</f>
        <v>33568</v>
      </c>
      <c r="G24" s="27" t="str">
        <f t="shared" si="1"/>
        <v>8320</v>
      </c>
    </row>
    <row r="25" spans="3:7" x14ac:dyDescent="0.25">
      <c r="C25" s="10" t="s">
        <v>32</v>
      </c>
      <c r="D25" s="11" t="s">
        <v>53</v>
      </c>
      <c r="E25" s="11">
        <f t="shared" si="0"/>
        <v>4</v>
      </c>
      <c r="F25" s="11">
        <f>HLOOKUP(MID($D25,1,1), data,4,FALSE)+HLOOKUP(MID($D25,2,1), data,4,FALSE)+HLOOKUP(MID($D25,3,1), data,4,FALSE)+HLOOKUP(MID($D25,4,1), data,4,FALSE)</f>
        <v>49220</v>
      </c>
      <c r="G25" s="27" t="str">
        <f t="shared" si="1"/>
        <v>C044</v>
      </c>
    </row>
    <row r="26" spans="3:7" x14ac:dyDescent="0.25">
      <c r="C26" s="10" t="s">
        <v>33</v>
      </c>
      <c r="D26" s="11" t="s">
        <v>77</v>
      </c>
      <c r="E26" s="11">
        <f t="shared" si="0"/>
        <v>5</v>
      </c>
      <c r="F26" s="11">
        <f>HLOOKUP(MID($D26,1,1), data,4,FALSE)+HLOOKUP(MID($D26,2,1), data,4,FALSE)+HLOOKUP(MID($D26,3,1), data,4,FALSE)+HLOOKUP(MID($D26,4,1), data,4,FALSE)+HLOOKUP(MID($D26,5,1), data,4,FALSE)</f>
        <v>22545</v>
      </c>
      <c r="G26" s="27" t="str">
        <f t="shared" si="1"/>
        <v>5811</v>
      </c>
    </row>
    <row r="27" spans="3:7" x14ac:dyDescent="0.25">
      <c r="C27" s="10" t="s">
        <v>19</v>
      </c>
      <c r="D27" s="11" t="s">
        <v>54</v>
      </c>
      <c r="E27" s="11">
        <f t="shared" si="0"/>
        <v>3</v>
      </c>
      <c r="F27" s="11">
        <f>HLOOKUP(MID($D27,1,1), data,4,FALSE)+HLOOKUP(MID($D27,2,1), data,4,FALSE)+HLOOKUP(MID($D27,3,1), data,4,FALSE)</f>
        <v>51200</v>
      </c>
      <c r="G27" s="27" t="str">
        <f t="shared" si="1"/>
        <v>C800</v>
      </c>
    </row>
    <row r="28" spans="3:7" x14ac:dyDescent="0.25">
      <c r="C28" s="10" t="s">
        <v>34</v>
      </c>
      <c r="D28" s="11" t="s">
        <v>55</v>
      </c>
      <c r="E28" s="11">
        <f t="shared" si="0"/>
        <v>6</v>
      </c>
      <c r="F28" s="11">
        <f>HLOOKUP(MID($D28,1,1), data,4,FALSE)+HLOOKUP(MID($D28,2,1), data,4,FALSE)+HLOOKUP(MID($D28,3,1), data,4,FALSE)+HLOOKUP(MID($D28,4,1), data,4,FALSE)+HLOOKUP(MID($D28,5,1), data,4,FALSE)+HLOOKUP(MID($D28,6,1), data,4,FALSE)</f>
        <v>19525</v>
      </c>
      <c r="G28" s="27" t="str">
        <f t="shared" si="1"/>
        <v>4C45</v>
      </c>
    </row>
    <row r="29" spans="3:7" x14ac:dyDescent="0.25">
      <c r="C29" s="10" t="s">
        <v>35</v>
      </c>
      <c r="D29" s="11" t="s">
        <v>56</v>
      </c>
      <c r="E29" s="11">
        <f t="shared" si="0"/>
        <v>6</v>
      </c>
      <c r="F29" s="11">
        <f>HLOOKUP(MID($D29,1,1), data,4,FALSE)+HLOOKUP(MID($D29,2,1), data,4,FALSE)+HLOOKUP(MID($D29,3,1), data,4,FALSE)+HLOOKUP(MID($D29,4,1), data,4,FALSE)+HLOOKUP(MID($D29,5,1), data,4,FALSE)+HLOOKUP(MID($D29,6,1), data,4,FALSE)</f>
        <v>19540</v>
      </c>
      <c r="G29" s="27" t="str">
        <f t="shared" si="1"/>
        <v>4C54</v>
      </c>
    </row>
    <row r="30" spans="3:7" x14ac:dyDescent="0.25">
      <c r="C30" s="10" t="s">
        <v>36</v>
      </c>
      <c r="D30" s="11" t="s">
        <v>57</v>
      </c>
      <c r="E30" s="11">
        <f t="shared" si="0"/>
        <v>6</v>
      </c>
      <c r="F30" s="11">
        <f>HLOOKUP(MID($D30,1,1), data,4,FALSE)+HLOOKUP(MID($D30,2,1), data,4,FALSE)+HLOOKUP(MID($D30,3,1), data,4,FALSE)+HLOOKUP(MID($D30,4,1), data,4,FALSE)+HLOOKUP(MID($D30,5,1), data,4,FALSE)+HLOOKUP(MID($D30,6,1), data,4,FALSE)</f>
        <v>51780</v>
      </c>
      <c r="G30" s="27" t="str">
        <f t="shared" si="1"/>
        <v>CA44</v>
      </c>
    </row>
    <row r="31" spans="3:7" x14ac:dyDescent="0.25">
      <c r="C31" s="10" t="s">
        <v>37</v>
      </c>
      <c r="D31" s="11" t="s">
        <v>78</v>
      </c>
      <c r="E31" s="11">
        <f t="shared" si="0"/>
        <v>6</v>
      </c>
      <c r="F31" s="11">
        <f>HLOOKUP(MID($D31,1,1), data,4,FALSE)+HLOOKUP(MID($D31,2,1), data,4,FALSE)+HLOOKUP(MID($D31,3,1), data,4,FALSE)+HLOOKUP(MID($D31,4,1), data,4,FALSE)+HLOOKUP(MID($D31,5,1), data,4,FALSE)+HLOOKUP(MID($D31,6,1), data,4,FALSE)</f>
        <v>23052</v>
      </c>
      <c r="G31" s="27" t="str">
        <f t="shared" si="1"/>
        <v>5A0C</v>
      </c>
    </row>
    <row r="32" spans="3:7" x14ac:dyDescent="0.25">
      <c r="C32" s="10" t="s">
        <v>38</v>
      </c>
      <c r="D32" s="11" t="s">
        <v>58</v>
      </c>
      <c r="E32" s="11">
        <f t="shared" si="0"/>
        <v>7</v>
      </c>
      <c r="F32" s="11">
        <f>HLOOKUP(MID($D32,1,1), data,4,FALSE)+HLOOKUP(MID($D32,2,1), data,4,FALSE)+HLOOKUP(MID($D32,3,1), data,4,FALSE)+HLOOKUP(MID($D32,4,1), data,4,FALSE)+HLOOKUP(MID($D32,5,1), data,4,FALSE)+HLOOKUP(MID($D32,6,1), data,4,FALSE)+HLOOKUP(MID($D32,7,1), data,4,FALSE)</f>
        <v>51796</v>
      </c>
      <c r="G32" s="27" t="str">
        <f t="shared" si="1"/>
        <v>CA54</v>
      </c>
    </row>
    <row r="33" spans="3:7" x14ac:dyDescent="0.25">
      <c r="C33" s="10" t="s">
        <v>39</v>
      </c>
      <c r="D33" s="11" t="s">
        <v>79</v>
      </c>
      <c r="E33" s="11">
        <f t="shared" si="0"/>
        <v>7</v>
      </c>
      <c r="F33" s="11">
        <f>HLOOKUP(MID($D33,1,1), data,4,FALSE)+HLOOKUP(MID($D33,2,1), data,4,FALSE)+HLOOKUP(MID($D33,3,1), data,4,FALSE)+HLOOKUP(MID($D33,4,1), data,4,FALSE)+HLOOKUP(MID($D33,5,1), data,4,FALSE)+HLOOKUP(MID($D33,6,1), data,4,FALSE)+HLOOKUP(MID($D33,7,1), data,4,FALSE)</f>
        <v>23068</v>
      </c>
      <c r="G33" s="27" t="str">
        <f t="shared" si="1"/>
        <v>5A1C</v>
      </c>
    </row>
    <row r="34" spans="3:7" x14ac:dyDescent="0.25">
      <c r="C34" s="10" t="s">
        <v>40</v>
      </c>
      <c r="D34" s="11" t="s">
        <v>80</v>
      </c>
      <c r="E34" s="11">
        <f t="shared" si="0"/>
        <v>6</v>
      </c>
      <c r="F34" s="11">
        <f>HLOOKUP(MID($D34,1,1), data,4,FALSE)+HLOOKUP(MID($D34,2,1), data,4,FALSE)+HLOOKUP(MID($D34,3,1), data,4,FALSE)+HLOOKUP(MID($D34,4,1), data,4,FALSE)+HLOOKUP(MID($D34,5,1), data,4,FALSE)+HLOOKUP(MID($D34,6,1), data,4,FALSE)</f>
        <v>39496</v>
      </c>
      <c r="G34" s="27" t="str">
        <f t="shared" si="1"/>
        <v>9A48</v>
      </c>
    </row>
    <row r="35" spans="3:7" x14ac:dyDescent="0.25">
      <c r="C35" s="10" t="s">
        <v>41</v>
      </c>
      <c r="D35" s="11" t="s">
        <v>59</v>
      </c>
      <c r="E35" s="11">
        <f t="shared" si="0"/>
        <v>3</v>
      </c>
      <c r="F35" s="11">
        <f>HLOOKUP(MID($D35,1,1), data,4,FALSE)+HLOOKUP(MID($D35,2,1), data,4,FALSE)+HLOOKUP(MID($D35,3,1), data,4,FALSE)</f>
        <v>800</v>
      </c>
      <c r="G35" s="27" t="str">
        <f t="shared" si="1"/>
        <v>320</v>
      </c>
    </row>
    <row r="36" spans="3:7" x14ac:dyDescent="0.25">
      <c r="C36" s="10" t="s">
        <v>42</v>
      </c>
      <c r="D36" s="11" t="s">
        <v>60</v>
      </c>
      <c r="E36" s="11">
        <f t="shared" si="0"/>
        <v>5</v>
      </c>
      <c r="F36" s="11">
        <f>HLOOKUP(MID($D36,1,1), data,4,FALSE)+HLOOKUP(MID($D36,2,1), data,4,FALSE)+HLOOKUP(MID($D36,3,1), data,4,FALSE)+HLOOKUP(MID($D36,4,1), data,4,FALSE)+HLOOKUP(MID($D36,5,1), data,4,FALSE)</f>
        <v>51268</v>
      </c>
      <c r="G36" s="27" t="str">
        <f t="shared" si="1"/>
        <v>C844</v>
      </c>
    </row>
    <row r="37" spans="3:7" x14ac:dyDescent="0.25">
      <c r="C37" s="10" t="s">
        <v>43</v>
      </c>
      <c r="D37" s="11" t="s">
        <v>62</v>
      </c>
      <c r="E37" s="11">
        <f t="shared" si="0"/>
        <v>4</v>
      </c>
      <c r="F37" s="11">
        <f>HLOOKUP(MID($D37,1,1), data,4,FALSE)+HLOOKUP(MID($D37,2,1), data,4,FALSE)+HLOOKUP(MID($D37,3,1), data,4,FALSE)+HLOOKUP(MID($D37,4,1), data,4,FALSE)</f>
        <v>26625</v>
      </c>
      <c r="G37" s="27" t="str">
        <f t="shared" si="1"/>
        <v>6801</v>
      </c>
    </row>
    <row r="38" spans="3:7" x14ac:dyDescent="0.25">
      <c r="C38" s="10" t="s">
        <v>44</v>
      </c>
      <c r="D38" s="11" t="s">
        <v>63</v>
      </c>
      <c r="E38" s="11">
        <f t="shared" si="0"/>
        <v>6</v>
      </c>
      <c r="F38" s="11">
        <f>HLOOKUP(MID($D38,1,1), data,4,FALSE)+HLOOKUP(MID($D38,2,1), data,4,FALSE)+HLOOKUP(MID($D38,3,1), data,4,FALSE)+HLOOKUP(MID($D38,4,1), data,4,FALSE)+HLOOKUP(MID($D38,5,1), data,4,FALSE)+HLOOKUP(MID($D38,6,1), data,4,FALSE)</f>
        <v>26708</v>
      </c>
      <c r="G38" s="27" t="str">
        <f t="shared" si="1"/>
        <v>6854</v>
      </c>
    </row>
    <row r="39" spans="3:7" x14ac:dyDescent="0.25">
      <c r="C39" s="10" t="s">
        <v>45</v>
      </c>
      <c r="D39" s="11" t="s">
        <v>64</v>
      </c>
      <c r="E39" s="11">
        <f t="shared" si="0"/>
        <v>4</v>
      </c>
      <c r="F39" s="11">
        <f>HLOOKUP(MID($D39,1,1), data,4,FALSE)+HLOOKUP(MID($D39,2,1), data,4,FALSE)+HLOOKUP(MID($D39,3,1), data,4,FALSE)+HLOOKUP(MID($D39,4,1), data,4,FALSE)</f>
        <v>9233</v>
      </c>
      <c r="G39" s="27" t="str">
        <f t="shared" si="1"/>
        <v>2411</v>
      </c>
    </row>
    <row r="40" spans="3:7" x14ac:dyDescent="0.25">
      <c r="C40" s="10" t="s">
        <v>46</v>
      </c>
      <c r="D40" s="11" t="s">
        <v>81</v>
      </c>
      <c r="E40" s="11">
        <f t="shared" si="0"/>
        <v>6</v>
      </c>
      <c r="F40" s="11">
        <f>HLOOKUP(MID($D40,1,1), data,4,FALSE)+HLOOKUP(MID($D40,2,1), data,4,FALSE)+HLOOKUP(MID($D40,3,1), data,4,FALSE)+HLOOKUP(MID($D40,4,1), data,4,FALSE)+HLOOKUP(MID($D40,5,1), data,4,FALSE)+HLOOKUP(MID($D40,6,1), data,4,FALSE)</f>
        <v>38988</v>
      </c>
      <c r="G40" s="27" t="str">
        <f t="shared" si="1"/>
        <v>984C</v>
      </c>
    </row>
    <row r="41" spans="3:7" x14ac:dyDescent="0.25">
      <c r="C41" s="10" t="s">
        <v>47</v>
      </c>
      <c r="D41" s="11" t="s">
        <v>92</v>
      </c>
      <c r="E41" s="11">
        <f t="shared" si="0"/>
        <v>4</v>
      </c>
      <c r="F41" s="11">
        <f>HLOOKUP(MID($D41,1,1), data,4,FALSE)+HLOOKUP(MID($D41,2,1), data,4,FALSE)+HLOOKUP(MID($D41,3,1), data,4,FALSE)+HLOOKUP(MID($D41,4,1), data,4,FALSE)</f>
        <v>41473</v>
      </c>
      <c r="G41" s="27" t="str">
        <f t="shared" si="1"/>
        <v>A201</v>
      </c>
    </row>
    <row r="42" spans="3:7" x14ac:dyDescent="0.25">
      <c r="C42" s="10" t="s">
        <v>100</v>
      </c>
      <c r="D42" s="11" t="s">
        <v>102</v>
      </c>
      <c r="E42" s="11">
        <v>3</v>
      </c>
      <c r="F42" s="11">
        <f>HLOOKUP(MID($D42,1,1), data,4,FALSE)+HLOOKUP(MID($D42,2,1), data,4,FALSE)+HLOOKUP("dec pt", data,4,FALSE)</f>
        <v>196</v>
      </c>
      <c r="G42" s="27" t="str">
        <f t="shared" ref="G42" si="2">DEC2HEX(F42)</f>
        <v>C4</v>
      </c>
    </row>
    <row r="43" spans="3:7" x14ac:dyDescent="0.25">
      <c r="C43" s="10" t="s">
        <v>91</v>
      </c>
      <c r="D43" s="11"/>
      <c r="E43" s="11">
        <v>0</v>
      </c>
      <c r="F43" s="11">
        <v>0</v>
      </c>
      <c r="G43" s="27">
        <v>0</v>
      </c>
    </row>
    <row r="44" spans="3:7" x14ac:dyDescent="0.25">
      <c r="C44" s="10" t="s">
        <v>101</v>
      </c>
      <c r="D44" s="11" t="s">
        <v>11</v>
      </c>
      <c r="E44" s="11">
        <v>1</v>
      </c>
      <c r="F44" s="11">
        <f>HLOOKUP("dec pt", data,4,FALSE)</f>
        <v>128</v>
      </c>
      <c r="G44" s="27" t="str">
        <f t="shared" ref="G44" si="3">DEC2HEX(F44)</f>
        <v>80</v>
      </c>
    </row>
    <row r="45" spans="3:7" x14ac:dyDescent="0.25">
      <c r="C45" s="10" t="s">
        <v>94</v>
      </c>
      <c r="D45" s="11" t="s">
        <v>5</v>
      </c>
      <c r="E45" s="11">
        <f t="shared" ref="E45:E47" si="4">LEN(D45)</f>
        <v>1</v>
      </c>
      <c r="F45" s="11">
        <f>HLOOKUP(MID($D45,1,1), data,4,FALSE)</f>
        <v>32768</v>
      </c>
      <c r="G45" s="27" t="str">
        <f t="shared" ref="G45:G47" si="5">DEC2HEX(F45)</f>
        <v>8000</v>
      </c>
    </row>
    <row r="46" spans="3:7" x14ac:dyDescent="0.25">
      <c r="C46" s="35" t="s">
        <v>95</v>
      </c>
      <c r="D46" s="36" t="s">
        <v>97</v>
      </c>
      <c r="E46" s="36">
        <f t="shared" si="4"/>
        <v>2</v>
      </c>
      <c r="F46" s="11">
        <f>HLOOKUP(MID($D46,1,1), data,4,FALSE)+HLOOKUP(MID($D46,2,1), data,4,FALSE)</f>
        <v>4104</v>
      </c>
      <c r="G46" s="27" t="str">
        <f t="shared" si="5"/>
        <v>1008</v>
      </c>
    </row>
    <row r="47" spans="3:7" ht="15.75" thickBot="1" x14ac:dyDescent="0.3">
      <c r="C47" s="37" t="s">
        <v>96</v>
      </c>
      <c r="D47" s="38" t="s">
        <v>98</v>
      </c>
      <c r="E47" s="38">
        <f t="shared" si="4"/>
        <v>4</v>
      </c>
      <c r="F47" s="12">
        <f>HLOOKUP(MID($D47,1,1), data,4,FALSE)+HLOOKUP(MID($D47,2,1), data,4,FALSE)+HLOOKUP(MID($D47,3,1), data,4,FALSE)+HLOOKUP(MID($D47,4,1), data,4,FALSE)</f>
        <v>4392</v>
      </c>
      <c r="G47" s="28" t="str">
        <f t="shared" si="5"/>
        <v>1128</v>
      </c>
    </row>
    <row r="79" spans="3:3" x14ac:dyDescent="0.25">
      <c r="C79">
        <v>64</v>
      </c>
    </row>
    <row r="80" spans="3:3" x14ac:dyDescent="0.25">
      <c r="C80">
        <v>15</v>
      </c>
    </row>
    <row r="81" spans="3:3" x14ac:dyDescent="0.25">
      <c r="C81">
        <f>C79/C80</f>
        <v>4.2666666666666666</v>
      </c>
    </row>
  </sheetData>
  <phoneticPr fontId="1" type="noConversion"/>
  <hyperlinks>
    <hyperlink ref="A2" r:id="rId1" xr:uid="{06216120-7DEF-470E-9609-B87C85DBA4AB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2AE5-585E-46C7-A35F-DFF53999FE9F}">
  <dimension ref="B1:AA93"/>
  <sheetViews>
    <sheetView topLeftCell="A4" workbookViewId="0">
      <selection activeCell="J9" sqref="J9"/>
    </sheetView>
  </sheetViews>
  <sheetFormatPr defaultRowHeight="15" x14ac:dyDescent="0.25"/>
  <cols>
    <col min="5" max="5" width="9.85546875" customWidth="1"/>
    <col min="6" max="6" width="16.5703125" customWidth="1"/>
    <col min="7" max="7" width="10" style="5" customWidth="1"/>
    <col min="8" max="10" width="9.140625" style="1"/>
    <col min="11" max="11" width="9.140625" style="41"/>
    <col min="12" max="16" width="18.5703125" style="1" bestFit="1" customWidth="1"/>
    <col min="17" max="25" width="18.5703125" bestFit="1" customWidth="1"/>
    <col min="26" max="26" width="24.85546875" bestFit="1" customWidth="1"/>
    <col min="27" max="27" width="19.5703125" customWidth="1"/>
  </cols>
  <sheetData>
    <row r="1" spans="2:27" ht="15.75" thickBot="1" x14ac:dyDescent="0.3">
      <c r="Q1" s="1"/>
      <c r="R1" s="1"/>
      <c r="S1" s="1"/>
      <c r="T1" s="1"/>
      <c r="U1" s="1"/>
      <c r="V1" s="1"/>
      <c r="W1" s="1"/>
      <c r="X1" s="1"/>
      <c r="Z1" s="1"/>
      <c r="AA1" s="1"/>
    </row>
    <row r="2" spans="2:27" ht="19.5" customHeight="1" thickBot="1" x14ac:dyDescent="0.3">
      <c r="G2" s="6"/>
      <c r="H2" s="6"/>
      <c r="I2" s="6"/>
      <c r="J2" s="6"/>
      <c r="K2" s="41" t="s">
        <v>22</v>
      </c>
      <c r="L2" s="32" t="s">
        <v>9</v>
      </c>
      <c r="M2" s="6"/>
      <c r="N2" s="6" t="s">
        <v>3</v>
      </c>
      <c r="O2" s="6" t="s">
        <v>12</v>
      </c>
      <c r="P2" s="6" t="s">
        <v>14</v>
      </c>
      <c r="Q2" s="6" t="s">
        <v>10</v>
      </c>
      <c r="R2" s="6" t="s">
        <v>4</v>
      </c>
      <c r="S2" s="6" t="s">
        <v>11</v>
      </c>
      <c r="T2" s="6" t="s">
        <v>20</v>
      </c>
      <c r="U2" s="6" t="s">
        <v>2</v>
      </c>
      <c r="V2" s="6" t="s">
        <v>8</v>
      </c>
      <c r="W2" s="6" t="s">
        <v>21</v>
      </c>
      <c r="X2" s="6" t="s">
        <v>7</v>
      </c>
      <c r="Y2" s="6" t="s">
        <v>13</v>
      </c>
      <c r="Z2" s="6" t="s">
        <v>6</v>
      </c>
      <c r="AA2" s="6" t="s">
        <v>5</v>
      </c>
    </row>
    <row r="3" spans="2:27" ht="18" customHeight="1" thickBot="1" x14ac:dyDescent="0.3">
      <c r="K3" s="41" t="s">
        <v>1</v>
      </c>
      <c r="L3" s="32">
        <v>1</v>
      </c>
      <c r="M3" s="1">
        <v>2</v>
      </c>
      <c r="N3" s="1">
        <v>4</v>
      </c>
      <c r="O3" s="1">
        <v>8</v>
      </c>
      <c r="P3" s="1">
        <v>10</v>
      </c>
      <c r="Q3" s="1">
        <v>20</v>
      </c>
      <c r="R3" s="1">
        <v>40</v>
      </c>
      <c r="S3" s="1">
        <v>80</v>
      </c>
      <c r="T3" s="1">
        <v>100</v>
      </c>
      <c r="U3" s="1">
        <v>200</v>
      </c>
      <c r="V3" s="1">
        <v>400</v>
      </c>
      <c r="W3" s="1">
        <v>800</v>
      </c>
      <c r="X3" s="1">
        <v>1000</v>
      </c>
      <c r="Y3" s="6">
        <v>2000</v>
      </c>
      <c r="Z3" s="1">
        <v>4000</v>
      </c>
      <c r="AA3" s="1">
        <v>8000</v>
      </c>
    </row>
    <row r="4" spans="2:27" ht="18" customHeight="1" thickBot="1" x14ac:dyDescent="0.3">
      <c r="G4" s="6"/>
      <c r="H4" s="6"/>
      <c r="I4" s="6"/>
      <c r="J4" s="6"/>
      <c r="K4" s="41" t="s">
        <v>0</v>
      </c>
      <c r="L4" s="31">
        <f>1</f>
        <v>1</v>
      </c>
      <c r="M4" s="7">
        <f>L4*10</f>
        <v>10</v>
      </c>
      <c r="N4" s="7">
        <f t="shared" ref="N4:Y4" si="0">M4*10</f>
        <v>100</v>
      </c>
      <c r="O4" s="7">
        <f t="shared" si="0"/>
        <v>1000</v>
      </c>
      <c r="P4" s="7">
        <f t="shared" si="0"/>
        <v>10000</v>
      </c>
      <c r="Q4" s="7">
        <f t="shared" si="0"/>
        <v>100000</v>
      </c>
      <c r="R4" s="7">
        <f t="shared" si="0"/>
        <v>1000000</v>
      </c>
      <c r="S4" s="7">
        <f t="shared" si="0"/>
        <v>10000000</v>
      </c>
      <c r="T4" s="7">
        <f t="shared" si="0"/>
        <v>100000000</v>
      </c>
      <c r="U4" s="7">
        <f t="shared" si="0"/>
        <v>1000000000</v>
      </c>
      <c r="V4" s="7">
        <f t="shared" si="0"/>
        <v>10000000000</v>
      </c>
      <c r="W4" s="7">
        <f t="shared" si="0"/>
        <v>100000000000</v>
      </c>
      <c r="X4" s="7">
        <f t="shared" si="0"/>
        <v>1000000000000</v>
      </c>
      <c r="Y4" s="7">
        <f t="shared" si="0"/>
        <v>10000000000000</v>
      </c>
      <c r="Z4" s="7">
        <f>X4*10</f>
        <v>10000000000000</v>
      </c>
      <c r="AA4" s="7">
        <f>Z4*10</f>
        <v>100000000000000</v>
      </c>
    </row>
    <row r="5" spans="2:27" ht="18" customHeight="1" x14ac:dyDescent="0.25">
      <c r="G5" s="6"/>
      <c r="H5" s="6"/>
      <c r="I5" s="6"/>
      <c r="J5" s="6"/>
      <c r="K5" s="41" t="s">
        <v>15</v>
      </c>
      <c r="L5" s="19">
        <f t="shared" ref="L5:X5" si="1">HEX2DEC(L3)</f>
        <v>1</v>
      </c>
      <c r="M5" s="19">
        <f t="shared" si="1"/>
        <v>2</v>
      </c>
      <c r="N5" s="19">
        <f t="shared" si="1"/>
        <v>4</v>
      </c>
      <c r="O5" s="19">
        <f t="shared" si="1"/>
        <v>8</v>
      </c>
      <c r="P5" s="19">
        <f t="shared" si="1"/>
        <v>16</v>
      </c>
      <c r="Q5" s="19">
        <f t="shared" si="1"/>
        <v>32</v>
      </c>
      <c r="R5" s="19">
        <f t="shared" si="1"/>
        <v>64</v>
      </c>
      <c r="S5" s="19">
        <f t="shared" si="1"/>
        <v>128</v>
      </c>
      <c r="T5" s="19">
        <f t="shared" si="1"/>
        <v>256</v>
      </c>
      <c r="U5" s="19">
        <f t="shared" si="1"/>
        <v>512</v>
      </c>
      <c r="V5" s="19">
        <f t="shared" si="1"/>
        <v>1024</v>
      </c>
      <c r="W5" s="19">
        <f t="shared" si="1"/>
        <v>2048</v>
      </c>
      <c r="X5" s="19">
        <f t="shared" si="1"/>
        <v>4096</v>
      </c>
      <c r="Y5" s="19">
        <f t="shared" ref="Y5" si="2">HEX2DEC(Y3)</f>
        <v>8192</v>
      </c>
      <c r="Z5" s="19">
        <f>HEX2DEC(Z3)</f>
        <v>16384</v>
      </c>
      <c r="AA5" s="19">
        <f>HEX2DEC(AA3)</f>
        <v>32768</v>
      </c>
    </row>
    <row r="6" spans="2:27" ht="18" customHeight="1" x14ac:dyDescent="0.25">
      <c r="G6" s="44" t="s">
        <v>99</v>
      </c>
      <c r="H6" s="39"/>
      <c r="I6" s="39"/>
      <c r="J6" s="3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7" x14ac:dyDescent="0.25">
      <c r="G7" s="40" t="s">
        <v>17</v>
      </c>
      <c r="H7" s="39" t="s">
        <v>18</v>
      </c>
      <c r="I7" s="39"/>
      <c r="J7" s="39"/>
    </row>
    <row r="8" spans="2:27" x14ac:dyDescent="0.25">
      <c r="B8" s="5"/>
      <c r="C8" s="5"/>
      <c r="D8" s="5"/>
      <c r="E8" s="5"/>
      <c r="G8" s="40"/>
      <c r="H8" s="40" t="s">
        <v>1</v>
      </c>
      <c r="I8" s="40" t="s">
        <v>15</v>
      </c>
      <c r="J8" s="40" t="s">
        <v>16</v>
      </c>
    </row>
    <row r="9" spans="2:27" x14ac:dyDescent="0.25">
      <c r="B9" s="3"/>
      <c r="C9" s="1"/>
      <c r="D9" s="3"/>
      <c r="E9" s="1"/>
      <c r="F9" s="3"/>
      <c r="G9" s="5" t="s">
        <v>90</v>
      </c>
      <c r="H9" s="1" t="str">
        <f t="shared" ref="H9:H71" si="3">DEC2HEX(I9)</f>
        <v>0</v>
      </c>
      <c r="I9" s="1">
        <v>0</v>
      </c>
      <c r="J9" s="3" t="str">
        <f t="shared" ref="J9:J17" si="4">HEX2BIN(H9,6)</f>
        <v>000000</v>
      </c>
      <c r="K9" s="42"/>
    </row>
    <row r="10" spans="2:27" x14ac:dyDescent="0.25">
      <c r="B10" s="3"/>
      <c r="C10" s="1"/>
      <c r="D10" s="3"/>
      <c r="E10" s="1"/>
      <c r="F10" s="3"/>
      <c r="H10" s="1" t="str">
        <f t="shared" si="3"/>
        <v>1</v>
      </c>
      <c r="I10" s="1">
        <v>1</v>
      </c>
      <c r="J10" s="3" t="str">
        <f t="shared" si="4"/>
        <v>000001</v>
      </c>
      <c r="K10" s="42"/>
    </row>
    <row r="11" spans="2:27" x14ac:dyDescent="0.25">
      <c r="B11" s="3"/>
      <c r="C11" s="1"/>
      <c r="D11" s="3"/>
      <c r="E11" s="1"/>
      <c r="F11" s="3"/>
      <c r="H11" s="1" t="str">
        <f t="shared" si="3"/>
        <v>2</v>
      </c>
      <c r="I11" s="1">
        <v>2</v>
      </c>
      <c r="J11" s="3" t="str">
        <f t="shared" si="4"/>
        <v>000010</v>
      </c>
      <c r="K11" s="42"/>
    </row>
    <row r="12" spans="2:27" ht="15.75" thickBot="1" x14ac:dyDescent="0.3">
      <c r="B12" s="3"/>
      <c r="C12" s="1"/>
      <c r="D12" s="3"/>
      <c r="E12" s="1"/>
      <c r="F12" s="3"/>
      <c r="H12" s="1" t="str">
        <f t="shared" si="3"/>
        <v>3</v>
      </c>
      <c r="I12" s="1">
        <v>3</v>
      </c>
      <c r="J12" s="3" t="str">
        <f t="shared" si="4"/>
        <v>000011</v>
      </c>
      <c r="K12" s="42"/>
    </row>
    <row r="13" spans="2:27" x14ac:dyDescent="0.25">
      <c r="B13" s="3"/>
      <c r="C13" s="1"/>
      <c r="D13" s="3"/>
      <c r="E13" s="1"/>
      <c r="F13" s="3"/>
      <c r="G13" s="5">
        <v>1</v>
      </c>
      <c r="H13" s="2" t="str">
        <f t="shared" si="3"/>
        <v>4</v>
      </c>
      <c r="I13" s="1">
        <v>4</v>
      </c>
      <c r="J13" s="4" t="str">
        <f t="shared" si="4"/>
        <v>000100</v>
      </c>
      <c r="K13" s="43"/>
      <c r="L13" s="21" t="str">
        <f>MID(TEXT(L$4,"0000000000000000"),13,4)</f>
        <v>0001</v>
      </c>
      <c r="M13" s="3" t="str">
        <f t="shared" ref="M13:X13" si="5">MID(TEXT(M$4,"0000000000000000"),13,4)</f>
        <v>0010</v>
      </c>
      <c r="N13" s="3" t="str">
        <f t="shared" si="5"/>
        <v>0100</v>
      </c>
      <c r="O13" s="3" t="str">
        <f t="shared" si="5"/>
        <v>1000</v>
      </c>
      <c r="P13" s="3" t="str">
        <f t="shared" si="5"/>
        <v>0000</v>
      </c>
      <c r="Q13" s="3" t="str">
        <f t="shared" si="5"/>
        <v>0000</v>
      </c>
      <c r="R13" s="3" t="str">
        <f t="shared" si="5"/>
        <v>0000</v>
      </c>
      <c r="S13" s="3" t="str">
        <f t="shared" si="5"/>
        <v>0000</v>
      </c>
      <c r="T13" s="3" t="str">
        <f t="shared" si="5"/>
        <v>0000</v>
      </c>
      <c r="U13" s="3" t="str">
        <f t="shared" si="5"/>
        <v>0000</v>
      </c>
      <c r="V13" s="3" t="str">
        <f t="shared" si="5"/>
        <v>0000</v>
      </c>
      <c r="W13" s="3" t="str">
        <f t="shared" si="5"/>
        <v>0000</v>
      </c>
      <c r="X13" s="3" t="str">
        <f t="shared" si="5"/>
        <v>0000</v>
      </c>
      <c r="Y13" s="3" t="str">
        <f>MID(TEXT(Z$4,"0000000000000000"),13,4)</f>
        <v>0000</v>
      </c>
      <c r="Z13" s="3" t="str">
        <f>MID(TEXT(AA$4,"0000000000000000"),13,4)</f>
        <v>0000</v>
      </c>
    </row>
    <row r="14" spans="2:27" x14ac:dyDescent="0.25">
      <c r="B14" s="3"/>
      <c r="C14" s="1"/>
      <c r="D14" s="3"/>
      <c r="E14" s="1"/>
      <c r="F14" s="3"/>
      <c r="H14" s="1" t="str">
        <f t="shared" si="3"/>
        <v>5</v>
      </c>
      <c r="I14" s="1">
        <v>5</v>
      </c>
      <c r="J14" s="3" t="str">
        <f t="shared" si="4"/>
        <v>000101</v>
      </c>
      <c r="K14" s="42"/>
      <c r="L14" s="22" t="str">
        <f>MID(TEXT(L$4,"0000000000000000"),9,4)</f>
        <v>0000</v>
      </c>
      <c r="M14" s="3" t="str">
        <f t="shared" ref="M14:X14" si="6">MID(TEXT(M$4,"0000000000000000"),9,4)</f>
        <v>0000</v>
      </c>
      <c r="N14" s="3" t="str">
        <f t="shared" si="6"/>
        <v>0000</v>
      </c>
      <c r="O14" s="3" t="str">
        <f t="shared" si="6"/>
        <v>0000</v>
      </c>
      <c r="P14" s="3" t="str">
        <f t="shared" si="6"/>
        <v>0001</v>
      </c>
      <c r="Q14" s="3" t="str">
        <f t="shared" si="6"/>
        <v>0010</v>
      </c>
      <c r="R14" s="3" t="str">
        <f t="shared" si="6"/>
        <v>0100</v>
      </c>
      <c r="S14" s="3" t="str">
        <f t="shared" si="6"/>
        <v>1000</v>
      </c>
      <c r="T14" s="3" t="str">
        <f t="shared" si="6"/>
        <v>0000</v>
      </c>
      <c r="U14" s="3" t="str">
        <f t="shared" si="6"/>
        <v>0000</v>
      </c>
      <c r="V14" s="3" t="str">
        <f t="shared" si="6"/>
        <v>0000</v>
      </c>
      <c r="W14" s="3" t="str">
        <f t="shared" si="6"/>
        <v>0000</v>
      </c>
      <c r="X14" s="3" t="str">
        <f t="shared" si="6"/>
        <v>0000</v>
      </c>
      <c r="Y14" s="3" t="str">
        <f>MID(TEXT(Z$4,"0000000000000000"),9,4)</f>
        <v>0000</v>
      </c>
      <c r="Z14" s="3" t="str">
        <f>MID(TEXT(AA$4,"0000000000000000"),9,4)</f>
        <v>0000</v>
      </c>
    </row>
    <row r="15" spans="2:27" x14ac:dyDescent="0.25">
      <c r="B15" s="3"/>
      <c r="C15" s="1"/>
      <c r="D15" s="3"/>
      <c r="E15" s="1"/>
      <c r="F15" s="3"/>
      <c r="H15" s="1" t="str">
        <f t="shared" si="3"/>
        <v>6</v>
      </c>
      <c r="I15" s="1">
        <v>6</v>
      </c>
      <c r="J15" s="3" t="str">
        <f t="shared" si="4"/>
        <v>000110</v>
      </c>
      <c r="K15" s="42"/>
      <c r="L15" s="22" t="str">
        <f>MID(TEXT(L$4,"0000000000000000"),5,4)</f>
        <v>0000</v>
      </c>
      <c r="M15" s="3" t="str">
        <f t="shared" ref="M15:X15" si="7">MID(TEXT(M$4,"0000000000000000"),5,4)</f>
        <v>0000</v>
      </c>
      <c r="N15" s="3" t="str">
        <f t="shared" si="7"/>
        <v>0000</v>
      </c>
      <c r="O15" s="3" t="str">
        <f t="shared" si="7"/>
        <v>0000</v>
      </c>
      <c r="P15" s="3" t="str">
        <f t="shared" si="7"/>
        <v>0000</v>
      </c>
      <c r="Q15" s="3" t="str">
        <f t="shared" si="7"/>
        <v>0000</v>
      </c>
      <c r="R15" s="3" t="str">
        <f t="shared" si="7"/>
        <v>0000</v>
      </c>
      <c r="S15" s="3" t="str">
        <f t="shared" si="7"/>
        <v>0000</v>
      </c>
      <c r="T15" s="3" t="str">
        <f t="shared" si="7"/>
        <v>0001</v>
      </c>
      <c r="U15" s="3" t="str">
        <f t="shared" si="7"/>
        <v>0010</v>
      </c>
      <c r="V15" s="3" t="str">
        <f t="shared" si="7"/>
        <v>0100</v>
      </c>
      <c r="W15" s="3" t="str">
        <f t="shared" si="7"/>
        <v>1000</v>
      </c>
      <c r="X15" s="3" t="str">
        <f t="shared" si="7"/>
        <v>0000</v>
      </c>
      <c r="Y15" s="3" t="str">
        <f>MID(TEXT(Z$4,"0000000000000000"),5,4)</f>
        <v>0000</v>
      </c>
      <c r="Z15" s="3" t="str">
        <f>MID(TEXT(AA$4,"0000000000000000"),5,4)</f>
        <v>0000</v>
      </c>
    </row>
    <row r="16" spans="2:27" ht="15.75" thickBot="1" x14ac:dyDescent="0.3">
      <c r="B16" s="3"/>
      <c r="C16" s="1"/>
      <c r="D16" s="3"/>
      <c r="E16" s="1"/>
      <c r="F16" s="3"/>
      <c r="H16" s="1" t="str">
        <f t="shared" si="3"/>
        <v>7</v>
      </c>
      <c r="I16" s="1">
        <v>7</v>
      </c>
      <c r="J16" s="3" t="str">
        <f t="shared" si="4"/>
        <v>000111</v>
      </c>
      <c r="K16" s="42"/>
      <c r="L16" s="23" t="str">
        <f>MID(TEXT(L$4,"0000000000000000"),1,4)</f>
        <v>0000</v>
      </c>
      <c r="M16" s="3" t="str">
        <f t="shared" ref="M16:X16" si="8">MID(TEXT(M$4,"0000000000000000"),1,4)</f>
        <v>0000</v>
      </c>
      <c r="N16" s="3" t="str">
        <f t="shared" si="8"/>
        <v>0000</v>
      </c>
      <c r="O16" s="3" t="str">
        <f t="shared" si="8"/>
        <v>0000</v>
      </c>
      <c r="P16" s="3" t="str">
        <f t="shared" si="8"/>
        <v>0000</v>
      </c>
      <c r="Q16" s="3" t="str">
        <f t="shared" si="8"/>
        <v>0000</v>
      </c>
      <c r="R16" s="3" t="str">
        <f t="shared" si="8"/>
        <v>0000</v>
      </c>
      <c r="S16" s="3" t="str">
        <f t="shared" si="8"/>
        <v>0000</v>
      </c>
      <c r="T16" s="3" t="str">
        <f t="shared" si="8"/>
        <v>0000</v>
      </c>
      <c r="U16" s="3" t="str">
        <f t="shared" si="8"/>
        <v>0000</v>
      </c>
      <c r="V16" s="3" t="str">
        <f t="shared" si="8"/>
        <v>0000</v>
      </c>
      <c r="W16" s="3" t="str">
        <f t="shared" si="8"/>
        <v>0000</v>
      </c>
      <c r="X16" s="3" t="str">
        <f t="shared" si="8"/>
        <v>0001</v>
      </c>
      <c r="Y16" s="3" t="str">
        <f>MID(TEXT(Z$4,"0000000000000000"),1,4)</f>
        <v>0010</v>
      </c>
      <c r="Z16" s="3" t="str">
        <f>MID(TEXT(AA$4,"0000000000000000"),1,4)</f>
        <v>0100</v>
      </c>
    </row>
    <row r="17" spans="2:26" x14ac:dyDescent="0.25">
      <c r="B17" s="3"/>
      <c r="C17" s="1"/>
      <c r="D17" s="3"/>
      <c r="E17" s="1"/>
      <c r="F17" s="3"/>
      <c r="G17" s="5">
        <v>2</v>
      </c>
      <c r="H17" s="2" t="str">
        <f t="shared" si="3"/>
        <v>8</v>
      </c>
      <c r="I17" s="1">
        <v>8</v>
      </c>
      <c r="J17" s="4" t="str">
        <f t="shared" si="4"/>
        <v>001000</v>
      </c>
      <c r="K17" s="43"/>
      <c r="L17" s="3" t="str">
        <f>MID(TEXT(L$4,"0000000000000000"),13,4)</f>
        <v>0001</v>
      </c>
      <c r="M17" s="3" t="str">
        <f t="shared" ref="M17:X17" si="9">MID(TEXT(M$4,"0000000000000000"),13,4)</f>
        <v>0010</v>
      </c>
      <c r="N17" s="3" t="str">
        <f t="shared" si="9"/>
        <v>0100</v>
      </c>
      <c r="O17" s="3" t="str">
        <f t="shared" si="9"/>
        <v>1000</v>
      </c>
      <c r="P17" s="3" t="str">
        <f t="shared" si="9"/>
        <v>0000</v>
      </c>
      <c r="Q17" s="3" t="str">
        <f t="shared" si="9"/>
        <v>0000</v>
      </c>
      <c r="R17" s="3" t="str">
        <f t="shared" si="9"/>
        <v>0000</v>
      </c>
      <c r="S17" s="3" t="str">
        <f t="shared" si="9"/>
        <v>0000</v>
      </c>
      <c r="T17" s="3" t="str">
        <f t="shared" si="9"/>
        <v>0000</v>
      </c>
      <c r="U17" s="3" t="str">
        <f t="shared" si="9"/>
        <v>0000</v>
      </c>
      <c r="V17" s="3" t="str">
        <f t="shared" si="9"/>
        <v>0000</v>
      </c>
      <c r="W17" s="3" t="str">
        <f t="shared" si="9"/>
        <v>0000</v>
      </c>
      <c r="X17" s="3" t="str">
        <f t="shared" si="9"/>
        <v>0000</v>
      </c>
      <c r="Y17" s="3" t="str">
        <f>MID(TEXT(Z$4,"0000000000000000"),13,4)</f>
        <v>0000</v>
      </c>
      <c r="Z17" s="3" t="str">
        <f>MID(TEXT(AA$4,"0000000000000000"),13,4)</f>
        <v>0000</v>
      </c>
    </row>
    <row r="18" spans="2:26" x14ac:dyDescent="0.25">
      <c r="B18" s="3"/>
      <c r="C18" s="1"/>
      <c r="D18" s="3"/>
      <c r="E18" s="1"/>
      <c r="F18" s="3"/>
      <c r="H18" s="1" t="str">
        <f t="shared" si="3"/>
        <v>9</v>
      </c>
      <c r="I18" s="1">
        <v>9</v>
      </c>
      <c r="J18" s="3" t="str">
        <f t="shared" ref="J18:J72" si="10">HEX2BIN(H18,6)</f>
        <v>001001</v>
      </c>
      <c r="K18" s="42"/>
      <c r="L18" s="3" t="str">
        <f>MID(TEXT(L$4,"0000000000000000"),9,4)</f>
        <v>0000</v>
      </c>
      <c r="M18" s="3" t="str">
        <f t="shared" ref="M18:X18" si="11">MID(TEXT(M$4,"0000000000000000"),9,4)</f>
        <v>0000</v>
      </c>
      <c r="N18" s="3" t="str">
        <f t="shared" si="11"/>
        <v>0000</v>
      </c>
      <c r="O18" s="3" t="str">
        <f t="shared" si="11"/>
        <v>0000</v>
      </c>
      <c r="P18" s="3" t="str">
        <f t="shared" si="11"/>
        <v>0001</v>
      </c>
      <c r="Q18" s="3" t="str">
        <f t="shared" si="11"/>
        <v>0010</v>
      </c>
      <c r="R18" s="3" t="str">
        <f t="shared" si="11"/>
        <v>0100</v>
      </c>
      <c r="S18" s="3" t="str">
        <f t="shared" si="11"/>
        <v>1000</v>
      </c>
      <c r="T18" s="3" t="str">
        <f t="shared" si="11"/>
        <v>0000</v>
      </c>
      <c r="U18" s="3" t="str">
        <f t="shared" si="11"/>
        <v>0000</v>
      </c>
      <c r="V18" s="3" t="str">
        <f t="shared" si="11"/>
        <v>0000</v>
      </c>
      <c r="W18" s="3" t="str">
        <f t="shared" si="11"/>
        <v>0000</v>
      </c>
      <c r="X18" s="3" t="str">
        <f t="shared" si="11"/>
        <v>0000</v>
      </c>
      <c r="Y18" s="3" t="str">
        <f>MID(TEXT(Z$4,"0000000000000000"),9,4)</f>
        <v>0000</v>
      </c>
      <c r="Z18" s="3" t="str">
        <f>MID(TEXT(AA$4,"0000000000000000"),9,4)</f>
        <v>0000</v>
      </c>
    </row>
    <row r="19" spans="2:26" x14ac:dyDescent="0.25">
      <c r="B19" s="3"/>
      <c r="C19" s="1"/>
      <c r="D19" s="3"/>
      <c r="E19" s="1"/>
      <c r="F19" s="3"/>
      <c r="H19" s="1" t="str">
        <f t="shared" si="3"/>
        <v>A</v>
      </c>
      <c r="I19" s="1">
        <v>10</v>
      </c>
      <c r="J19" s="3" t="str">
        <f t="shared" si="10"/>
        <v>001010</v>
      </c>
      <c r="K19" s="42"/>
      <c r="L19" s="3" t="str">
        <f>MID(TEXT(L$4,"0000000000000000"),5,4)</f>
        <v>0000</v>
      </c>
      <c r="M19" s="3" t="str">
        <f t="shared" ref="M19:X19" si="12">MID(TEXT(M$4,"0000000000000000"),5,4)</f>
        <v>0000</v>
      </c>
      <c r="N19" s="3" t="str">
        <f t="shared" si="12"/>
        <v>0000</v>
      </c>
      <c r="O19" s="3" t="str">
        <f t="shared" si="12"/>
        <v>0000</v>
      </c>
      <c r="P19" s="3" t="str">
        <f t="shared" si="12"/>
        <v>0000</v>
      </c>
      <c r="Q19" s="3" t="str">
        <f t="shared" si="12"/>
        <v>0000</v>
      </c>
      <c r="R19" s="3" t="str">
        <f t="shared" si="12"/>
        <v>0000</v>
      </c>
      <c r="S19" s="3" t="str">
        <f t="shared" si="12"/>
        <v>0000</v>
      </c>
      <c r="T19" s="3" t="str">
        <f t="shared" si="12"/>
        <v>0001</v>
      </c>
      <c r="U19" s="3" t="str">
        <f t="shared" si="12"/>
        <v>0010</v>
      </c>
      <c r="V19" s="3" t="str">
        <f t="shared" si="12"/>
        <v>0100</v>
      </c>
      <c r="W19" s="3" t="str">
        <f t="shared" si="12"/>
        <v>1000</v>
      </c>
      <c r="X19" s="3" t="str">
        <f t="shared" si="12"/>
        <v>0000</v>
      </c>
      <c r="Y19" s="3" t="str">
        <f>MID(TEXT(Z$4,"0000000000000000"),5,4)</f>
        <v>0000</v>
      </c>
      <c r="Z19" s="3" t="str">
        <f>MID(TEXT(AA$4,"0000000000000000"),5,4)</f>
        <v>0000</v>
      </c>
    </row>
    <row r="20" spans="2:26" x14ac:dyDescent="0.25">
      <c r="B20" s="3"/>
      <c r="C20" s="1"/>
      <c r="D20" s="3"/>
      <c r="E20" s="1"/>
      <c r="F20" s="3"/>
      <c r="H20" s="1" t="str">
        <f t="shared" si="3"/>
        <v>B</v>
      </c>
      <c r="I20" s="1">
        <v>11</v>
      </c>
      <c r="J20" s="3" t="str">
        <f t="shared" si="10"/>
        <v>001011</v>
      </c>
      <c r="K20" s="42"/>
      <c r="L20" s="3" t="str">
        <f>MID(TEXT(L$4,"0000000000000000"),1,4)</f>
        <v>0000</v>
      </c>
      <c r="M20" s="3" t="str">
        <f t="shared" ref="M20:X20" si="13">MID(TEXT(M$4,"0000000000000000"),1,4)</f>
        <v>0000</v>
      </c>
      <c r="N20" s="3" t="str">
        <f t="shared" si="13"/>
        <v>0000</v>
      </c>
      <c r="O20" s="3" t="str">
        <f t="shared" si="13"/>
        <v>0000</v>
      </c>
      <c r="P20" s="3" t="str">
        <f t="shared" si="13"/>
        <v>0000</v>
      </c>
      <c r="Q20" s="3" t="str">
        <f t="shared" si="13"/>
        <v>0000</v>
      </c>
      <c r="R20" s="3" t="str">
        <f t="shared" si="13"/>
        <v>0000</v>
      </c>
      <c r="S20" s="3" t="str">
        <f t="shared" si="13"/>
        <v>0000</v>
      </c>
      <c r="T20" s="3" t="str">
        <f t="shared" si="13"/>
        <v>0000</v>
      </c>
      <c r="U20" s="3" t="str">
        <f t="shared" si="13"/>
        <v>0000</v>
      </c>
      <c r="V20" s="3" t="str">
        <f t="shared" si="13"/>
        <v>0000</v>
      </c>
      <c r="W20" s="3" t="str">
        <f t="shared" si="13"/>
        <v>0000</v>
      </c>
      <c r="X20" s="3" t="str">
        <f t="shared" si="13"/>
        <v>0001</v>
      </c>
      <c r="Y20" s="3" t="str">
        <f>MID(TEXT(Z$4,"0000000000000000"),1,4)</f>
        <v>0010</v>
      </c>
      <c r="Z20" s="3" t="str">
        <f>MID(TEXT(AA$4,"0000000000000000"),1,4)</f>
        <v>0100</v>
      </c>
    </row>
    <row r="21" spans="2:26" x14ac:dyDescent="0.25">
      <c r="B21" s="3"/>
      <c r="C21" s="1"/>
      <c r="D21" s="3"/>
      <c r="E21" s="1"/>
      <c r="F21" s="3"/>
      <c r="G21" s="5">
        <v>3</v>
      </c>
      <c r="H21" s="2" t="str">
        <f t="shared" si="3"/>
        <v>C</v>
      </c>
      <c r="I21" s="1">
        <v>12</v>
      </c>
      <c r="J21" s="4" t="str">
        <f t="shared" si="10"/>
        <v>001100</v>
      </c>
      <c r="K21" s="43"/>
      <c r="L21" s="3" t="s">
        <v>89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x14ac:dyDescent="0.25">
      <c r="B22" s="3"/>
      <c r="C22" s="1"/>
      <c r="D22" s="3"/>
      <c r="E22" s="1"/>
      <c r="F22" s="3"/>
      <c r="H22" s="1" t="str">
        <f t="shared" si="3"/>
        <v>D</v>
      </c>
      <c r="I22" s="1">
        <v>13</v>
      </c>
      <c r="J22" s="3" t="str">
        <f t="shared" si="10"/>
        <v>001101</v>
      </c>
      <c r="K22" s="4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x14ac:dyDescent="0.25">
      <c r="B23" s="3"/>
      <c r="C23" s="1"/>
      <c r="D23" s="3"/>
      <c r="E23" s="1"/>
      <c r="F23" s="3"/>
      <c r="H23" s="1" t="str">
        <f t="shared" si="3"/>
        <v>E</v>
      </c>
      <c r="I23" s="1">
        <v>14</v>
      </c>
      <c r="J23" s="3" t="str">
        <f t="shared" si="10"/>
        <v>001110</v>
      </c>
      <c r="K23" s="4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x14ac:dyDescent="0.25">
      <c r="B24" s="3"/>
      <c r="C24" s="1"/>
      <c r="D24" s="3"/>
      <c r="E24" s="1"/>
      <c r="F24" s="3"/>
      <c r="H24" s="1" t="str">
        <f t="shared" si="3"/>
        <v>F</v>
      </c>
      <c r="I24" s="1">
        <v>15</v>
      </c>
      <c r="J24" s="3" t="str">
        <f t="shared" si="10"/>
        <v>001111</v>
      </c>
      <c r="K24" s="4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x14ac:dyDescent="0.25">
      <c r="G25" s="5">
        <v>4</v>
      </c>
      <c r="H25" s="2" t="str">
        <f t="shared" si="3"/>
        <v>10</v>
      </c>
      <c r="I25" s="1">
        <v>16</v>
      </c>
      <c r="J25" s="4" t="str">
        <f t="shared" si="10"/>
        <v>010000</v>
      </c>
      <c r="K25" s="4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x14ac:dyDescent="0.25">
      <c r="H26" s="1" t="str">
        <f t="shared" si="3"/>
        <v>11</v>
      </c>
      <c r="I26" s="1">
        <v>17</v>
      </c>
      <c r="J26" s="3" t="str">
        <f t="shared" si="10"/>
        <v>010001</v>
      </c>
      <c r="K26" s="4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x14ac:dyDescent="0.25">
      <c r="H27" s="1" t="str">
        <f t="shared" si="3"/>
        <v>12</v>
      </c>
      <c r="I27" s="1">
        <v>18</v>
      </c>
      <c r="J27" s="3" t="str">
        <f t="shared" si="10"/>
        <v>010010</v>
      </c>
      <c r="K27" s="4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x14ac:dyDescent="0.25">
      <c r="H28" s="1" t="str">
        <f t="shared" si="3"/>
        <v>13</v>
      </c>
      <c r="I28" s="1">
        <v>19</v>
      </c>
      <c r="J28" s="3" t="str">
        <f t="shared" si="10"/>
        <v>010011</v>
      </c>
      <c r="K28" s="4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x14ac:dyDescent="0.25">
      <c r="G29" s="5">
        <v>5</v>
      </c>
      <c r="H29" s="2" t="str">
        <f t="shared" si="3"/>
        <v>14</v>
      </c>
      <c r="I29" s="1">
        <v>20</v>
      </c>
      <c r="J29" s="4" t="str">
        <f t="shared" si="10"/>
        <v>010100</v>
      </c>
      <c r="K29" s="4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x14ac:dyDescent="0.25">
      <c r="H30" s="1" t="str">
        <f t="shared" si="3"/>
        <v>15</v>
      </c>
      <c r="I30" s="1">
        <v>21</v>
      </c>
      <c r="J30" s="3" t="str">
        <f t="shared" si="10"/>
        <v>010101</v>
      </c>
      <c r="K30" s="4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x14ac:dyDescent="0.25">
      <c r="H31" s="1" t="str">
        <f t="shared" si="3"/>
        <v>16</v>
      </c>
      <c r="I31" s="1">
        <v>22</v>
      </c>
      <c r="J31" s="3" t="str">
        <f t="shared" si="10"/>
        <v>010110</v>
      </c>
      <c r="K31" s="4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x14ac:dyDescent="0.25">
      <c r="H32" s="1" t="str">
        <f t="shared" si="3"/>
        <v>17</v>
      </c>
      <c r="I32" s="1">
        <v>23</v>
      </c>
      <c r="J32" s="3" t="str">
        <f t="shared" si="10"/>
        <v>010111</v>
      </c>
      <c r="K32" s="4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7:26" x14ac:dyDescent="0.25">
      <c r="G33" s="5">
        <v>6</v>
      </c>
      <c r="H33" s="2" t="str">
        <f t="shared" si="3"/>
        <v>18</v>
      </c>
      <c r="I33" s="1">
        <v>24</v>
      </c>
      <c r="J33" s="4" t="str">
        <f t="shared" si="10"/>
        <v>011000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7:26" ht="15.75" thickBot="1" x14ac:dyDescent="0.3">
      <c r="H34" s="1" t="str">
        <f t="shared" si="3"/>
        <v>19</v>
      </c>
      <c r="I34" s="1">
        <v>25</v>
      </c>
      <c r="J34" s="3" t="str">
        <f t="shared" si="10"/>
        <v>011001</v>
      </c>
      <c r="K34" s="4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7:26" ht="15.75" thickBot="1" x14ac:dyDescent="0.3">
      <c r="H35" s="1" t="str">
        <f t="shared" si="3"/>
        <v>1A</v>
      </c>
      <c r="I35" s="1">
        <v>26</v>
      </c>
      <c r="J35" s="3" t="str">
        <f t="shared" si="10"/>
        <v>011010</v>
      </c>
      <c r="K35" s="42"/>
      <c r="L35" s="3"/>
      <c r="M35" s="3"/>
      <c r="N35" s="3"/>
      <c r="O35" s="3"/>
      <c r="P35" s="3"/>
      <c r="Q35" s="3"/>
      <c r="R35" s="3"/>
      <c r="S35" s="3"/>
      <c r="T35" s="3"/>
      <c r="U35" s="20"/>
      <c r="V35" s="3"/>
      <c r="W35" s="3"/>
      <c r="X35" s="3"/>
      <c r="Y35" s="3"/>
      <c r="Z35" s="3"/>
    </row>
    <row r="36" spans="7:26" x14ac:dyDescent="0.25">
      <c r="H36" s="1" t="str">
        <f t="shared" si="3"/>
        <v>1B</v>
      </c>
      <c r="I36" s="1">
        <v>27</v>
      </c>
      <c r="J36" s="3" t="str">
        <f t="shared" si="10"/>
        <v>011011</v>
      </c>
      <c r="K36" s="4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7:26" x14ac:dyDescent="0.25">
      <c r="G37" s="5">
        <v>7</v>
      </c>
      <c r="H37" s="2" t="str">
        <f t="shared" si="3"/>
        <v>1C</v>
      </c>
      <c r="I37" s="1">
        <v>28</v>
      </c>
      <c r="J37" s="4" t="str">
        <f t="shared" si="10"/>
        <v>011100</v>
      </c>
      <c r="K37" s="4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7:26" x14ac:dyDescent="0.25">
      <c r="H38" s="1" t="str">
        <f t="shared" si="3"/>
        <v>1D</v>
      </c>
      <c r="I38" s="1">
        <v>29</v>
      </c>
      <c r="J38" s="3" t="str">
        <f t="shared" si="10"/>
        <v>011101</v>
      </c>
      <c r="K38" s="4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7:26" x14ac:dyDescent="0.25">
      <c r="H39" s="1" t="str">
        <f t="shared" si="3"/>
        <v>1E</v>
      </c>
      <c r="I39" s="1">
        <v>30</v>
      </c>
      <c r="J39" s="3" t="str">
        <f t="shared" si="10"/>
        <v>011110</v>
      </c>
      <c r="K39" s="4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7:26" x14ac:dyDescent="0.25">
      <c r="H40" s="1" t="str">
        <f t="shared" si="3"/>
        <v>1F</v>
      </c>
      <c r="I40" s="1">
        <v>31</v>
      </c>
      <c r="J40" s="3" t="str">
        <f t="shared" si="10"/>
        <v>011111</v>
      </c>
      <c r="K40" s="4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7:26" x14ac:dyDescent="0.25">
      <c r="G41" s="5">
        <v>8</v>
      </c>
      <c r="H41" s="2" t="str">
        <f t="shared" si="3"/>
        <v>20</v>
      </c>
      <c r="I41" s="1">
        <v>32</v>
      </c>
      <c r="J41" s="4" t="str">
        <f t="shared" si="10"/>
        <v>100000</v>
      </c>
      <c r="K41" s="4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7:26" x14ac:dyDescent="0.25">
      <c r="H42" s="1" t="str">
        <f t="shared" si="3"/>
        <v>21</v>
      </c>
      <c r="I42" s="1">
        <v>33</v>
      </c>
      <c r="J42" s="3" t="str">
        <f t="shared" si="10"/>
        <v>100001</v>
      </c>
      <c r="K42" s="4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7:26" x14ac:dyDescent="0.25">
      <c r="H43" s="1" t="str">
        <f t="shared" si="3"/>
        <v>22</v>
      </c>
      <c r="I43" s="1">
        <v>34</v>
      </c>
      <c r="J43" s="3" t="str">
        <f t="shared" si="10"/>
        <v>100010</v>
      </c>
      <c r="K43" s="4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7:26" x14ac:dyDescent="0.25">
      <c r="H44" s="1" t="str">
        <f t="shared" si="3"/>
        <v>23</v>
      </c>
      <c r="I44" s="1">
        <v>35</v>
      </c>
      <c r="J44" s="3" t="str">
        <f t="shared" si="10"/>
        <v>100011</v>
      </c>
      <c r="K44" s="4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7:26" x14ac:dyDescent="0.25">
      <c r="G45" s="5">
        <v>9</v>
      </c>
      <c r="H45" s="2" t="str">
        <f t="shared" si="3"/>
        <v>24</v>
      </c>
      <c r="I45" s="1">
        <v>36</v>
      </c>
      <c r="J45" s="4" t="str">
        <f t="shared" si="10"/>
        <v>100100</v>
      </c>
      <c r="K45" s="4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7:26" x14ac:dyDescent="0.25">
      <c r="H46" s="1" t="str">
        <f t="shared" si="3"/>
        <v>25</v>
      </c>
      <c r="I46" s="1">
        <v>37</v>
      </c>
      <c r="J46" s="3" t="str">
        <f t="shared" si="10"/>
        <v>100101</v>
      </c>
      <c r="K46" s="4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7:26" x14ac:dyDescent="0.25">
      <c r="H47" s="1" t="str">
        <f t="shared" si="3"/>
        <v>26</v>
      </c>
      <c r="I47" s="1">
        <v>38</v>
      </c>
      <c r="J47" s="3" t="str">
        <f t="shared" si="10"/>
        <v>100110</v>
      </c>
      <c r="K47" s="4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7:26" x14ac:dyDescent="0.25">
      <c r="H48" s="1" t="str">
        <f t="shared" si="3"/>
        <v>27</v>
      </c>
      <c r="I48" s="1">
        <v>39</v>
      </c>
      <c r="J48" s="3" t="str">
        <f t="shared" si="10"/>
        <v>100111</v>
      </c>
      <c r="K48" s="4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7:26" x14ac:dyDescent="0.25">
      <c r="G49" s="5">
        <v>10</v>
      </c>
      <c r="H49" s="2" t="str">
        <f t="shared" si="3"/>
        <v>28</v>
      </c>
      <c r="I49" s="1">
        <v>40</v>
      </c>
      <c r="J49" s="4" t="str">
        <f t="shared" si="10"/>
        <v>101000</v>
      </c>
      <c r="K49" s="4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7:26" x14ac:dyDescent="0.25">
      <c r="H50" s="1" t="str">
        <f t="shared" si="3"/>
        <v>29</v>
      </c>
      <c r="I50" s="1">
        <v>41</v>
      </c>
      <c r="J50" s="3" t="str">
        <f t="shared" si="10"/>
        <v>101001</v>
      </c>
      <c r="K50" s="4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7:26" x14ac:dyDescent="0.25">
      <c r="H51" s="1" t="str">
        <f t="shared" si="3"/>
        <v>2A</v>
      </c>
      <c r="I51" s="1">
        <v>42</v>
      </c>
      <c r="J51" s="3" t="str">
        <f t="shared" si="10"/>
        <v>101010</v>
      </c>
      <c r="K51" s="4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7:26" x14ac:dyDescent="0.25">
      <c r="H52" s="1" t="str">
        <f t="shared" si="3"/>
        <v>2B</v>
      </c>
      <c r="I52" s="1">
        <v>43</v>
      </c>
      <c r="J52" s="3" t="str">
        <f t="shared" si="10"/>
        <v>101011</v>
      </c>
      <c r="K52" s="4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7:26" x14ac:dyDescent="0.25">
      <c r="G53" s="5">
        <v>11</v>
      </c>
      <c r="H53" s="2" t="str">
        <f t="shared" si="3"/>
        <v>2C</v>
      </c>
      <c r="I53" s="1">
        <v>44</v>
      </c>
      <c r="J53" s="4" t="str">
        <f t="shared" si="10"/>
        <v>101100</v>
      </c>
      <c r="K53" s="4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7:26" x14ac:dyDescent="0.25">
      <c r="H54" s="1" t="str">
        <f t="shared" si="3"/>
        <v>2D</v>
      </c>
      <c r="I54" s="1">
        <v>45</v>
      </c>
      <c r="J54" s="3" t="str">
        <f t="shared" si="10"/>
        <v>101101</v>
      </c>
      <c r="K54" s="4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7:26" x14ac:dyDescent="0.25">
      <c r="H55" s="1" t="str">
        <f t="shared" si="3"/>
        <v>2E</v>
      </c>
      <c r="I55" s="1">
        <v>46</v>
      </c>
      <c r="J55" s="3" t="str">
        <f t="shared" si="10"/>
        <v>101110</v>
      </c>
      <c r="K55" s="4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7:26" x14ac:dyDescent="0.25">
      <c r="H56" s="1" t="str">
        <f t="shared" si="3"/>
        <v>2F</v>
      </c>
      <c r="I56" s="1">
        <v>47</v>
      </c>
      <c r="J56" s="3" t="str">
        <f t="shared" si="10"/>
        <v>101111</v>
      </c>
      <c r="K56" s="4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7:26" x14ac:dyDescent="0.25">
      <c r="G57" s="5">
        <v>12</v>
      </c>
      <c r="H57" s="2" t="str">
        <f t="shared" si="3"/>
        <v>30</v>
      </c>
      <c r="I57" s="1">
        <v>48</v>
      </c>
      <c r="J57" s="4" t="str">
        <f t="shared" si="10"/>
        <v>110000</v>
      </c>
      <c r="K57" s="4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7:26" x14ac:dyDescent="0.25">
      <c r="H58" s="1" t="str">
        <f t="shared" si="3"/>
        <v>31</v>
      </c>
      <c r="I58" s="1">
        <v>49</v>
      </c>
      <c r="J58" s="3" t="str">
        <f t="shared" si="10"/>
        <v>110001</v>
      </c>
      <c r="K58" s="4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7:26" x14ac:dyDescent="0.25">
      <c r="H59" s="1" t="str">
        <f t="shared" si="3"/>
        <v>32</v>
      </c>
      <c r="I59" s="1">
        <v>50</v>
      </c>
      <c r="J59" s="3" t="str">
        <f t="shared" si="10"/>
        <v>110010</v>
      </c>
      <c r="K59" s="4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7:26" x14ac:dyDescent="0.25">
      <c r="H60" s="1" t="str">
        <f t="shared" si="3"/>
        <v>33</v>
      </c>
      <c r="I60" s="1">
        <v>51</v>
      </c>
      <c r="J60" s="3" t="str">
        <f t="shared" si="10"/>
        <v>110011</v>
      </c>
      <c r="K60" s="4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7:26" x14ac:dyDescent="0.25">
      <c r="G61" s="5">
        <v>13</v>
      </c>
      <c r="H61" s="2" t="str">
        <f t="shared" si="3"/>
        <v>34</v>
      </c>
      <c r="I61" s="1">
        <v>52</v>
      </c>
      <c r="J61" s="4" t="str">
        <f t="shared" si="10"/>
        <v>110100</v>
      </c>
      <c r="K61" s="4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7:26" x14ac:dyDescent="0.25">
      <c r="H62" s="1" t="str">
        <f t="shared" si="3"/>
        <v>35</v>
      </c>
      <c r="I62" s="1">
        <v>53</v>
      </c>
      <c r="J62" s="3" t="str">
        <f t="shared" si="10"/>
        <v>110101</v>
      </c>
      <c r="K62" s="4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7:26" x14ac:dyDescent="0.25">
      <c r="H63" s="1" t="str">
        <f t="shared" si="3"/>
        <v>36</v>
      </c>
      <c r="I63" s="1">
        <v>54</v>
      </c>
      <c r="J63" s="3" t="str">
        <f t="shared" si="10"/>
        <v>110110</v>
      </c>
      <c r="K63" s="4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7:26" x14ac:dyDescent="0.25">
      <c r="H64" s="1" t="str">
        <f t="shared" si="3"/>
        <v>37</v>
      </c>
      <c r="I64" s="1">
        <v>55</v>
      </c>
      <c r="J64" s="3" t="str">
        <f t="shared" si="10"/>
        <v>110111</v>
      </c>
      <c r="K64" s="4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7:26" x14ac:dyDescent="0.25">
      <c r="G65" s="5">
        <v>14</v>
      </c>
      <c r="H65" s="2" t="str">
        <f t="shared" si="3"/>
        <v>38</v>
      </c>
      <c r="I65" s="1">
        <v>56</v>
      </c>
      <c r="J65" s="4" t="str">
        <f t="shared" si="10"/>
        <v>111000</v>
      </c>
      <c r="K65" s="4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7:26" x14ac:dyDescent="0.25">
      <c r="H66" s="1" t="str">
        <f t="shared" si="3"/>
        <v>39</v>
      </c>
      <c r="I66" s="1">
        <v>57</v>
      </c>
      <c r="J66" s="3" t="str">
        <f t="shared" si="10"/>
        <v>111001</v>
      </c>
      <c r="K66" s="4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7:26" x14ac:dyDescent="0.25">
      <c r="H67" s="1" t="str">
        <f t="shared" si="3"/>
        <v>3A</v>
      </c>
      <c r="I67" s="1">
        <v>58</v>
      </c>
      <c r="J67" s="3" t="str">
        <f t="shared" si="10"/>
        <v>111010</v>
      </c>
      <c r="K67" s="4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7:26" ht="15.75" thickBot="1" x14ac:dyDescent="0.3">
      <c r="H68" s="1" t="str">
        <f t="shared" si="3"/>
        <v>3B</v>
      </c>
      <c r="I68" s="1">
        <v>59</v>
      </c>
      <c r="J68" s="3" t="str">
        <f t="shared" si="10"/>
        <v>111011</v>
      </c>
      <c r="K68" s="4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7:26" ht="15.75" thickBot="1" x14ac:dyDescent="0.3">
      <c r="G69" s="8">
        <v>15</v>
      </c>
      <c r="H69" s="29" t="str">
        <f t="shared" si="3"/>
        <v>3C</v>
      </c>
      <c r="I69" s="9">
        <v>60</v>
      </c>
      <c r="J69" s="30" t="str">
        <f t="shared" si="10"/>
        <v>111100</v>
      </c>
      <c r="K69" s="4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7:26" x14ac:dyDescent="0.25">
      <c r="H70" s="1" t="str">
        <f t="shared" si="3"/>
        <v>3D</v>
      </c>
      <c r="I70" s="1">
        <v>61</v>
      </c>
      <c r="J70" s="3" t="str">
        <f t="shared" si="10"/>
        <v>111101</v>
      </c>
      <c r="K70" s="4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7:26" x14ac:dyDescent="0.25">
      <c r="H71" s="1" t="str">
        <f t="shared" si="3"/>
        <v>3E</v>
      </c>
      <c r="I71" s="1">
        <v>62</v>
      </c>
      <c r="J71" s="3" t="str">
        <f t="shared" si="10"/>
        <v>111110</v>
      </c>
      <c r="K71" s="4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7:26" x14ac:dyDescent="0.25">
      <c r="H72" s="1" t="str">
        <f>DEC2HEX(I72)</f>
        <v>3F</v>
      </c>
      <c r="I72" s="1">
        <v>63</v>
      </c>
      <c r="J72" s="3" t="str">
        <f t="shared" si="10"/>
        <v>111111</v>
      </c>
      <c r="K72" s="4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7:26" x14ac:dyDescent="0.25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7" spans="7:26" x14ac:dyDescent="0.25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81" spans="7:26" x14ac:dyDescent="0.25">
      <c r="L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6" spans="7:26" x14ac:dyDescent="0.25">
      <c r="G86" s="6"/>
    </row>
    <row r="87" spans="7:26" x14ac:dyDescent="0.25">
      <c r="G87" s="6"/>
      <c r="H87" s="6"/>
      <c r="I87" s="6"/>
    </row>
    <row r="88" spans="7:26" x14ac:dyDescent="0.25">
      <c r="G88" s="6"/>
      <c r="H88" s="6"/>
      <c r="I88" s="6"/>
    </row>
    <row r="89" spans="7:26" x14ac:dyDescent="0.25">
      <c r="G89" s="6"/>
      <c r="H89" s="6"/>
      <c r="I89" s="6"/>
    </row>
    <row r="90" spans="7:26" x14ac:dyDescent="0.25">
      <c r="G90" s="6"/>
      <c r="H90" s="6"/>
      <c r="I90" s="6"/>
    </row>
    <row r="91" spans="7:26" x14ac:dyDescent="0.25">
      <c r="G91" s="6"/>
      <c r="H91" s="6"/>
      <c r="I91" s="6"/>
    </row>
    <row r="92" spans="7:26" x14ac:dyDescent="0.25">
      <c r="G92" s="6"/>
      <c r="H92" s="6"/>
      <c r="I92" s="6"/>
    </row>
    <row r="93" spans="7:26" x14ac:dyDescent="0.25">
      <c r="G93" s="6"/>
      <c r="H93" s="6"/>
      <c r="I93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BD69-3125-4D53-9C74-698F91C9378E}">
  <dimension ref="A1"/>
  <sheetViews>
    <sheetView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7DC6-C331-48BE-8808-87F7465950F6}">
  <dimension ref="A1"/>
  <sheetViews>
    <sheetView topLeftCell="A46" workbookViewId="0">
      <selection activeCell="V59" sqref="V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4644-0D2B-4E3D-9796-4433B568380C}">
  <dimension ref="A1:AC87"/>
  <sheetViews>
    <sheetView tabSelected="1" topLeftCell="A49" zoomScale="130" zoomScaleNormal="130" workbookViewId="0">
      <selection activeCell="O59" sqref="O59"/>
    </sheetView>
  </sheetViews>
  <sheetFormatPr defaultRowHeight="15" x14ac:dyDescent="0.25"/>
  <cols>
    <col min="6" max="13" width="14" bestFit="1" customWidth="1"/>
    <col min="15" max="29" width="14.7109375" customWidth="1"/>
  </cols>
  <sheetData>
    <row r="1" spans="1:16" x14ac:dyDescent="0.25">
      <c r="A1" t="s">
        <v>126</v>
      </c>
    </row>
    <row r="2" spans="1:16" x14ac:dyDescent="0.25">
      <c r="C2" s="62" t="s">
        <v>104</v>
      </c>
      <c r="D2" s="62" t="s">
        <v>103</v>
      </c>
      <c r="F2" s="64" t="s">
        <v>125</v>
      </c>
      <c r="G2" s="64"/>
      <c r="H2" s="64"/>
      <c r="I2" s="64"/>
      <c r="J2" s="64"/>
      <c r="K2" s="64"/>
      <c r="L2" s="64"/>
      <c r="M2" s="64"/>
    </row>
    <row r="3" spans="1:16" x14ac:dyDescent="0.25">
      <c r="C3" s="62"/>
      <c r="D3" s="62"/>
      <c r="F3" s="40">
        <v>3</v>
      </c>
      <c r="G3" s="40">
        <v>2</v>
      </c>
      <c r="H3" s="40">
        <v>1</v>
      </c>
      <c r="I3" s="40">
        <v>0</v>
      </c>
      <c r="J3" s="40">
        <v>3</v>
      </c>
      <c r="K3" s="40">
        <v>2</v>
      </c>
      <c r="L3" s="40">
        <v>1</v>
      </c>
      <c r="M3" s="40">
        <v>0</v>
      </c>
    </row>
    <row r="4" spans="1:16" ht="30" x14ac:dyDescent="0.25">
      <c r="C4" s="62"/>
      <c r="D4" s="70"/>
      <c r="E4" s="75" t="s">
        <v>124</v>
      </c>
      <c r="F4" s="73" t="s">
        <v>105</v>
      </c>
      <c r="G4" s="65"/>
      <c r="H4" s="65"/>
      <c r="I4" s="65"/>
      <c r="J4" s="65"/>
      <c r="K4" s="65"/>
      <c r="L4" s="65"/>
      <c r="M4" s="66"/>
    </row>
    <row r="5" spans="1:16" x14ac:dyDescent="0.25">
      <c r="C5" s="62"/>
      <c r="D5" s="70"/>
      <c r="E5" s="76"/>
      <c r="F5" s="74">
        <v>7</v>
      </c>
      <c r="G5" s="69">
        <v>6</v>
      </c>
      <c r="H5" s="69">
        <v>5</v>
      </c>
      <c r="I5" s="69">
        <v>4</v>
      </c>
      <c r="J5" s="69">
        <v>3</v>
      </c>
      <c r="K5" s="69">
        <v>2</v>
      </c>
      <c r="L5" s="69">
        <v>1</v>
      </c>
      <c r="M5" s="69">
        <v>0</v>
      </c>
      <c r="O5" t="s">
        <v>106</v>
      </c>
    </row>
    <row r="6" spans="1:16" x14ac:dyDescent="0.25">
      <c r="C6" s="62">
        <v>1</v>
      </c>
      <c r="D6" s="70">
        <v>0</v>
      </c>
      <c r="E6" s="76">
        <v>0</v>
      </c>
      <c r="F6" s="67" t="str">
        <f>TEXT(DEC2BIN($C6,7),"0000000;")&amp;"  "&amp;TEXT(DEC2BIN(2^F$3,4),"0000")</f>
        <v>0000001  1000</v>
      </c>
      <c r="G6" s="68" t="str">
        <f t="shared" ref="G6:I21" si="0">TEXT(DEC2BIN($C6,7),"0000000")&amp;"  "&amp;TEXT(DEC2BIN(2^G$3,4),"0000")</f>
        <v>0000001  0100</v>
      </c>
      <c r="H6" s="68" t="str">
        <f t="shared" si="0"/>
        <v>0000001  0010</v>
      </c>
      <c r="I6" s="68" t="str">
        <f t="shared" si="0"/>
        <v>0000001  0001</v>
      </c>
      <c r="J6" s="68" t="str">
        <f>TEXT(DEC2BIN($D6,7),"0000000")&amp;"  "&amp;TEXT(DEC2BIN(2^J$3,4),"0000")</f>
        <v>0000000  1000</v>
      </c>
      <c r="K6" s="68" t="str">
        <f t="shared" ref="K6:O21" si="1">TEXT(DEC2BIN($D6,7),"0000000")&amp;"  "&amp;TEXT(DEC2BIN(2^K$3,4),"0000")</f>
        <v>0000000  0100</v>
      </c>
      <c r="L6" s="68" t="str">
        <f t="shared" si="1"/>
        <v>0000000  0010</v>
      </c>
      <c r="M6" s="68" t="str">
        <f t="shared" si="1"/>
        <v>0000000  0001</v>
      </c>
    </row>
    <row r="7" spans="1:16" x14ac:dyDescent="0.25">
      <c r="C7" s="62">
        <v>3</v>
      </c>
      <c r="D7" s="70">
        <v>2</v>
      </c>
      <c r="E7" s="76">
        <v>1</v>
      </c>
      <c r="F7" s="55" t="str">
        <f t="shared" ref="F7:I38" si="2">TEXT(DEC2BIN($C7,7),"0000000")&amp;"  "&amp;TEXT(DEC2BIN(2^F$3,4),"0000")</f>
        <v>0000011  1000</v>
      </c>
      <c r="G7" s="48" t="str">
        <f t="shared" si="0"/>
        <v>0000011  0100</v>
      </c>
      <c r="H7" s="48" t="str">
        <f t="shared" si="0"/>
        <v>0000011  0010</v>
      </c>
      <c r="I7" s="48" t="str">
        <f t="shared" si="0"/>
        <v>0000011  0001</v>
      </c>
      <c r="J7" s="48" t="str">
        <f t="shared" ref="J7:O38" si="3">TEXT(DEC2BIN($D7,7),"0000000")&amp;"  "&amp;TEXT(DEC2BIN(2^J$3,4),"0000")</f>
        <v>0000010  1000</v>
      </c>
      <c r="K7" s="48" t="str">
        <f t="shared" si="1"/>
        <v>0000010  0100</v>
      </c>
      <c r="L7" s="48" t="str">
        <f t="shared" si="1"/>
        <v>0000010  0010</v>
      </c>
      <c r="M7" s="48" t="str">
        <f t="shared" si="1"/>
        <v>0000010  0001</v>
      </c>
      <c r="O7" s="48" t="str">
        <f t="shared" si="1"/>
        <v>0000010  0001</v>
      </c>
      <c r="P7" s="54" t="s">
        <v>107</v>
      </c>
    </row>
    <row r="8" spans="1:16" x14ac:dyDescent="0.25">
      <c r="C8" s="62">
        <v>5</v>
      </c>
      <c r="D8" s="70">
        <v>4</v>
      </c>
      <c r="E8" s="76">
        <v>2</v>
      </c>
      <c r="F8" s="55" t="str">
        <f t="shared" si="2"/>
        <v>0000101  1000</v>
      </c>
      <c r="G8" s="48" t="str">
        <f t="shared" si="0"/>
        <v>0000101  0100</v>
      </c>
      <c r="H8" s="48" t="str">
        <f t="shared" si="0"/>
        <v>0000101  0010</v>
      </c>
      <c r="I8" s="48" t="str">
        <f t="shared" si="0"/>
        <v>0000101  0001</v>
      </c>
      <c r="J8" s="48" t="str">
        <f t="shared" si="3"/>
        <v>0000100  1000</v>
      </c>
      <c r="K8" s="48" t="str">
        <f t="shared" si="1"/>
        <v>0000100  0100</v>
      </c>
      <c r="L8" s="48" t="str">
        <f t="shared" si="1"/>
        <v>0000100  0010</v>
      </c>
      <c r="M8" s="48" t="str">
        <f t="shared" si="1"/>
        <v>0000100  0001</v>
      </c>
      <c r="O8" s="49" t="str">
        <f t="shared" si="3"/>
        <v>0000100  0001</v>
      </c>
      <c r="P8" t="s">
        <v>108</v>
      </c>
    </row>
    <row r="9" spans="1:16" x14ac:dyDescent="0.25">
      <c r="C9" s="62">
        <v>7</v>
      </c>
      <c r="D9" s="70">
        <v>6</v>
      </c>
      <c r="E9" s="76">
        <v>3</v>
      </c>
      <c r="F9" s="55" t="str">
        <f t="shared" si="2"/>
        <v>0000111  1000</v>
      </c>
      <c r="G9" s="48" t="str">
        <f t="shared" si="0"/>
        <v>0000111  0100</v>
      </c>
      <c r="H9" s="48" t="str">
        <f t="shared" si="0"/>
        <v>0000111  0010</v>
      </c>
      <c r="I9" s="48" t="str">
        <f t="shared" si="0"/>
        <v>0000111  0001</v>
      </c>
      <c r="J9" s="48" t="str">
        <f t="shared" si="3"/>
        <v>0000110  1000</v>
      </c>
      <c r="K9" s="48" t="str">
        <f t="shared" si="1"/>
        <v>0000110  0100</v>
      </c>
      <c r="L9" s="48" t="str">
        <f t="shared" si="1"/>
        <v>0000110  0010</v>
      </c>
      <c r="M9" s="48" t="str">
        <f t="shared" si="1"/>
        <v>0000110  0001</v>
      </c>
      <c r="O9" s="51" t="str">
        <f t="shared" ref="O9:O10" si="4">TEXT(DEC2BIN($C9,7),"0000000")&amp;"  "&amp;TEXT(DEC2BIN(2^O$3,4),"0000")</f>
        <v>0000111  0001</v>
      </c>
      <c r="P9" t="s">
        <v>109</v>
      </c>
    </row>
    <row r="10" spans="1:16" x14ac:dyDescent="0.25">
      <c r="C10" s="62">
        <v>9</v>
      </c>
      <c r="D10" s="70">
        <v>8</v>
      </c>
      <c r="E10" s="76">
        <v>4</v>
      </c>
      <c r="F10" s="55" t="str">
        <f t="shared" si="2"/>
        <v>0001001  1000</v>
      </c>
      <c r="G10" s="48" t="str">
        <f t="shared" si="0"/>
        <v>0001001  0100</v>
      </c>
      <c r="H10" s="48" t="str">
        <f t="shared" si="0"/>
        <v>0001001  0010</v>
      </c>
      <c r="I10" s="48" t="str">
        <f t="shared" si="0"/>
        <v>0001001  0001</v>
      </c>
      <c r="J10" s="48" t="str">
        <f t="shared" si="3"/>
        <v>0001000  1000</v>
      </c>
      <c r="K10" s="48" t="str">
        <f t="shared" si="1"/>
        <v>0001000  0100</v>
      </c>
      <c r="L10" s="48" t="str">
        <f t="shared" si="1"/>
        <v>0001000  0010</v>
      </c>
      <c r="M10" s="48" t="str">
        <f t="shared" si="1"/>
        <v>0001000  0001</v>
      </c>
      <c r="O10" s="45" t="str">
        <f t="shared" si="4"/>
        <v>0001001  0001</v>
      </c>
      <c r="P10" t="s">
        <v>121</v>
      </c>
    </row>
    <row r="11" spans="1:16" x14ac:dyDescent="0.25">
      <c r="C11" s="62">
        <v>11</v>
      </c>
      <c r="D11" s="70">
        <v>10</v>
      </c>
      <c r="E11" s="76">
        <v>5</v>
      </c>
      <c r="F11" s="55" t="str">
        <f t="shared" si="2"/>
        <v>0001011  1000</v>
      </c>
      <c r="G11" s="48" t="str">
        <f t="shared" si="0"/>
        <v>0001011  0100</v>
      </c>
      <c r="H11" s="48" t="str">
        <f t="shared" si="0"/>
        <v>0001011  0010</v>
      </c>
      <c r="I11" s="48" t="str">
        <f t="shared" si="0"/>
        <v>0001011  0001</v>
      </c>
      <c r="J11" s="48" t="str">
        <f t="shared" si="3"/>
        <v>0001010  1000</v>
      </c>
      <c r="K11" s="48" t="str">
        <f t="shared" si="1"/>
        <v>0001010  0100</v>
      </c>
      <c r="L11" s="48" t="str">
        <f t="shared" si="1"/>
        <v>0001010  0010</v>
      </c>
      <c r="M11" s="48" t="str">
        <f t="shared" si="1"/>
        <v>0001010  0001</v>
      </c>
      <c r="O11" s="46" t="s">
        <v>112</v>
      </c>
      <c r="P11" t="s">
        <v>110</v>
      </c>
    </row>
    <row r="12" spans="1:16" x14ac:dyDescent="0.25">
      <c r="C12" s="62">
        <v>13</v>
      </c>
      <c r="D12" s="70">
        <v>12</v>
      </c>
      <c r="E12" s="76">
        <v>6</v>
      </c>
      <c r="F12" s="55" t="str">
        <f t="shared" si="2"/>
        <v>0001101  1000</v>
      </c>
      <c r="G12" s="48" t="str">
        <f t="shared" si="0"/>
        <v>0001101  0100</v>
      </c>
      <c r="H12" s="48" t="str">
        <f t="shared" si="0"/>
        <v>0001101  0010</v>
      </c>
      <c r="I12" s="48" t="str">
        <f t="shared" si="0"/>
        <v>0001101  0001</v>
      </c>
      <c r="J12" s="48" t="str">
        <f t="shared" si="3"/>
        <v>0001100  1000</v>
      </c>
      <c r="K12" s="48" t="str">
        <f t="shared" si="1"/>
        <v>0001100  0100</v>
      </c>
      <c r="L12" s="48" t="str">
        <f t="shared" si="1"/>
        <v>0001100  0010</v>
      </c>
      <c r="M12" s="48" t="str">
        <f t="shared" si="1"/>
        <v>0001100  0001</v>
      </c>
      <c r="O12" s="46" t="s">
        <v>111</v>
      </c>
      <c r="P12" t="s">
        <v>113</v>
      </c>
    </row>
    <row r="13" spans="1:16" x14ac:dyDescent="0.25">
      <c r="C13" s="62">
        <v>15</v>
      </c>
      <c r="D13" s="70">
        <v>14</v>
      </c>
      <c r="E13" s="76">
        <v>7</v>
      </c>
      <c r="F13" s="55" t="str">
        <f t="shared" si="2"/>
        <v>0001111  1000</v>
      </c>
      <c r="G13" s="48" t="str">
        <f t="shared" si="0"/>
        <v>0001111  0100</v>
      </c>
      <c r="H13" s="48" t="str">
        <f t="shared" si="0"/>
        <v>0001111  0010</v>
      </c>
      <c r="I13" s="48" t="str">
        <f t="shared" si="0"/>
        <v>0001111  0001</v>
      </c>
      <c r="J13" s="48" t="str">
        <f t="shared" si="3"/>
        <v>0001110  1000</v>
      </c>
      <c r="K13" s="48" t="str">
        <f t="shared" si="1"/>
        <v>0001110  0100</v>
      </c>
      <c r="L13" s="48" t="str">
        <f t="shared" si="1"/>
        <v>0001110  0010</v>
      </c>
      <c r="M13" s="48" t="str">
        <f t="shared" si="1"/>
        <v>0001110  0001</v>
      </c>
      <c r="O13" s="46" t="s">
        <v>114</v>
      </c>
      <c r="P13" t="s">
        <v>117</v>
      </c>
    </row>
    <row r="14" spans="1:16" x14ac:dyDescent="0.25">
      <c r="C14" s="62">
        <v>17</v>
      </c>
      <c r="D14" s="70">
        <v>16</v>
      </c>
      <c r="E14" s="76">
        <v>8</v>
      </c>
      <c r="F14" s="55" t="str">
        <f t="shared" si="2"/>
        <v>0010001  1000</v>
      </c>
      <c r="G14" s="48" t="str">
        <f t="shared" si="0"/>
        <v>0010001  0100</v>
      </c>
      <c r="H14" s="48" t="str">
        <f t="shared" si="0"/>
        <v>0010001  0010</v>
      </c>
      <c r="I14" s="48" t="str">
        <f t="shared" si="0"/>
        <v>0010001  0001</v>
      </c>
      <c r="J14" s="48" t="str">
        <f t="shared" si="3"/>
        <v>0010000  1000</v>
      </c>
      <c r="K14" s="48" t="str">
        <f t="shared" si="1"/>
        <v>0010000  0100</v>
      </c>
      <c r="L14" s="48" t="str">
        <f t="shared" si="1"/>
        <v>0010000  0010</v>
      </c>
      <c r="M14" s="48" t="str">
        <f t="shared" si="1"/>
        <v>0010000  0001</v>
      </c>
      <c r="O14" s="46" t="s">
        <v>115</v>
      </c>
      <c r="P14" t="s">
        <v>118</v>
      </c>
    </row>
    <row r="15" spans="1:16" x14ac:dyDescent="0.25">
      <c r="C15" s="62">
        <v>19</v>
      </c>
      <c r="D15" s="70">
        <v>18</v>
      </c>
      <c r="E15" s="76">
        <v>9</v>
      </c>
      <c r="F15" s="55" t="str">
        <f t="shared" si="2"/>
        <v>0010011  1000</v>
      </c>
      <c r="G15" s="48" t="str">
        <f t="shared" si="0"/>
        <v>0010011  0100</v>
      </c>
      <c r="H15" s="48" t="str">
        <f t="shared" si="0"/>
        <v>0010011  0010</v>
      </c>
      <c r="I15" s="48" t="str">
        <f t="shared" si="0"/>
        <v>0010011  0001</v>
      </c>
      <c r="J15" s="48" t="str">
        <f t="shared" si="3"/>
        <v>0010010  1000</v>
      </c>
      <c r="K15" s="48" t="str">
        <f t="shared" si="1"/>
        <v>0010010  0100</v>
      </c>
      <c r="L15" s="48" t="str">
        <f t="shared" si="1"/>
        <v>0010010  0010</v>
      </c>
      <c r="M15" s="48" t="str">
        <f t="shared" si="1"/>
        <v>0010010  0001</v>
      </c>
      <c r="O15" s="46" t="s">
        <v>116</v>
      </c>
      <c r="P15" t="s">
        <v>119</v>
      </c>
    </row>
    <row r="16" spans="1:16" x14ac:dyDescent="0.25">
      <c r="C16" s="62">
        <v>21</v>
      </c>
      <c r="D16" s="70">
        <v>20</v>
      </c>
      <c r="E16" s="76">
        <v>10</v>
      </c>
      <c r="F16" s="55" t="str">
        <f t="shared" si="2"/>
        <v>0010101  1000</v>
      </c>
      <c r="G16" s="48" t="str">
        <f t="shared" si="0"/>
        <v>0010101  0100</v>
      </c>
      <c r="H16" s="48" t="str">
        <f t="shared" si="0"/>
        <v>0010101  0010</v>
      </c>
      <c r="I16" s="48" t="str">
        <f t="shared" si="0"/>
        <v>0010101  0001</v>
      </c>
      <c r="J16" s="48" t="str">
        <f t="shared" si="3"/>
        <v>0010100  1000</v>
      </c>
      <c r="K16" s="48" t="str">
        <f t="shared" si="1"/>
        <v>0010100  0100</v>
      </c>
      <c r="L16" s="48" t="str">
        <f t="shared" si="1"/>
        <v>0010100  0010</v>
      </c>
      <c r="M16" s="48" t="str">
        <f t="shared" si="1"/>
        <v>0010100  0001</v>
      </c>
      <c r="O16" s="63" t="str">
        <f t="shared" ref="O16" si="5">TEXT(DEC2BIN($C16,7),"0000000")&amp;"  "&amp;TEXT(DEC2BIN(2^O$3,4),"0000")</f>
        <v>0010101  0001</v>
      </c>
      <c r="P16" t="s">
        <v>120</v>
      </c>
    </row>
    <row r="17" spans="1:16" x14ac:dyDescent="0.25">
      <c r="C17" s="62">
        <v>23</v>
      </c>
      <c r="D17" s="70">
        <v>22</v>
      </c>
      <c r="E17" s="76">
        <v>11</v>
      </c>
      <c r="F17" s="55" t="str">
        <f t="shared" si="2"/>
        <v>0010111  1000</v>
      </c>
      <c r="G17" s="48" t="str">
        <f t="shared" si="0"/>
        <v>0010111  0100</v>
      </c>
      <c r="H17" s="48" t="str">
        <f t="shared" si="0"/>
        <v>0010111  0010</v>
      </c>
      <c r="I17" s="48" t="str">
        <f t="shared" si="0"/>
        <v>0010111  0001</v>
      </c>
      <c r="J17" s="48" t="str">
        <f t="shared" si="3"/>
        <v>0010110  1000</v>
      </c>
      <c r="K17" s="48" t="str">
        <f t="shared" si="1"/>
        <v>0010110  0100</v>
      </c>
      <c r="L17" s="48" t="str">
        <f t="shared" si="1"/>
        <v>0010110  0010</v>
      </c>
      <c r="M17" s="48" t="str">
        <f t="shared" si="1"/>
        <v>0010110  0001</v>
      </c>
      <c r="O17" s="46" t="s">
        <v>122</v>
      </c>
      <c r="P17" t="s">
        <v>123</v>
      </c>
    </row>
    <row r="18" spans="1:16" x14ac:dyDescent="0.25">
      <c r="C18" s="62">
        <v>25</v>
      </c>
      <c r="D18" s="70">
        <v>24</v>
      </c>
      <c r="E18" s="76">
        <v>12</v>
      </c>
      <c r="F18" s="55" t="str">
        <f t="shared" si="2"/>
        <v>0011001  1000</v>
      </c>
      <c r="G18" s="48" t="str">
        <f t="shared" si="0"/>
        <v>0011001  0100</v>
      </c>
      <c r="H18" s="48" t="str">
        <f t="shared" si="0"/>
        <v>0011001  0010</v>
      </c>
      <c r="I18" s="48" t="str">
        <f t="shared" si="0"/>
        <v>0011001  0001</v>
      </c>
      <c r="J18" s="48" t="str">
        <f t="shared" si="3"/>
        <v>0011000  1000</v>
      </c>
      <c r="K18" s="48" t="str">
        <f t="shared" si="1"/>
        <v>0011000  0100</v>
      </c>
      <c r="L18" s="48" t="str">
        <f t="shared" si="1"/>
        <v>0011000  0010</v>
      </c>
      <c r="M18" s="48" t="str">
        <f t="shared" si="1"/>
        <v>0011000  0001</v>
      </c>
    </row>
    <row r="19" spans="1:16" x14ac:dyDescent="0.25">
      <c r="C19" s="62">
        <v>27</v>
      </c>
      <c r="D19" s="70">
        <v>26</v>
      </c>
      <c r="E19" s="76">
        <v>13</v>
      </c>
      <c r="F19" s="55" t="str">
        <f t="shared" si="2"/>
        <v>0011011  1000</v>
      </c>
      <c r="G19" s="48" t="str">
        <f t="shared" si="0"/>
        <v>0011011  0100</v>
      </c>
      <c r="H19" s="48" t="str">
        <f t="shared" si="0"/>
        <v>0011011  0010</v>
      </c>
      <c r="I19" s="48" t="str">
        <f t="shared" si="0"/>
        <v>0011011  0001</v>
      </c>
      <c r="J19" s="48" t="str">
        <f t="shared" si="3"/>
        <v>0011010  1000</v>
      </c>
      <c r="K19" s="48" t="str">
        <f t="shared" si="1"/>
        <v>0011010  0100</v>
      </c>
      <c r="L19" s="48" t="str">
        <f t="shared" si="1"/>
        <v>0011010  0010</v>
      </c>
      <c r="M19" s="48" t="str">
        <f t="shared" si="1"/>
        <v>0011010  0001</v>
      </c>
    </row>
    <row r="20" spans="1:16" x14ac:dyDescent="0.25">
      <c r="C20" s="62">
        <v>29</v>
      </c>
      <c r="D20" s="70">
        <v>28</v>
      </c>
      <c r="E20" s="76">
        <v>14</v>
      </c>
      <c r="F20" s="55" t="str">
        <f t="shared" si="2"/>
        <v>0011101  1000</v>
      </c>
      <c r="G20" s="48" t="str">
        <f t="shared" si="0"/>
        <v>0011101  0100</v>
      </c>
      <c r="H20" s="48" t="str">
        <f t="shared" si="0"/>
        <v>0011101  0010</v>
      </c>
      <c r="I20" s="48" t="str">
        <f t="shared" si="0"/>
        <v>0011101  0001</v>
      </c>
      <c r="J20" s="48" t="str">
        <f t="shared" si="3"/>
        <v>0011100  1000</v>
      </c>
      <c r="K20" s="48" t="str">
        <f t="shared" si="1"/>
        <v>0011100  0100</v>
      </c>
      <c r="L20" s="48" t="str">
        <f t="shared" si="1"/>
        <v>0011100  0010</v>
      </c>
      <c r="M20" s="48" t="str">
        <f t="shared" si="1"/>
        <v>0011100  0001</v>
      </c>
    </row>
    <row r="21" spans="1:16" x14ac:dyDescent="0.25">
      <c r="C21" s="62">
        <v>31</v>
      </c>
      <c r="D21" s="70">
        <v>30</v>
      </c>
      <c r="E21" s="76">
        <v>15</v>
      </c>
      <c r="F21" s="55" t="str">
        <f t="shared" si="2"/>
        <v>0011111  1000</v>
      </c>
      <c r="G21" s="48" t="str">
        <f t="shared" si="0"/>
        <v>0011111  0100</v>
      </c>
      <c r="H21" s="48" t="str">
        <f t="shared" si="0"/>
        <v>0011111  0010</v>
      </c>
      <c r="I21" s="48" t="str">
        <f t="shared" si="0"/>
        <v>0011111  0001</v>
      </c>
      <c r="J21" s="48" t="str">
        <f t="shared" si="3"/>
        <v>0011110  1000</v>
      </c>
      <c r="K21" s="48" t="str">
        <f t="shared" si="1"/>
        <v>0011110  0100</v>
      </c>
      <c r="L21" s="48" t="str">
        <f t="shared" si="1"/>
        <v>0011110  0010</v>
      </c>
      <c r="M21" s="48" t="str">
        <f t="shared" si="1"/>
        <v>0011110  0001</v>
      </c>
    </row>
    <row r="22" spans="1:16" x14ac:dyDescent="0.25">
      <c r="C22" s="62">
        <v>33</v>
      </c>
      <c r="D22" s="70">
        <v>32</v>
      </c>
      <c r="E22" s="76">
        <v>16</v>
      </c>
      <c r="F22" s="55" t="str">
        <f t="shared" si="2"/>
        <v>0100001  1000</v>
      </c>
      <c r="G22" s="48" t="str">
        <f t="shared" si="2"/>
        <v>0100001  0100</v>
      </c>
      <c r="H22" s="48" t="str">
        <f t="shared" si="2"/>
        <v>0100001  0010</v>
      </c>
      <c r="I22" s="48" t="str">
        <f t="shared" si="2"/>
        <v>0100001  0001</v>
      </c>
      <c r="J22" s="48" t="str">
        <f t="shared" si="3"/>
        <v>0100000  1000</v>
      </c>
      <c r="K22" s="48" t="str">
        <f t="shared" si="3"/>
        <v>0100000  0100</v>
      </c>
      <c r="L22" s="48" t="str">
        <f t="shared" si="3"/>
        <v>0100000  0010</v>
      </c>
      <c r="M22" s="48" t="str">
        <f t="shared" si="3"/>
        <v>0100000  0001</v>
      </c>
    </row>
    <row r="23" spans="1:16" x14ac:dyDescent="0.25">
      <c r="C23" s="62">
        <v>35</v>
      </c>
      <c r="D23" s="70">
        <v>34</v>
      </c>
      <c r="E23" s="76">
        <v>17</v>
      </c>
      <c r="F23" s="55" t="str">
        <f t="shared" si="2"/>
        <v>0100011  1000</v>
      </c>
      <c r="G23" s="48" t="str">
        <f t="shared" si="2"/>
        <v>0100011  0100</v>
      </c>
      <c r="H23" s="48" t="str">
        <f t="shared" si="2"/>
        <v>0100011  0010</v>
      </c>
      <c r="I23" s="48" t="str">
        <f t="shared" si="2"/>
        <v>0100011  0001</v>
      </c>
      <c r="J23" s="48" t="str">
        <f t="shared" si="3"/>
        <v>0100010  1000</v>
      </c>
      <c r="K23" s="48" t="str">
        <f t="shared" si="3"/>
        <v>0100010  0100</v>
      </c>
      <c r="L23" s="48" t="str">
        <f t="shared" si="3"/>
        <v>0100010  0010</v>
      </c>
      <c r="M23" s="48" t="str">
        <f t="shared" si="3"/>
        <v>0100010  0001</v>
      </c>
    </row>
    <row r="24" spans="1:16" x14ac:dyDescent="0.25">
      <c r="C24" s="56">
        <v>37</v>
      </c>
      <c r="D24" s="71">
        <v>36</v>
      </c>
      <c r="E24" s="49">
        <v>18</v>
      </c>
      <c r="F24" s="56" t="str">
        <f t="shared" si="2"/>
        <v>0100101  1000</v>
      </c>
      <c r="G24" s="49" t="str">
        <f t="shared" si="2"/>
        <v>0100101  0100</v>
      </c>
      <c r="H24" s="49" t="str">
        <f t="shared" si="2"/>
        <v>0100101  0010</v>
      </c>
      <c r="I24" s="49" t="str">
        <f t="shared" si="2"/>
        <v>0100101  0001</v>
      </c>
      <c r="J24" s="49" t="str">
        <f t="shared" si="3"/>
        <v>0100100  1000</v>
      </c>
      <c r="K24" s="49" t="str">
        <f t="shared" si="3"/>
        <v>0100100  0100</v>
      </c>
      <c r="L24" s="49" t="str">
        <f t="shared" si="3"/>
        <v>0100100  0010</v>
      </c>
      <c r="M24" s="49" t="str">
        <f t="shared" si="3"/>
        <v>0100100  0001</v>
      </c>
    </row>
    <row r="25" spans="1:16" x14ac:dyDescent="0.25">
      <c r="C25" s="62">
        <v>39</v>
      </c>
      <c r="D25" s="70">
        <v>38</v>
      </c>
      <c r="E25" s="76">
        <v>19</v>
      </c>
      <c r="F25" s="55" t="str">
        <f t="shared" si="2"/>
        <v>0100111  1000</v>
      </c>
      <c r="G25" s="48" t="str">
        <f t="shared" si="2"/>
        <v>0100111  0100</v>
      </c>
      <c r="H25" s="48" t="str">
        <f t="shared" si="2"/>
        <v>0100111  0010</v>
      </c>
      <c r="I25" s="48" t="str">
        <f t="shared" si="2"/>
        <v>0100111  0001</v>
      </c>
      <c r="J25" s="48" t="str">
        <f t="shared" si="3"/>
        <v>0100110  1000</v>
      </c>
      <c r="K25" s="48" t="str">
        <f t="shared" si="3"/>
        <v>0100110  0100</v>
      </c>
      <c r="L25" s="48" t="str">
        <f t="shared" si="3"/>
        <v>0100110  0010</v>
      </c>
      <c r="M25" s="48" t="str">
        <f t="shared" si="3"/>
        <v>0100110  0001</v>
      </c>
    </row>
    <row r="26" spans="1:16" ht="15.75" thickBot="1" x14ac:dyDescent="0.3">
      <c r="C26" s="100">
        <v>41</v>
      </c>
      <c r="D26" s="70">
        <v>40</v>
      </c>
      <c r="E26" s="76">
        <v>20</v>
      </c>
      <c r="F26" s="55" t="str">
        <f t="shared" si="2"/>
        <v>0101001  1000</v>
      </c>
      <c r="G26" s="48" t="str">
        <f t="shared" si="2"/>
        <v>0101001  0100</v>
      </c>
      <c r="H26" s="48" t="str">
        <f t="shared" si="2"/>
        <v>0101001  0010</v>
      </c>
      <c r="I26" s="48" t="str">
        <f t="shared" si="2"/>
        <v>0101001  0001</v>
      </c>
      <c r="J26" s="48" t="str">
        <f t="shared" si="3"/>
        <v>0101000  1000</v>
      </c>
      <c r="K26" s="48" t="str">
        <f t="shared" si="3"/>
        <v>0101000  0100</v>
      </c>
      <c r="L26" s="48" t="str">
        <f t="shared" si="3"/>
        <v>0101000  0010</v>
      </c>
      <c r="M26" s="48" t="str">
        <f t="shared" si="3"/>
        <v>0101000  0001</v>
      </c>
    </row>
    <row r="27" spans="1:16" x14ac:dyDescent="0.25">
      <c r="A27" t="s">
        <v>214</v>
      </c>
      <c r="B27" s="102" t="str">
        <f>DEC2HEX(C27)</f>
        <v>2B</v>
      </c>
      <c r="C27" s="103">
        <v>43</v>
      </c>
      <c r="D27" s="99">
        <v>42</v>
      </c>
      <c r="E27" s="76">
        <v>21</v>
      </c>
      <c r="F27" s="57" t="str">
        <f t="shared" si="2"/>
        <v>0101011  1000</v>
      </c>
      <c r="G27" s="51" t="str">
        <f t="shared" si="2"/>
        <v>0101011  0100</v>
      </c>
      <c r="H27" s="51" t="str">
        <f t="shared" si="2"/>
        <v>0101011  0010</v>
      </c>
      <c r="I27" s="51" t="str">
        <f t="shared" si="2"/>
        <v>0101011  0001</v>
      </c>
      <c r="J27" s="49" t="str">
        <f t="shared" si="3"/>
        <v>0101010  1000</v>
      </c>
      <c r="K27" s="49" t="str">
        <f t="shared" si="3"/>
        <v>0101010  0100</v>
      </c>
      <c r="L27" s="48" t="str">
        <f t="shared" si="3"/>
        <v>0101010  0010</v>
      </c>
      <c r="M27" s="48" t="str">
        <f t="shared" si="3"/>
        <v>0101010  0001</v>
      </c>
    </row>
    <row r="28" spans="1:16" x14ac:dyDescent="0.25">
      <c r="B28" s="104" t="str">
        <f t="shared" ref="B28:B46" si="6">DEC2HEX(C28)</f>
        <v>2D</v>
      </c>
      <c r="C28" s="105">
        <v>45</v>
      </c>
      <c r="D28" s="99">
        <v>44</v>
      </c>
      <c r="E28" s="76">
        <v>22</v>
      </c>
      <c r="F28" s="58" t="str">
        <f t="shared" si="2"/>
        <v>0101101  1000</v>
      </c>
      <c r="G28" s="51" t="str">
        <f t="shared" si="2"/>
        <v>0101101  0100</v>
      </c>
      <c r="H28" s="51" t="str">
        <f t="shared" si="2"/>
        <v>0101101  0010</v>
      </c>
      <c r="I28" s="51" t="str">
        <f t="shared" si="2"/>
        <v>0101101  0001</v>
      </c>
      <c r="J28" s="49" t="str">
        <f t="shared" si="3"/>
        <v>0101100  1000</v>
      </c>
      <c r="K28" s="49" t="str">
        <f t="shared" si="3"/>
        <v>0101100  0100</v>
      </c>
      <c r="L28" s="48" t="str">
        <f t="shared" si="3"/>
        <v>0101100  0010</v>
      </c>
      <c r="M28" s="48" t="str">
        <f t="shared" si="3"/>
        <v>0101100  0001</v>
      </c>
    </row>
    <row r="29" spans="1:16" x14ac:dyDescent="0.25">
      <c r="A29" t="s">
        <v>213</v>
      </c>
      <c r="B29" s="104" t="str">
        <f t="shared" si="6"/>
        <v>2F</v>
      </c>
      <c r="C29" s="105">
        <v>47</v>
      </c>
      <c r="D29" s="99">
        <v>46</v>
      </c>
      <c r="E29" s="76">
        <v>23</v>
      </c>
      <c r="F29" s="57" t="str">
        <f t="shared" si="2"/>
        <v>0101111  1000</v>
      </c>
      <c r="G29" s="51" t="str">
        <f t="shared" si="2"/>
        <v>0101111  0100</v>
      </c>
      <c r="H29" s="51" t="str">
        <f t="shared" si="2"/>
        <v>0101111  0010</v>
      </c>
      <c r="I29" s="51" t="str">
        <f t="shared" si="2"/>
        <v>0101111  0001</v>
      </c>
      <c r="J29" s="49" t="str">
        <f t="shared" si="3"/>
        <v>0101110  1000</v>
      </c>
      <c r="K29" s="49" t="str">
        <f t="shared" si="3"/>
        <v>0101110  0100</v>
      </c>
      <c r="L29" s="48" t="str">
        <f t="shared" si="3"/>
        <v>0101110  0010</v>
      </c>
      <c r="M29" s="48" t="str">
        <f t="shared" si="3"/>
        <v>0101110  0001</v>
      </c>
    </row>
    <row r="30" spans="1:16" x14ac:dyDescent="0.25">
      <c r="B30" s="104" t="str">
        <f t="shared" si="6"/>
        <v>31</v>
      </c>
      <c r="C30" s="105">
        <v>49</v>
      </c>
      <c r="D30" s="99">
        <v>48</v>
      </c>
      <c r="E30" s="76">
        <v>24</v>
      </c>
      <c r="F30" s="59" t="str">
        <f t="shared" si="2"/>
        <v>0110001  1000</v>
      </c>
      <c r="G30" s="52" t="str">
        <f t="shared" si="2"/>
        <v>0110001  0100</v>
      </c>
      <c r="H30" s="52" t="str">
        <f t="shared" si="2"/>
        <v>0110001  0010</v>
      </c>
      <c r="I30" s="52" t="str">
        <f t="shared" si="2"/>
        <v>0110001  0001</v>
      </c>
      <c r="J30" s="49" t="str">
        <f t="shared" si="3"/>
        <v>0110000  1000</v>
      </c>
      <c r="K30" s="49" t="str">
        <f t="shared" si="3"/>
        <v>0110000  0100</v>
      </c>
      <c r="L30" s="48" t="str">
        <f t="shared" si="3"/>
        <v>0110000  0010</v>
      </c>
      <c r="M30" s="48" t="str">
        <f t="shared" si="3"/>
        <v>0110000  0001</v>
      </c>
    </row>
    <row r="31" spans="1:16" x14ac:dyDescent="0.25">
      <c r="B31" s="104" t="str">
        <f t="shared" si="6"/>
        <v>33</v>
      </c>
      <c r="C31" s="105">
        <v>51</v>
      </c>
      <c r="D31" s="99">
        <v>50</v>
      </c>
      <c r="E31" s="76">
        <v>25</v>
      </c>
      <c r="F31" s="57" t="str">
        <f t="shared" si="2"/>
        <v>0110011  1000</v>
      </c>
      <c r="G31" s="45" t="str">
        <f t="shared" si="2"/>
        <v>0110011  0100</v>
      </c>
      <c r="H31" s="45" t="str">
        <f t="shared" si="2"/>
        <v>0110011  0010</v>
      </c>
      <c r="I31" s="45" t="str">
        <f t="shared" si="2"/>
        <v>0110011  0001</v>
      </c>
      <c r="J31" s="49" t="str">
        <f t="shared" si="3"/>
        <v>0110010  1000</v>
      </c>
      <c r="K31" s="49" t="str">
        <f t="shared" si="3"/>
        <v>0110010  0100</v>
      </c>
      <c r="L31" s="48" t="str">
        <f t="shared" si="3"/>
        <v>0110010  0010</v>
      </c>
      <c r="M31" s="48" t="str">
        <f t="shared" si="3"/>
        <v>0110010  0001</v>
      </c>
    </row>
    <row r="32" spans="1:16" x14ac:dyDescent="0.25">
      <c r="B32" s="104" t="str">
        <f t="shared" si="6"/>
        <v>35</v>
      </c>
      <c r="C32" s="105">
        <v>53</v>
      </c>
      <c r="D32" s="99">
        <v>52</v>
      </c>
      <c r="E32" s="76">
        <v>26</v>
      </c>
      <c r="F32" s="47" t="str">
        <f t="shared" si="2"/>
        <v>0110101  1000</v>
      </c>
      <c r="G32" s="45" t="str">
        <f t="shared" si="2"/>
        <v>0110101  0100</v>
      </c>
      <c r="H32" s="45" t="str">
        <f t="shared" si="2"/>
        <v>0110101  0010</v>
      </c>
      <c r="I32" s="45" t="str">
        <f t="shared" si="2"/>
        <v>0110101  0001</v>
      </c>
      <c r="J32" s="49" t="str">
        <f t="shared" si="3"/>
        <v>0110100  1000</v>
      </c>
      <c r="K32" s="49" t="str">
        <f t="shared" si="3"/>
        <v>0110100  0100</v>
      </c>
      <c r="L32" s="48" t="str">
        <f t="shared" si="3"/>
        <v>0110100  0010</v>
      </c>
      <c r="M32" s="48" t="str">
        <f t="shared" si="3"/>
        <v>0110100  0001</v>
      </c>
    </row>
    <row r="33" spans="1:20" x14ac:dyDescent="0.25">
      <c r="B33" s="104" t="str">
        <f t="shared" si="6"/>
        <v>37</v>
      </c>
      <c r="C33" s="105">
        <v>55</v>
      </c>
      <c r="D33" s="99">
        <v>54</v>
      </c>
      <c r="E33" s="76">
        <v>27</v>
      </c>
      <c r="F33" s="57" t="str">
        <f t="shared" si="2"/>
        <v>0110111  1000</v>
      </c>
      <c r="G33" s="45" t="str">
        <f t="shared" si="2"/>
        <v>0110111  0100</v>
      </c>
      <c r="H33" s="45" t="str">
        <f t="shared" si="2"/>
        <v>0110111  0010</v>
      </c>
      <c r="I33" s="45" t="str">
        <f t="shared" si="2"/>
        <v>0110111  0001</v>
      </c>
      <c r="J33" s="49" t="str">
        <f t="shared" si="3"/>
        <v>0110110  1000</v>
      </c>
      <c r="K33" s="49" t="str">
        <f t="shared" si="3"/>
        <v>0110110  0100</v>
      </c>
      <c r="L33" s="48" t="str">
        <f t="shared" si="3"/>
        <v>0110110  0010</v>
      </c>
      <c r="M33" s="48" t="str">
        <f t="shared" si="3"/>
        <v>0110110  0001</v>
      </c>
    </row>
    <row r="34" spans="1:20" x14ac:dyDescent="0.25">
      <c r="B34" s="104" t="str">
        <f t="shared" si="6"/>
        <v>39</v>
      </c>
      <c r="C34" s="105">
        <v>57</v>
      </c>
      <c r="D34" s="99">
        <v>56</v>
      </c>
      <c r="E34" s="76">
        <v>28</v>
      </c>
      <c r="F34" s="47" t="str">
        <f t="shared" si="2"/>
        <v>0111001  1000</v>
      </c>
      <c r="G34" s="45" t="str">
        <f t="shared" si="2"/>
        <v>0111001  0100</v>
      </c>
      <c r="H34" s="45" t="str">
        <f t="shared" si="2"/>
        <v>0111001  0010</v>
      </c>
      <c r="I34" s="45" t="str">
        <f t="shared" si="2"/>
        <v>0111001  0001</v>
      </c>
      <c r="J34" s="49" t="str">
        <f t="shared" si="3"/>
        <v>0111000  1000</v>
      </c>
      <c r="K34" s="46" t="str">
        <f t="shared" si="3"/>
        <v>0111000  0100</v>
      </c>
      <c r="L34" s="48" t="str">
        <f t="shared" si="3"/>
        <v>0111000  0010</v>
      </c>
      <c r="M34" s="48" t="str">
        <f t="shared" si="3"/>
        <v>0111000  0001</v>
      </c>
    </row>
    <row r="35" spans="1:20" x14ac:dyDescent="0.25">
      <c r="B35" s="104" t="str">
        <f t="shared" si="6"/>
        <v>3B</v>
      </c>
      <c r="C35" s="105">
        <v>59</v>
      </c>
      <c r="D35" s="99">
        <v>58</v>
      </c>
      <c r="E35" s="76">
        <v>29</v>
      </c>
      <c r="F35" s="57" t="str">
        <f t="shared" si="2"/>
        <v>0111011  1000</v>
      </c>
      <c r="G35" s="45" t="str">
        <f t="shared" si="2"/>
        <v>0111011  0100</v>
      </c>
      <c r="H35" s="45" t="str">
        <f t="shared" si="2"/>
        <v>0111011  0010</v>
      </c>
      <c r="I35" s="45" t="str">
        <f t="shared" si="2"/>
        <v>0111011  0001</v>
      </c>
      <c r="J35" s="49" t="str">
        <f t="shared" si="3"/>
        <v>0111010  1000</v>
      </c>
      <c r="K35" s="46" t="str">
        <f t="shared" si="3"/>
        <v>0111010  0100</v>
      </c>
      <c r="L35" s="48" t="str">
        <f t="shared" si="3"/>
        <v>0111010  0010</v>
      </c>
      <c r="M35" s="48" t="str">
        <f t="shared" si="3"/>
        <v>0111010  0001</v>
      </c>
    </row>
    <row r="36" spans="1:20" x14ac:dyDescent="0.25">
      <c r="B36" s="104" t="str">
        <f t="shared" si="6"/>
        <v>3D</v>
      </c>
      <c r="C36" s="105">
        <v>61</v>
      </c>
      <c r="D36" s="99">
        <v>60</v>
      </c>
      <c r="E36" s="76">
        <v>30</v>
      </c>
      <c r="F36" s="47" t="str">
        <f t="shared" si="2"/>
        <v>0111101  1000</v>
      </c>
      <c r="G36" s="45" t="str">
        <f t="shared" si="2"/>
        <v>0111101  0100</v>
      </c>
      <c r="H36" s="45" t="str">
        <f t="shared" si="2"/>
        <v>0111101  0010</v>
      </c>
      <c r="I36" s="45" t="str">
        <f t="shared" si="2"/>
        <v>0111101  0001</v>
      </c>
      <c r="J36" s="49" t="str">
        <f t="shared" si="3"/>
        <v>0111100  1000</v>
      </c>
      <c r="K36" s="49" t="str">
        <f t="shared" si="3"/>
        <v>0111100  0100</v>
      </c>
      <c r="L36" s="48" t="str">
        <f t="shared" si="3"/>
        <v>0111100  0010</v>
      </c>
      <c r="M36" s="48" t="str">
        <f t="shared" si="3"/>
        <v>0111100  0001</v>
      </c>
    </row>
    <row r="37" spans="1:20" x14ac:dyDescent="0.25">
      <c r="B37" s="104" t="str">
        <f t="shared" si="6"/>
        <v>3F</v>
      </c>
      <c r="C37" s="105">
        <v>63</v>
      </c>
      <c r="D37" s="99">
        <v>62</v>
      </c>
      <c r="E37" s="76">
        <v>31</v>
      </c>
      <c r="F37" s="57" t="str">
        <f t="shared" si="2"/>
        <v>0111111  1000</v>
      </c>
      <c r="G37" s="45" t="str">
        <f t="shared" si="2"/>
        <v>0111111  0100</v>
      </c>
      <c r="H37" s="45" t="str">
        <f t="shared" si="2"/>
        <v>0111111  0010</v>
      </c>
      <c r="I37" s="45" t="str">
        <f t="shared" si="2"/>
        <v>0111111  0001</v>
      </c>
      <c r="J37" s="49" t="str">
        <f t="shared" si="3"/>
        <v>0111110  1000</v>
      </c>
      <c r="K37" s="49" t="str">
        <f t="shared" si="3"/>
        <v>0111110  0100</v>
      </c>
      <c r="L37" s="48" t="str">
        <f t="shared" si="3"/>
        <v>0111110  0010</v>
      </c>
      <c r="M37" s="48" t="str">
        <f t="shared" si="3"/>
        <v>0111110  0001</v>
      </c>
      <c r="O37" t="s">
        <v>151</v>
      </c>
    </row>
    <row r="38" spans="1:20" ht="15.75" thickBot="1" x14ac:dyDescent="0.3">
      <c r="B38" s="104" t="str">
        <f t="shared" si="6"/>
        <v>41</v>
      </c>
      <c r="C38" s="105">
        <v>65</v>
      </c>
      <c r="D38" s="99">
        <v>64</v>
      </c>
      <c r="E38" s="76">
        <v>32</v>
      </c>
      <c r="F38" s="47" t="str">
        <f t="shared" si="2"/>
        <v>1000001  1000</v>
      </c>
      <c r="G38" s="45" t="str">
        <f t="shared" si="2"/>
        <v>1000001  0100</v>
      </c>
      <c r="H38" s="45" t="str">
        <f t="shared" si="2"/>
        <v>1000001  0010</v>
      </c>
      <c r="I38" s="45" t="str">
        <f t="shared" si="2"/>
        <v>1000001  0001</v>
      </c>
      <c r="J38" s="49" t="str">
        <f t="shared" si="3"/>
        <v>1000000  1000</v>
      </c>
      <c r="K38" s="49" t="str">
        <f t="shared" si="3"/>
        <v>1000000  0100</v>
      </c>
      <c r="L38" s="48" t="str">
        <f t="shared" si="3"/>
        <v>1000000  0010</v>
      </c>
      <c r="M38" s="48" t="str">
        <f t="shared" si="3"/>
        <v>1000000  0001</v>
      </c>
    </row>
    <row r="39" spans="1:20" ht="16.5" thickTop="1" thickBot="1" x14ac:dyDescent="0.3">
      <c r="A39" t="s">
        <v>212</v>
      </c>
      <c r="B39" s="108" t="str">
        <f t="shared" si="6"/>
        <v>43</v>
      </c>
      <c r="C39" s="105">
        <v>67</v>
      </c>
      <c r="D39" s="99">
        <v>66</v>
      </c>
      <c r="E39" s="76">
        <v>33</v>
      </c>
      <c r="F39" s="60" t="str">
        <f t="shared" ref="F39:I69" si="7">TEXT(DEC2BIN($C39,7),"0000000")&amp;"  "&amp;TEXT(DEC2BIN(2^F$3,4),"0000")</f>
        <v>1000011  1000</v>
      </c>
      <c r="G39" s="53" t="str">
        <f t="shared" si="7"/>
        <v>1000011  0100</v>
      </c>
      <c r="H39" s="53" t="str">
        <f t="shared" si="7"/>
        <v>1000011  0010</v>
      </c>
      <c r="I39" s="53" t="str">
        <f t="shared" si="7"/>
        <v>1000011  0001</v>
      </c>
      <c r="J39" s="49" t="str">
        <f t="shared" ref="J39:M69" si="8">TEXT(DEC2BIN($D39,7),"0000000")&amp;"  "&amp;TEXT(DEC2BIN(2^J$3,4),"0000")</f>
        <v>1000010  1000</v>
      </c>
      <c r="K39" s="49" t="str">
        <f t="shared" si="8"/>
        <v>1000010  0100</v>
      </c>
      <c r="L39" s="48" t="str">
        <f t="shared" si="8"/>
        <v>1000010  0010</v>
      </c>
      <c r="M39" s="48" t="str">
        <f t="shared" si="8"/>
        <v>1000010  0001</v>
      </c>
      <c r="O39" s="84" t="s">
        <v>127</v>
      </c>
      <c r="P39" s="77" t="s">
        <v>128</v>
      </c>
      <c r="Q39" s="77" t="s">
        <v>129</v>
      </c>
      <c r="R39" s="78" t="s">
        <v>130</v>
      </c>
      <c r="S39" s="82" t="s">
        <v>154</v>
      </c>
    </row>
    <row r="40" spans="1:20" ht="16.5" thickTop="1" thickBot="1" x14ac:dyDescent="0.3">
      <c r="B40" s="108" t="str">
        <f t="shared" si="6"/>
        <v>45</v>
      </c>
      <c r="C40" s="105">
        <v>69</v>
      </c>
      <c r="D40" s="99">
        <v>68</v>
      </c>
      <c r="E40" s="76">
        <v>34</v>
      </c>
      <c r="F40" s="61" t="str">
        <f t="shared" si="7"/>
        <v>1000101  1000</v>
      </c>
      <c r="G40" s="53" t="str">
        <f t="shared" si="7"/>
        <v>1000101  0100</v>
      </c>
      <c r="H40" s="53" t="str">
        <f t="shared" si="7"/>
        <v>1000101  0010</v>
      </c>
      <c r="I40" s="53" t="str">
        <f t="shared" si="7"/>
        <v>1000101  0001</v>
      </c>
      <c r="J40" s="49" t="str">
        <f t="shared" si="8"/>
        <v>1000100  1000</v>
      </c>
      <c r="K40" s="49" t="str">
        <f t="shared" si="8"/>
        <v>1000100  0100</v>
      </c>
      <c r="L40" s="48" t="str">
        <f t="shared" si="8"/>
        <v>1000100  0010</v>
      </c>
      <c r="M40" s="48" t="str">
        <f t="shared" si="8"/>
        <v>1000100  0001</v>
      </c>
      <c r="O40" s="79" t="s">
        <v>131</v>
      </c>
      <c r="P40" s="80" t="s">
        <v>132</v>
      </c>
      <c r="Q40" s="80" t="s">
        <v>133</v>
      </c>
      <c r="R40" s="81" t="s">
        <v>134</v>
      </c>
    </row>
    <row r="41" spans="1:20" ht="16.5" thickTop="1" thickBot="1" x14ac:dyDescent="0.3">
      <c r="A41" t="s">
        <v>211</v>
      </c>
      <c r="B41" s="104" t="str">
        <f t="shared" si="6"/>
        <v>47</v>
      </c>
      <c r="C41" s="105">
        <v>71</v>
      </c>
      <c r="D41" s="99">
        <v>70</v>
      </c>
      <c r="E41" s="76">
        <v>35</v>
      </c>
      <c r="F41" s="60" t="str">
        <f t="shared" si="7"/>
        <v>1000111  1000</v>
      </c>
      <c r="G41" s="53" t="str">
        <f t="shared" si="7"/>
        <v>1000111  0100</v>
      </c>
      <c r="H41" s="53" t="str">
        <f t="shared" si="7"/>
        <v>1000111  0010</v>
      </c>
      <c r="I41" s="53" t="str">
        <f t="shared" si="7"/>
        <v>1000111  0001</v>
      </c>
      <c r="J41" s="49" t="str">
        <f t="shared" si="8"/>
        <v>1000110  1000</v>
      </c>
      <c r="K41" s="49" t="str">
        <f t="shared" si="8"/>
        <v>1000110  0100</v>
      </c>
      <c r="L41" s="48" t="str">
        <f t="shared" si="8"/>
        <v>1000110  0010</v>
      </c>
      <c r="M41" s="48" t="str">
        <f t="shared" si="8"/>
        <v>1000110  0001</v>
      </c>
      <c r="O41" s="84" t="s">
        <v>135</v>
      </c>
      <c r="P41" s="77" t="s">
        <v>136</v>
      </c>
      <c r="Q41" s="77" t="s">
        <v>137</v>
      </c>
      <c r="R41" s="78" t="s">
        <v>138</v>
      </c>
      <c r="S41" s="82" t="s">
        <v>153</v>
      </c>
    </row>
    <row r="42" spans="1:20" ht="16.5" thickTop="1" thickBot="1" x14ac:dyDescent="0.3">
      <c r="B42" s="104" t="str">
        <f t="shared" si="6"/>
        <v>49</v>
      </c>
      <c r="C42" s="105">
        <v>73</v>
      </c>
      <c r="D42" s="99">
        <v>72</v>
      </c>
      <c r="E42" s="76">
        <v>36</v>
      </c>
      <c r="F42" s="61" t="str">
        <f t="shared" si="7"/>
        <v>1001001  1000</v>
      </c>
      <c r="G42" s="53" t="str">
        <f t="shared" si="7"/>
        <v>1001001  0100</v>
      </c>
      <c r="H42" s="53" t="str">
        <f t="shared" si="7"/>
        <v>1001001  0010</v>
      </c>
      <c r="I42" s="53" t="str">
        <f t="shared" si="7"/>
        <v>1001001  0001</v>
      </c>
      <c r="J42" s="49" t="str">
        <f t="shared" si="8"/>
        <v>1001000  1000</v>
      </c>
      <c r="K42" s="49" t="str">
        <f t="shared" si="8"/>
        <v>1001000  0100</v>
      </c>
      <c r="L42" s="48" t="str">
        <f t="shared" si="8"/>
        <v>1001000  0010</v>
      </c>
      <c r="M42" s="48" t="str">
        <f t="shared" si="8"/>
        <v>1001000  0001</v>
      </c>
      <c r="O42" s="79" t="s">
        <v>139</v>
      </c>
      <c r="P42" s="80" t="s">
        <v>140</v>
      </c>
      <c r="Q42" s="80" t="s">
        <v>141</v>
      </c>
      <c r="R42" s="81" t="s">
        <v>142</v>
      </c>
    </row>
    <row r="43" spans="1:20" ht="16.5" thickTop="1" thickBot="1" x14ac:dyDescent="0.3">
      <c r="A43" t="s">
        <v>210</v>
      </c>
      <c r="B43" s="104" t="str">
        <f t="shared" si="6"/>
        <v>4B</v>
      </c>
      <c r="C43" s="105">
        <v>75</v>
      </c>
      <c r="D43" s="99">
        <v>74</v>
      </c>
      <c r="E43" s="76">
        <v>37</v>
      </c>
      <c r="F43" s="60" t="str">
        <f t="shared" si="7"/>
        <v>1001011  1000</v>
      </c>
      <c r="G43" s="53" t="str">
        <f t="shared" si="7"/>
        <v>1001011  0100</v>
      </c>
      <c r="H43" s="53" t="str">
        <f t="shared" si="7"/>
        <v>1001011  0010</v>
      </c>
      <c r="I43" s="53" t="str">
        <f t="shared" si="7"/>
        <v>1001011  0001</v>
      </c>
      <c r="J43" s="49" t="str">
        <f t="shared" si="8"/>
        <v>1001010  1000</v>
      </c>
      <c r="K43" s="46" t="str">
        <f t="shared" si="8"/>
        <v>1001010  0100</v>
      </c>
      <c r="L43" s="48" t="str">
        <f t="shared" si="8"/>
        <v>1001010  0010</v>
      </c>
      <c r="M43" s="48" t="str">
        <f t="shared" si="8"/>
        <v>1001010  0001</v>
      </c>
      <c r="O43" s="84" t="s">
        <v>143</v>
      </c>
      <c r="P43" s="77" t="s">
        <v>144</v>
      </c>
      <c r="Q43" s="77" t="s">
        <v>145</v>
      </c>
      <c r="R43" s="78" t="s">
        <v>146</v>
      </c>
      <c r="S43" s="82" t="s">
        <v>152</v>
      </c>
    </row>
    <row r="44" spans="1:20" ht="16.5" thickTop="1" thickBot="1" x14ac:dyDescent="0.3">
      <c r="B44" s="104" t="str">
        <f t="shared" si="6"/>
        <v>4D</v>
      </c>
      <c r="C44" s="105">
        <v>77</v>
      </c>
      <c r="D44" s="99">
        <v>76</v>
      </c>
      <c r="E44" s="76">
        <v>38</v>
      </c>
      <c r="F44" s="61" t="str">
        <f t="shared" si="7"/>
        <v>1001101  1000</v>
      </c>
      <c r="G44" s="53" t="str">
        <f t="shared" si="7"/>
        <v>1001101  0100</v>
      </c>
      <c r="H44" s="53" t="str">
        <f t="shared" si="7"/>
        <v>1001101  0010</v>
      </c>
      <c r="I44" s="53" t="str">
        <f t="shared" si="7"/>
        <v>1001101  0001</v>
      </c>
      <c r="J44" s="49" t="str">
        <f t="shared" si="8"/>
        <v>1001100  1000</v>
      </c>
      <c r="K44" s="46" t="str">
        <f t="shared" si="8"/>
        <v>1001100  0100</v>
      </c>
      <c r="L44" s="48" t="str">
        <f t="shared" si="8"/>
        <v>1001100  0010</v>
      </c>
      <c r="M44" s="48" t="str">
        <f t="shared" si="8"/>
        <v>1001100  0001</v>
      </c>
      <c r="O44" s="79" t="s">
        <v>147</v>
      </c>
      <c r="P44" s="80" t="s">
        <v>148</v>
      </c>
      <c r="Q44" s="80" t="s">
        <v>149</v>
      </c>
      <c r="R44" s="81" t="s">
        <v>150</v>
      </c>
    </row>
    <row r="45" spans="1:20" ht="15.75" thickTop="1" x14ac:dyDescent="0.25">
      <c r="A45" t="s">
        <v>209</v>
      </c>
      <c r="B45" s="104" t="str">
        <f t="shared" si="6"/>
        <v>4F</v>
      </c>
      <c r="C45" s="105">
        <v>79</v>
      </c>
      <c r="D45" s="99">
        <v>78</v>
      </c>
      <c r="E45" s="76">
        <v>39</v>
      </c>
      <c r="F45" s="57" t="str">
        <f t="shared" si="7"/>
        <v>1001111  1000</v>
      </c>
      <c r="G45" s="51" t="str">
        <f t="shared" si="7"/>
        <v>1001111  0100</v>
      </c>
      <c r="H45" s="51" t="str">
        <f t="shared" si="7"/>
        <v>1001111  0010</v>
      </c>
      <c r="I45" s="51" t="str">
        <f t="shared" si="7"/>
        <v>1001111  0001</v>
      </c>
      <c r="J45" s="49" t="str">
        <f t="shared" si="8"/>
        <v>1001110  1000</v>
      </c>
      <c r="K45" s="50" t="str">
        <f t="shared" si="8"/>
        <v>1001110  0100</v>
      </c>
      <c r="L45" s="48" t="str">
        <f t="shared" si="8"/>
        <v>1001110  0010</v>
      </c>
      <c r="M45" s="48" t="str">
        <f t="shared" si="8"/>
        <v>1001110  0001</v>
      </c>
    </row>
    <row r="46" spans="1:20" ht="15.75" thickBot="1" x14ac:dyDescent="0.3">
      <c r="B46" s="106" t="str">
        <f t="shared" si="6"/>
        <v>51</v>
      </c>
      <c r="C46" s="107">
        <v>81</v>
      </c>
      <c r="D46" s="99">
        <v>80</v>
      </c>
      <c r="E46" s="76">
        <v>40</v>
      </c>
      <c r="F46" s="58" t="str">
        <f t="shared" si="7"/>
        <v>1010001  1000</v>
      </c>
      <c r="G46" s="51" t="str">
        <f t="shared" si="7"/>
        <v>1010001  0100</v>
      </c>
      <c r="H46" s="51" t="str">
        <f t="shared" si="7"/>
        <v>1010001  0010</v>
      </c>
      <c r="I46" s="51" t="str">
        <f t="shared" si="7"/>
        <v>1010001  0001</v>
      </c>
      <c r="J46" s="49" t="str">
        <f t="shared" si="8"/>
        <v>1010000  1000</v>
      </c>
      <c r="K46" s="49" t="str">
        <f t="shared" si="8"/>
        <v>1010000  0100</v>
      </c>
      <c r="L46" s="48" t="str">
        <f t="shared" si="8"/>
        <v>1010000  0010</v>
      </c>
      <c r="M46" s="48" t="str">
        <f t="shared" si="8"/>
        <v>1010000  0001</v>
      </c>
      <c r="O46" t="s">
        <v>158</v>
      </c>
    </row>
    <row r="47" spans="1:20" ht="15.75" thickBot="1" x14ac:dyDescent="0.3">
      <c r="C47" s="101">
        <v>83</v>
      </c>
      <c r="D47" s="72">
        <v>82</v>
      </c>
      <c r="E47" s="49">
        <v>41</v>
      </c>
      <c r="F47" s="56" t="str">
        <f t="shared" si="7"/>
        <v>1010011  1000</v>
      </c>
      <c r="G47" s="49" t="str">
        <f t="shared" si="7"/>
        <v>1010011  0100</v>
      </c>
      <c r="H47" s="49" t="str">
        <f t="shared" si="7"/>
        <v>1010011  0010</v>
      </c>
      <c r="I47" s="49" t="str">
        <f t="shared" si="7"/>
        <v>1010011  0001</v>
      </c>
      <c r="J47" s="49" t="str">
        <f t="shared" si="8"/>
        <v>1010010  1000</v>
      </c>
      <c r="K47" s="49" t="str">
        <f t="shared" si="8"/>
        <v>1010010  0100</v>
      </c>
      <c r="L47" s="49" t="str">
        <f t="shared" si="8"/>
        <v>1010010  0010</v>
      </c>
      <c r="M47" s="49" t="str">
        <f t="shared" si="8"/>
        <v>1010010  0001</v>
      </c>
      <c r="O47" s="84" t="s">
        <v>159</v>
      </c>
      <c r="P47" s="86" t="s">
        <v>160</v>
      </c>
      <c r="Q47" s="87"/>
      <c r="R47" s="87"/>
      <c r="S47" s="88"/>
    </row>
    <row r="48" spans="1:20" ht="16.5" thickTop="1" thickBot="1" x14ac:dyDescent="0.3">
      <c r="C48" s="49">
        <v>85</v>
      </c>
      <c r="D48" s="72">
        <v>84</v>
      </c>
      <c r="E48" s="49">
        <v>42</v>
      </c>
      <c r="F48" s="56" t="str">
        <f t="shared" si="7"/>
        <v>1010101  1000</v>
      </c>
      <c r="G48" s="49" t="str">
        <f t="shared" si="7"/>
        <v>1010101  0100</v>
      </c>
      <c r="H48" s="49" t="str">
        <f t="shared" si="7"/>
        <v>1010101  0010</v>
      </c>
      <c r="I48" s="49" t="str">
        <f t="shared" si="7"/>
        <v>1010101  0001</v>
      </c>
      <c r="J48" s="49" t="str">
        <f t="shared" si="8"/>
        <v>1010100  1000</v>
      </c>
      <c r="K48" s="49" t="str">
        <f t="shared" si="8"/>
        <v>1010100  0100</v>
      </c>
      <c r="L48" s="49" t="str">
        <f t="shared" si="8"/>
        <v>1010100  0010</v>
      </c>
      <c r="M48" s="49" t="str">
        <f t="shared" si="8"/>
        <v>1010100  0001</v>
      </c>
      <c r="O48" s="109" t="str">
        <f t="shared" ref="O48:O53" si="9">BIN2HEX(LEFT(O39,7))</f>
        <v>43</v>
      </c>
      <c r="P48" s="97" t="str">
        <f t="shared" ref="P48:P53" si="10">BIN2HEX(RIGHT(O39,4))</f>
        <v>8</v>
      </c>
      <c r="Q48" s="91" t="str">
        <f t="shared" ref="Q48:S49" si="11">BIN2HEX(RIGHT(P39,4))</f>
        <v>4</v>
      </c>
      <c r="R48" s="91" t="str">
        <f t="shared" si="11"/>
        <v>2</v>
      </c>
      <c r="S48" s="92" t="str">
        <f t="shared" si="11"/>
        <v>1</v>
      </c>
      <c r="T48" s="83" t="s">
        <v>157</v>
      </c>
    </row>
    <row r="49" spans="3:23" ht="16.5" thickTop="1" thickBot="1" x14ac:dyDescent="0.3">
      <c r="C49" s="49">
        <v>87</v>
      </c>
      <c r="D49" s="72">
        <v>86</v>
      </c>
      <c r="E49" s="49">
        <v>43</v>
      </c>
      <c r="F49" s="56" t="str">
        <f t="shared" si="7"/>
        <v>1010111  1000</v>
      </c>
      <c r="G49" s="49" t="str">
        <f t="shared" si="7"/>
        <v>1010111  0100</v>
      </c>
      <c r="H49" s="49" t="str">
        <f t="shared" si="7"/>
        <v>1010111  0010</v>
      </c>
      <c r="I49" s="49" t="str">
        <f t="shared" si="7"/>
        <v>1010111  0001</v>
      </c>
      <c r="J49" s="49" t="str">
        <f t="shared" si="8"/>
        <v>1010110  1000</v>
      </c>
      <c r="K49" s="49" t="str">
        <f t="shared" si="8"/>
        <v>1010110  0100</v>
      </c>
      <c r="L49" s="49" t="str">
        <f t="shared" si="8"/>
        <v>1010110  0010</v>
      </c>
      <c r="M49" s="49" t="str">
        <f t="shared" si="8"/>
        <v>1010110  0001</v>
      </c>
      <c r="O49" s="109" t="str">
        <f t="shared" si="9"/>
        <v>45</v>
      </c>
      <c r="P49" s="90" t="str">
        <f t="shared" si="10"/>
        <v>8</v>
      </c>
      <c r="Q49" s="91" t="str">
        <f t="shared" si="11"/>
        <v>4</v>
      </c>
      <c r="R49" s="91" t="str">
        <f t="shared" si="11"/>
        <v>2</v>
      </c>
      <c r="S49" s="92" t="str">
        <f t="shared" si="11"/>
        <v>1</v>
      </c>
      <c r="T49" s="83"/>
    </row>
    <row r="50" spans="3:23" ht="16.5" thickTop="1" thickBot="1" x14ac:dyDescent="0.3">
      <c r="C50" s="49">
        <v>89</v>
      </c>
      <c r="D50" s="72">
        <v>88</v>
      </c>
      <c r="E50" s="49">
        <v>44</v>
      </c>
      <c r="F50" s="56" t="str">
        <f t="shared" si="7"/>
        <v>1011001  1000</v>
      </c>
      <c r="G50" s="49" t="str">
        <f t="shared" si="7"/>
        <v>1011001  0100</v>
      </c>
      <c r="H50" s="49" t="str">
        <f t="shared" si="7"/>
        <v>1011001  0010</v>
      </c>
      <c r="I50" s="49" t="str">
        <f t="shared" si="7"/>
        <v>1011001  0001</v>
      </c>
      <c r="J50" s="49" t="str">
        <f t="shared" si="8"/>
        <v>1011000  1000</v>
      </c>
      <c r="K50" s="49" t="str">
        <f t="shared" si="8"/>
        <v>1011000  0100</v>
      </c>
      <c r="L50" s="49" t="str">
        <f t="shared" si="8"/>
        <v>1011000  0010</v>
      </c>
      <c r="M50" s="49" t="str">
        <f t="shared" si="8"/>
        <v>1011000  0001</v>
      </c>
      <c r="O50" s="89" t="str">
        <f t="shared" si="9"/>
        <v>47</v>
      </c>
      <c r="P50" s="97" t="str">
        <f t="shared" si="10"/>
        <v>8</v>
      </c>
      <c r="Q50" s="91" t="str">
        <f t="shared" ref="Q50:S53" si="12">BIN2HEX(RIGHT(P41,4))</f>
        <v>4</v>
      </c>
      <c r="R50" s="91" t="str">
        <f t="shared" si="12"/>
        <v>2</v>
      </c>
      <c r="S50" s="92" t="str">
        <f t="shared" si="12"/>
        <v>1</v>
      </c>
      <c r="T50" s="83" t="s">
        <v>155</v>
      </c>
    </row>
    <row r="51" spans="3:23" ht="15.75" thickBot="1" x14ac:dyDescent="0.3">
      <c r="C51" s="49">
        <v>91</v>
      </c>
      <c r="D51" s="72">
        <v>90</v>
      </c>
      <c r="E51" s="49">
        <v>45</v>
      </c>
      <c r="F51" s="56" t="str">
        <f t="shared" si="7"/>
        <v>1011011  1000</v>
      </c>
      <c r="G51" s="49" t="str">
        <f t="shared" si="7"/>
        <v>1011011  0100</v>
      </c>
      <c r="H51" s="49" t="str">
        <f t="shared" si="7"/>
        <v>1011011  0010</v>
      </c>
      <c r="I51" s="49" t="str">
        <f t="shared" si="7"/>
        <v>1011011  0001</v>
      </c>
      <c r="J51" s="49" t="str">
        <f t="shared" si="8"/>
        <v>1011010  1000</v>
      </c>
      <c r="K51" s="49" t="str">
        <f t="shared" si="8"/>
        <v>1011010  0100</v>
      </c>
      <c r="L51" s="49" t="str">
        <f t="shared" si="8"/>
        <v>1011010  0010</v>
      </c>
      <c r="M51" s="49" t="str">
        <f t="shared" si="8"/>
        <v>1011010  0001</v>
      </c>
      <c r="O51" s="89" t="str">
        <f t="shared" si="9"/>
        <v>49</v>
      </c>
      <c r="P51" s="90" t="str">
        <f t="shared" si="10"/>
        <v>8</v>
      </c>
      <c r="Q51" s="91" t="str">
        <f t="shared" si="12"/>
        <v>4</v>
      </c>
      <c r="R51" s="91" t="str">
        <f t="shared" si="12"/>
        <v>2</v>
      </c>
      <c r="S51" s="92" t="str">
        <f t="shared" si="12"/>
        <v>1</v>
      </c>
      <c r="T51" s="83"/>
    </row>
    <row r="52" spans="3:23" ht="15.75" thickBot="1" x14ac:dyDescent="0.3">
      <c r="C52" s="49">
        <v>93</v>
      </c>
      <c r="D52" s="72">
        <v>92</v>
      </c>
      <c r="E52" s="49">
        <v>46</v>
      </c>
      <c r="F52" s="56" t="str">
        <f t="shared" si="7"/>
        <v>1011101  1000</v>
      </c>
      <c r="G52" s="49" t="str">
        <f t="shared" si="7"/>
        <v>1011101  0100</v>
      </c>
      <c r="H52" s="49" t="str">
        <f t="shared" si="7"/>
        <v>1011101  0010</v>
      </c>
      <c r="I52" s="49" t="str">
        <f t="shared" si="7"/>
        <v>1011101  0001</v>
      </c>
      <c r="J52" s="49" t="str">
        <f t="shared" si="8"/>
        <v>1011100  1000</v>
      </c>
      <c r="K52" s="49" t="str">
        <f t="shared" si="8"/>
        <v>1011100  0100</v>
      </c>
      <c r="L52" s="49" t="str">
        <f t="shared" si="8"/>
        <v>1011100  0010</v>
      </c>
      <c r="M52" s="49" t="str">
        <f t="shared" si="8"/>
        <v>1011100  0001</v>
      </c>
      <c r="O52" s="89" t="str">
        <f t="shared" si="9"/>
        <v>4B</v>
      </c>
      <c r="P52" s="97" t="str">
        <f t="shared" si="10"/>
        <v>8</v>
      </c>
      <c r="Q52" s="91" t="str">
        <f t="shared" si="12"/>
        <v>4</v>
      </c>
      <c r="R52" s="91" t="str">
        <f t="shared" si="12"/>
        <v>2</v>
      </c>
      <c r="S52" s="92" t="str">
        <f t="shared" si="12"/>
        <v>1</v>
      </c>
      <c r="T52" s="83" t="s">
        <v>156</v>
      </c>
    </row>
    <row r="53" spans="3:23" ht="15.75" thickBot="1" x14ac:dyDescent="0.3">
      <c r="C53" s="49">
        <v>95</v>
      </c>
      <c r="D53" s="72">
        <v>94</v>
      </c>
      <c r="E53" s="49">
        <v>47</v>
      </c>
      <c r="F53" s="56" t="str">
        <f t="shared" si="7"/>
        <v>1011111  1000</v>
      </c>
      <c r="G53" s="49" t="str">
        <f t="shared" si="7"/>
        <v>1011111  0100</v>
      </c>
      <c r="H53" s="49" t="str">
        <f t="shared" si="7"/>
        <v>1011111  0010</v>
      </c>
      <c r="I53" s="49" t="str">
        <f t="shared" si="7"/>
        <v>1011111  0001</v>
      </c>
      <c r="J53" s="49" t="str">
        <f t="shared" si="8"/>
        <v>1011110  1000</v>
      </c>
      <c r="K53" s="49" t="str">
        <f t="shared" si="8"/>
        <v>1011110  0100</v>
      </c>
      <c r="L53" s="49" t="str">
        <f t="shared" si="8"/>
        <v>1011110  0010</v>
      </c>
      <c r="M53" s="49" t="str">
        <f t="shared" si="8"/>
        <v>1011110  0001</v>
      </c>
      <c r="O53" s="93" t="str">
        <f t="shared" si="9"/>
        <v>4D</v>
      </c>
      <c r="P53" s="94" t="str">
        <f t="shared" si="10"/>
        <v>8</v>
      </c>
      <c r="Q53" s="95" t="str">
        <f t="shared" si="12"/>
        <v>4</v>
      </c>
      <c r="R53" s="95" t="str">
        <f t="shared" si="12"/>
        <v>2</v>
      </c>
      <c r="S53" s="96" t="str">
        <f t="shared" si="12"/>
        <v>1</v>
      </c>
      <c r="T53" s="83"/>
    </row>
    <row r="54" spans="3:23" x14ac:dyDescent="0.25">
      <c r="C54" s="49">
        <v>97</v>
      </c>
      <c r="D54" s="72">
        <v>96</v>
      </c>
      <c r="E54" s="49">
        <v>48</v>
      </c>
      <c r="F54" s="56" t="str">
        <f t="shared" si="7"/>
        <v>1100001  1000</v>
      </c>
      <c r="G54" s="49" t="str">
        <f t="shared" si="7"/>
        <v>1100001  0100</v>
      </c>
      <c r="H54" s="49" t="str">
        <f t="shared" si="7"/>
        <v>1100001  0010</v>
      </c>
      <c r="I54" s="49" t="str">
        <f t="shared" si="7"/>
        <v>1100001  0001</v>
      </c>
      <c r="J54" s="49" t="str">
        <f t="shared" si="8"/>
        <v>1100000  1000</v>
      </c>
      <c r="K54" s="49" t="str">
        <f t="shared" si="8"/>
        <v>1100000  0100</v>
      </c>
      <c r="L54" s="49" t="str">
        <f t="shared" si="8"/>
        <v>1100000  0010</v>
      </c>
      <c r="M54" s="49" t="str">
        <f t="shared" si="8"/>
        <v>1100000  0001</v>
      </c>
    </row>
    <row r="55" spans="3:23" x14ac:dyDescent="0.25">
      <c r="C55" s="49">
        <v>99</v>
      </c>
      <c r="D55" s="72">
        <v>98</v>
      </c>
      <c r="E55" s="49">
        <v>49</v>
      </c>
      <c r="F55" s="56" t="str">
        <f t="shared" si="7"/>
        <v>1100011  1000</v>
      </c>
      <c r="G55" s="49" t="str">
        <f t="shared" si="7"/>
        <v>1100011  0100</v>
      </c>
      <c r="H55" s="49" t="str">
        <f t="shared" si="7"/>
        <v>1100011  0010</v>
      </c>
      <c r="I55" s="49" t="str">
        <f t="shared" si="7"/>
        <v>1100011  0001</v>
      </c>
      <c r="J55" s="49" t="str">
        <f t="shared" si="8"/>
        <v>1100010  1000</v>
      </c>
      <c r="K55" s="49" t="str">
        <f t="shared" si="8"/>
        <v>1100010  0100</v>
      </c>
      <c r="L55" s="49" t="str">
        <f t="shared" si="8"/>
        <v>1100010  0010</v>
      </c>
      <c r="M55" s="49" t="str">
        <f t="shared" si="8"/>
        <v>1100010  0001</v>
      </c>
      <c r="O55" t="s">
        <v>161</v>
      </c>
    </row>
    <row r="56" spans="3:23" x14ac:dyDescent="0.25">
      <c r="C56" s="49">
        <v>101</v>
      </c>
      <c r="D56" s="72">
        <v>100</v>
      </c>
      <c r="E56" s="49">
        <v>50</v>
      </c>
      <c r="F56" s="56" t="str">
        <f t="shared" si="7"/>
        <v>1100101  1000</v>
      </c>
      <c r="G56" s="49" t="str">
        <f t="shared" si="7"/>
        <v>1100101  0100</v>
      </c>
      <c r="H56" s="49" t="str">
        <f t="shared" si="7"/>
        <v>1100101  0010</v>
      </c>
      <c r="I56" s="49" t="str">
        <f t="shared" si="7"/>
        <v>1100101  0001</v>
      </c>
      <c r="J56" s="49" t="str">
        <f t="shared" si="8"/>
        <v>1100100  1000</v>
      </c>
      <c r="K56" s="49" t="str">
        <f t="shared" si="8"/>
        <v>1100100  0100</v>
      </c>
      <c r="L56" s="49" t="str">
        <f t="shared" si="8"/>
        <v>1100100  0010</v>
      </c>
      <c r="M56" s="49" t="str">
        <f t="shared" si="8"/>
        <v>1100100  0001</v>
      </c>
      <c r="O56" s="44" t="s">
        <v>215</v>
      </c>
      <c r="P56" s="40" t="s">
        <v>2</v>
      </c>
      <c r="Q56" s="40" t="s">
        <v>3</v>
      </c>
      <c r="R56" s="40" t="s">
        <v>4</v>
      </c>
      <c r="S56" s="40" t="s">
        <v>5</v>
      </c>
      <c r="T56" s="40" t="s">
        <v>6</v>
      </c>
      <c r="U56" s="40" t="s">
        <v>21</v>
      </c>
      <c r="V56" s="40" t="s">
        <v>7</v>
      </c>
      <c r="W56" s="40" t="s">
        <v>216</v>
      </c>
    </row>
    <row r="57" spans="3:23" x14ac:dyDescent="0.25">
      <c r="C57" s="49">
        <v>103</v>
      </c>
      <c r="D57" s="72">
        <v>102</v>
      </c>
      <c r="E57" s="49">
        <v>51</v>
      </c>
      <c r="F57" s="56" t="str">
        <f t="shared" si="7"/>
        <v>1100111  1000</v>
      </c>
      <c r="G57" s="49" t="str">
        <f t="shared" si="7"/>
        <v>1100111  0100</v>
      </c>
      <c r="H57" s="49" t="str">
        <f t="shared" si="7"/>
        <v>1100111  0010</v>
      </c>
      <c r="I57" s="49" t="str">
        <f t="shared" si="7"/>
        <v>1100111  0001</v>
      </c>
      <c r="J57" s="49" t="str">
        <f t="shared" si="8"/>
        <v>1100110  1000</v>
      </c>
      <c r="K57" s="49" t="str">
        <f t="shared" si="8"/>
        <v>1100110  0100</v>
      </c>
      <c r="L57" s="49" t="str">
        <f t="shared" si="8"/>
        <v>1100110  0010</v>
      </c>
      <c r="M57" s="49" t="str">
        <f t="shared" si="8"/>
        <v>1100110  0001</v>
      </c>
      <c r="O57" s="111" t="s">
        <v>164</v>
      </c>
      <c r="P57" s="112" t="s">
        <v>167</v>
      </c>
      <c r="Q57" s="112" t="s">
        <v>168</v>
      </c>
      <c r="R57" s="112" t="s">
        <v>169</v>
      </c>
      <c r="S57" s="112" t="s">
        <v>170</v>
      </c>
      <c r="T57" s="40" t="s">
        <v>171</v>
      </c>
      <c r="U57" s="40" t="s">
        <v>172</v>
      </c>
      <c r="V57" s="40" t="s">
        <v>173</v>
      </c>
      <c r="W57" s="40" t="s">
        <v>174</v>
      </c>
    </row>
    <row r="58" spans="3:23" x14ac:dyDescent="0.25">
      <c r="C58" s="49">
        <v>105</v>
      </c>
      <c r="D58" s="72">
        <v>104</v>
      </c>
      <c r="E58" s="49">
        <v>52</v>
      </c>
      <c r="F58" s="56" t="str">
        <f t="shared" si="7"/>
        <v>1101001  1000</v>
      </c>
      <c r="G58" s="49" t="str">
        <f t="shared" si="7"/>
        <v>1101001  0100</v>
      </c>
      <c r="H58" s="49" t="str">
        <f t="shared" si="7"/>
        <v>1101001  0010</v>
      </c>
      <c r="I58" s="49" t="str">
        <f t="shared" si="7"/>
        <v>1101001  0001</v>
      </c>
      <c r="J58" s="49" t="str">
        <f t="shared" si="8"/>
        <v>1101000  1000</v>
      </c>
      <c r="K58" s="49" t="str">
        <f t="shared" si="8"/>
        <v>1101000  0100</v>
      </c>
      <c r="L58" s="49" t="str">
        <f t="shared" si="8"/>
        <v>1101000  0010</v>
      </c>
      <c r="M58" s="49" t="str">
        <f t="shared" si="8"/>
        <v>1101000  0001</v>
      </c>
      <c r="O58" t="s">
        <v>217</v>
      </c>
    </row>
    <row r="59" spans="3:23" x14ac:dyDescent="0.25">
      <c r="C59" s="49">
        <v>107</v>
      </c>
      <c r="D59" s="72">
        <v>106</v>
      </c>
      <c r="E59" s="49">
        <v>53</v>
      </c>
      <c r="F59" s="56" t="str">
        <f t="shared" si="7"/>
        <v>1101011  1000</v>
      </c>
      <c r="G59" s="49" t="str">
        <f t="shared" si="7"/>
        <v>1101011  0100</v>
      </c>
      <c r="H59" s="49" t="str">
        <f t="shared" si="7"/>
        <v>1101011  0010</v>
      </c>
      <c r="I59" s="49" t="str">
        <f t="shared" si="7"/>
        <v>1101011  0001</v>
      </c>
      <c r="J59" s="49" t="str">
        <f t="shared" si="8"/>
        <v>1101010  1000</v>
      </c>
      <c r="K59" s="49" t="str">
        <f t="shared" si="8"/>
        <v>1101010  0100</v>
      </c>
      <c r="L59" s="49" t="str">
        <f t="shared" si="8"/>
        <v>1101010  0010</v>
      </c>
      <c r="M59" s="49" t="str">
        <f t="shared" si="8"/>
        <v>1101010  0001</v>
      </c>
      <c r="O59" s="54" t="s">
        <v>175</v>
      </c>
      <c r="P59" s="85"/>
      <c r="Q59" s="85"/>
      <c r="R59" s="85"/>
      <c r="S59" s="85"/>
    </row>
    <row r="60" spans="3:23" x14ac:dyDescent="0.25">
      <c r="C60" s="49">
        <v>109</v>
      </c>
      <c r="D60" s="72">
        <v>108</v>
      </c>
      <c r="E60" s="49">
        <v>54</v>
      </c>
      <c r="F60" s="56" t="str">
        <f t="shared" si="7"/>
        <v>1101101  1000</v>
      </c>
      <c r="G60" s="49" t="str">
        <f t="shared" si="7"/>
        <v>1101101  0100</v>
      </c>
      <c r="H60" s="49" t="str">
        <f t="shared" si="7"/>
        <v>1101101  0010</v>
      </c>
      <c r="I60" s="49" t="str">
        <f t="shared" si="7"/>
        <v>1101101  0001</v>
      </c>
      <c r="J60" s="49" t="str">
        <f t="shared" si="8"/>
        <v>1101100  1000</v>
      </c>
      <c r="K60" s="49" t="str">
        <f t="shared" si="8"/>
        <v>1101100  0100</v>
      </c>
      <c r="L60" s="49" t="str">
        <f t="shared" si="8"/>
        <v>1101100  0010</v>
      </c>
      <c r="M60" s="49" t="str">
        <f t="shared" si="8"/>
        <v>1101100  0001</v>
      </c>
      <c r="O60" t="s">
        <v>190</v>
      </c>
      <c r="P60" s="85"/>
      <c r="Q60" s="85"/>
      <c r="R60" s="85"/>
      <c r="S60" s="85"/>
    </row>
    <row r="61" spans="3:23" x14ac:dyDescent="0.25">
      <c r="C61" s="49">
        <v>111</v>
      </c>
      <c r="D61" s="72">
        <v>110</v>
      </c>
      <c r="E61" s="49">
        <v>55</v>
      </c>
      <c r="F61" s="56" t="str">
        <f t="shared" si="7"/>
        <v>1101111  1000</v>
      </c>
      <c r="G61" s="49" t="str">
        <f t="shared" si="7"/>
        <v>1101111  0100</v>
      </c>
      <c r="H61" s="49" t="str">
        <f t="shared" si="7"/>
        <v>1101111  0010</v>
      </c>
      <c r="I61" s="49" t="str">
        <f t="shared" si="7"/>
        <v>1101111  0001</v>
      </c>
      <c r="J61" s="49" t="str">
        <f t="shared" si="8"/>
        <v>1101110  1000</v>
      </c>
      <c r="K61" s="49" t="str">
        <f t="shared" si="8"/>
        <v>1101110  0100</v>
      </c>
      <c r="L61" s="49" t="str">
        <f t="shared" si="8"/>
        <v>1101110  0010</v>
      </c>
      <c r="M61" s="49" t="str">
        <f t="shared" si="8"/>
        <v>1101110  0001</v>
      </c>
      <c r="O61" s="83" t="s">
        <v>191</v>
      </c>
    </row>
    <row r="62" spans="3:23" x14ac:dyDescent="0.25">
      <c r="C62" s="49">
        <v>113</v>
      </c>
      <c r="D62" s="72">
        <v>112</v>
      </c>
      <c r="E62" s="49">
        <v>56</v>
      </c>
      <c r="F62" s="56" t="str">
        <f t="shared" si="7"/>
        <v>1110001  1000</v>
      </c>
      <c r="G62" s="49" t="str">
        <f t="shared" si="7"/>
        <v>1110001  0100</v>
      </c>
      <c r="H62" s="49" t="str">
        <f t="shared" si="7"/>
        <v>1110001  0010</v>
      </c>
      <c r="I62" s="49" t="str">
        <f t="shared" si="7"/>
        <v>1110001  0001</v>
      </c>
      <c r="J62" s="49" t="str">
        <f t="shared" si="8"/>
        <v>1110000  1000</v>
      </c>
      <c r="K62" s="49" t="str">
        <f t="shared" si="8"/>
        <v>1110000  0100</v>
      </c>
      <c r="L62" s="49" t="str">
        <f t="shared" si="8"/>
        <v>1110000  0010</v>
      </c>
      <c r="M62" s="49" t="str">
        <f t="shared" si="8"/>
        <v>1110000  0001</v>
      </c>
      <c r="O62" s="83" t="s">
        <v>192</v>
      </c>
    </row>
    <row r="63" spans="3:23" x14ac:dyDescent="0.25">
      <c r="C63" s="49">
        <v>115</v>
      </c>
      <c r="D63" s="72">
        <v>114</v>
      </c>
      <c r="E63" s="49">
        <v>57</v>
      </c>
      <c r="F63" s="56" t="str">
        <f t="shared" si="7"/>
        <v>1110011  1000</v>
      </c>
      <c r="G63" s="49" t="str">
        <f t="shared" si="7"/>
        <v>1110011  0100</v>
      </c>
      <c r="H63" s="49" t="str">
        <f t="shared" si="7"/>
        <v>1110011  0010</v>
      </c>
      <c r="I63" s="49" t="str">
        <f t="shared" si="7"/>
        <v>1110011  0001</v>
      </c>
      <c r="J63" s="49" t="str">
        <f t="shared" si="8"/>
        <v>1110010  1000</v>
      </c>
      <c r="K63" s="49" t="str">
        <f t="shared" si="8"/>
        <v>1110010  0100</v>
      </c>
      <c r="L63" s="49" t="str">
        <f t="shared" si="8"/>
        <v>1110010  0010</v>
      </c>
      <c r="M63" s="49" t="str">
        <f t="shared" si="8"/>
        <v>1110010  0001</v>
      </c>
    </row>
    <row r="64" spans="3:23" x14ac:dyDescent="0.25">
      <c r="C64" s="49">
        <v>117</v>
      </c>
      <c r="D64" s="72">
        <v>116</v>
      </c>
      <c r="E64" s="49">
        <v>58</v>
      </c>
      <c r="F64" s="56" t="str">
        <f t="shared" si="7"/>
        <v>1110101  1000</v>
      </c>
      <c r="G64" s="49" t="str">
        <f t="shared" si="7"/>
        <v>1110101  0100</v>
      </c>
      <c r="H64" s="49" t="str">
        <f t="shared" si="7"/>
        <v>1110101  0010</v>
      </c>
      <c r="I64" s="49" t="str">
        <f t="shared" si="7"/>
        <v>1110101  0001</v>
      </c>
      <c r="J64" s="49" t="str">
        <f t="shared" si="8"/>
        <v>1110100  1000</v>
      </c>
      <c r="K64" s="49" t="str">
        <f t="shared" si="8"/>
        <v>1110100  0100</v>
      </c>
      <c r="L64" s="49" t="str">
        <f t="shared" si="8"/>
        <v>1110100  0010</v>
      </c>
      <c r="M64" s="49" t="str">
        <f t="shared" si="8"/>
        <v>1110100  0001</v>
      </c>
    </row>
    <row r="65" spans="3:29" x14ac:dyDescent="0.25">
      <c r="C65" s="49">
        <v>119</v>
      </c>
      <c r="D65" s="72">
        <v>118</v>
      </c>
      <c r="E65" s="49">
        <v>59</v>
      </c>
      <c r="F65" s="56" t="str">
        <f t="shared" si="7"/>
        <v>1110111  1000</v>
      </c>
      <c r="G65" s="49" t="str">
        <f t="shared" si="7"/>
        <v>1110111  0100</v>
      </c>
      <c r="H65" s="49" t="str">
        <f t="shared" si="7"/>
        <v>1110111  0010</v>
      </c>
      <c r="I65" s="49" t="str">
        <f t="shared" si="7"/>
        <v>1110111  0001</v>
      </c>
      <c r="J65" s="49" t="str">
        <f t="shared" si="8"/>
        <v>1110110  1000</v>
      </c>
      <c r="K65" s="49" t="str">
        <f t="shared" si="8"/>
        <v>1110110  0100</v>
      </c>
      <c r="L65" s="49" t="str">
        <f t="shared" si="8"/>
        <v>1110110  0010</v>
      </c>
      <c r="M65" s="49" t="str">
        <f t="shared" si="8"/>
        <v>1110110  0001</v>
      </c>
    </row>
    <row r="66" spans="3:29" x14ac:dyDescent="0.25">
      <c r="C66" s="49">
        <v>121</v>
      </c>
      <c r="D66" s="72">
        <v>120</v>
      </c>
      <c r="E66" s="49">
        <v>60</v>
      </c>
      <c r="F66" s="56" t="str">
        <f t="shared" si="7"/>
        <v>1111001  1000</v>
      </c>
      <c r="G66" s="49" t="str">
        <f t="shared" si="7"/>
        <v>1111001  0100</v>
      </c>
      <c r="H66" s="49" t="str">
        <f t="shared" si="7"/>
        <v>1111001  0010</v>
      </c>
      <c r="I66" s="49" t="str">
        <f t="shared" si="7"/>
        <v>1111001  0001</v>
      </c>
      <c r="J66" s="49" t="str">
        <f t="shared" si="8"/>
        <v>1111000  1000</v>
      </c>
      <c r="K66" s="49" t="str">
        <f t="shared" si="8"/>
        <v>1111000  0100</v>
      </c>
      <c r="L66" s="49" t="str">
        <f t="shared" si="8"/>
        <v>1111000  0010</v>
      </c>
      <c r="M66" s="49" t="str">
        <f t="shared" si="8"/>
        <v>1111000  0001</v>
      </c>
    </row>
    <row r="67" spans="3:29" x14ac:dyDescent="0.25">
      <c r="C67" s="49">
        <v>123</v>
      </c>
      <c r="D67" s="72">
        <v>122</v>
      </c>
      <c r="E67" s="49">
        <v>61</v>
      </c>
      <c r="F67" s="56" t="str">
        <f t="shared" si="7"/>
        <v>1111011  1000</v>
      </c>
      <c r="G67" s="49" t="str">
        <f t="shared" si="7"/>
        <v>1111011  0100</v>
      </c>
      <c r="H67" s="49" t="str">
        <f t="shared" si="7"/>
        <v>1111011  0010</v>
      </c>
      <c r="I67" s="49" t="str">
        <f t="shared" si="7"/>
        <v>1111011  0001</v>
      </c>
      <c r="J67" s="49" t="str">
        <f t="shared" si="8"/>
        <v>1111010  1000</v>
      </c>
      <c r="K67" s="49" t="str">
        <f t="shared" si="8"/>
        <v>1111010  0100</v>
      </c>
      <c r="L67" s="49" t="str">
        <f t="shared" si="8"/>
        <v>1111010  0010</v>
      </c>
      <c r="M67" s="49" t="str">
        <f t="shared" si="8"/>
        <v>1111010  0001</v>
      </c>
    </row>
    <row r="68" spans="3:29" x14ac:dyDescent="0.25">
      <c r="C68" s="49">
        <v>125</v>
      </c>
      <c r="D68" s="72">
        <v>124</v>
      </c>
      <c r="E68" s="49">
        <v>62</v>
      </c>
      <c r="F68" s="56" t="str">
        <f t="shared" si="7"/>
        <v>1111101  1000</v>
      </c>
      <c r="G68" s="49" t="str">
        <f t="shared" si="7"/>
        <v>1111101  0100</v>
      </c>
      <c r="H68" s="49" t="str">
        <f t="shared" si="7"/>
        <v>1111101  0010</v>
      </c>
      <c r="I68" s="49" t="str">
        <f t="shared" si="7"/>
        <v>1111101  0001</v>
      </c>
      <c r="J68" s="49" t="str">
        <f t="shared" si="8"/>
        <v>1111100  1000</v>
      </c>
      <c r="K68" s="49" t="str">
        <f t="shared" si="8"/>
        <v>1111100  0100</v>
      </c>
      <c r="L68" s="49" t="str">
        <f t="shared" si="8"/>
        <v>1111100  0010</v>
      </c>
      <c r="M68" s="49" t="str">
        <f t="shared" si="8"/>
        <v>1111100  0001</v>
      </c>
      <c r="R68" t="s">
        <v>163</v>
      </c>
    </row>
    <row r="69" spans="3:29" x14ac:dyDescent="0.25">
      <c r="C69" s="49">
        <v>127</v>
      </c>
      <c r="D69" s="72">
        <v>126</v>
      </c>
      <c r="E69" s="49">
        <v>63</v>
      </c>
      <c r="F69" s="56" t="str">
        <f t="shared" si="7"/>
        <v>1111111  1000</v>
      </c>
      <c r="G69" s="49" t="str">
        <f t="shared" si="7"/>
        <v>1111111  0100</v>
      </c>
      <c r="H69" s="49" t="str">
        <f t="shared" si="7"/>
        <v>1111111  0010</v>
      </c>
      <c r="I69" s="49" t="str">
        <f t="shared" si="7"/>
        <v>1111111  0001</v>
      </c>
      <c r="J69" s="49" t="str">
        <f t="shared" si="8"/>
        <v>1111110  1000</v>
      </c>
      <c r="K69" s="49" t="str">
        <f t="shared" si="8"/>
        <v>1111110  0100</v>
      </c>
      <c r="L69" s="49" t="str">
        <f t="shared" si="8"/>
        <v>1111110  0010</v>
      </c>
      <c r="M69" s="49" t="str">
        <f t="shared" si="8"/>
        <v>1111110  0001</v>
      </c>
      <c r="R69" t="s">
        <v>167</v>
      </c>
    </row>
    <row r="70" spans="3:29" x14ac:dyDescent="0.25">
      <c r="R70" t="s">
        <v>168</v>
      </c>
    </row>
    <row r="71" spans="3:29" x14ac:dyDescent="0.25">
      <c r="R71" t="s">
        <v>170</v>
      </c>
    </row>
    <row r="72" spans="3:29" x14ac:dyDescent="0.25">
      <c r="R72" t="s">
        <v>171</v>
      </c>
    </row>
    <row r="73" spans="3:29" x14ac:dyDescent="0.25">
      <c r="R73" t="s">
        <v>173</v>
      </c>
    </row>
    <row r="74" spans="3:29" x14ac:dyDescent="0.25">
      <c r="R74" t="s">
        <v>162</v>
      </c>
    </row>
    <row r="75" spans="3:29" x14ac:dyDescent="0.25">
      <c r="R75" s="54" t="s">
        <v>176</v>
      </c>
    </row>
    <row r="76" spans="3:29" x14ac:dyDescent="0.25">
      <c r="R76" t="s">
        <v>177</v>
      </c>
    </row>
    <row r="77" spans="3:29" x14ac:dyDescent="0.25">
      <c r="R77" t="s">
        <v>193</v>
      </c>
    </row>
    <row r="79" spans="3:29" x14ac:dyDescent="0.25">
      <c r="R79" t="s">
        <v>194</v>
      </c>
    </row>
    <row r="80" spans="3:29" x14ac:dyDescent="0.25">
      <c r="R80" s="40">
        <v>0</v>
      </c>
      <c r="S80" s="40">
        <v>1</v>
      </c>
      <c r="T80" s="40">
        <v>2</v>
      </c>
      <c r="U80" s="40">
        <v>3</v>
      </c>
      <c r="V80" s="40">
        <v>4</v>
      </c>
      <c r="W80" s="40">
        <v>5</v>
      </c>
      <c r="X80" s="40">
        <v>6</v>
      </c>
      <c r="Y80" s="40">
        <v>7</v>
      </c>
      <c r="Z80" s="40">
        <v>8</v>
      </c>
      <c r="AA80" s="40">
        <v>9</v>
      </c>
      <c r="AB80" s="40" t="s">
        <v>165</v>
      </c>
      <c r="AC80" s="40" t="s">
        <v>166</v>
      </c>
    </row>
    <row r="81" spans="18:29" x14ac:dyDescent="0.25">
      <c r="R81" s="40" t="s">
        <v>178</v>
      </c>
      <c r="S81" s="40" t="s">
        <v>179</v>
      </c>
      <c r="T81" s="40" t="s">
        <v>180</v>
      </c>
      <c r="U81" s="40" t="s">
        <v>178</v>
      </c>
      <c r="V81" s="40" t="s">
        <v>179</v>
      </c>
      <c r="W81" s="40" t="s">
        <v>181</v>
      </c>
      <c r="X81" s="40" t="s">
        <v>181</v>
      </c>
      <c r="Y81" s="40" t="s">
        <v>178</v>
      </c>
      <c r="Z81" s="40" t="s">
        <v>178</v>
      </c>
      <c r="AA81" s="40" t="s">
        <v>178</v>
      </c>
      <c r="AB81" s="40" t="s">
        <v>182</v>
      </c>
      <c r="AC81" s="40" t="s">
        <v>174</v>
      </c>
    </row>
    <row r="82" spans="18:29" x14ac:dyDescent="0.25">
      <c r="R82" s="40" t="s">
        <v>183</v>
      </c>
      <c r="S82" s="40"/>
      <c r="T82" s="40" t="s">
        <v>184</v>
      </c>
      <c r="U82" s="40" t="s">
        <v>185</v>
      </c>
      <c r="V82" s="40" t="s">
        <v>186</v>
      </c>
      <c r="W82" s="40" t="s">
        <v>187</v>
      </c>
      <c r="X82" s="40" t="s">
        <v>188</v>
      </c>
      <c r="Y82" s="40"/>
      <c r="Z82" s="40" t="s">
        <v>188</v>
      </c>
      <c r="AA82" s="40" t="s">
        <v>187</v>
      </c>
      <c r="AB82" s="40" t="s">
        <v>189</v>
      </c>
      <c r="AC82" s="40"/>
    </row>
    <row r="84" spans="18:29" x14ac:dyDescent="0.25">
      <c r="R84" s="110" t="s">
        <v>195</v>
      </c>
    </row>
    <row r="85" spans="18:29" x14ac:dyDescent="0.25">
      <c r="R85" s="40">
        <v>0</v>
      </c>
      <c r="S85" s="40">
        <v>1</v>
      </c>
      <c r="T85" s="40">
        <v>2</v>
      </c>
      <c r="U85" s="40">
        <v>3</v>
      </c>
      <c r="V85" s="40">
        <v>4</v>
      </c>
      <c r="W85" s="40">
        <v>5</v>
      </c>
      <c r="X85" s="40">
        <v>6</v>
      </c>
      <c r="Y85" s="40">
        <v>7</v>
      </c>
      <c r="Z85" s="40">
        <v>8</v>
      </c>
      <c r="AA85" s="40">
        <v>9</v>
      </c>
      <c r="AB85" s="40" t="s">
        <v>165</v>
      </c>
      <c r="AC85" s="40" t="s">
        <v>166</v>
      </c>
    </row>
    <row r="86" spans="18:29" x14ac:dyDescent="0.25">
      <c r="R86" s="40" t="s">
        <v>196</v>
      </c>
      <c r="S86" s="40" t="s">
        <v>197</v>
      </c>
      <c r="T86" s="40" t="s">
        <v>198</v>
      </c>
      <c r="U86" s="40" t="s">
        <v>196</v>
      </c>
      <c r="V86" s="40" t="s">
        <v>197</v>
      </c>
      <c r="W86" s="40" t="s">
        <v>199</v>
      </c>
      <c r="X86" s="40" t="s">
        <v>199</v>
      </c>
      <c r="Y86" s="40" t="s">
        <v>196</v>
      </c>
      <c r="Z86" s="40" t="s">
        <v>196</v>
      </c>
      <c r="AA86" s="40" t="s">
        <v>196</v>
      </c>
      <c r="AB86" s="40" t="s">
        <v>200</v>
      </c>
      <c r="AC86" s="40" t="s">
        <v>201</v>
      </c>
    </row>
    <row r="87" spans="18:29" x14ac:dyDescent="0.25">
      <c r="R87" s="40" t="s">
        <v>202</v>
      </c>
      <c r="S87" s="40" t="s">
        <v>208</v>
      </c>
      <c r="T87" s="40" t="s">
        <v>203</v>
      </c>
      <c r="U87" s="40" t="s">
        <v>204</v>
      </c>
      <c r="V87" s="40" t="s">
        <v>205</v>
      </c>
      <c r="W87" s="40" t="s">
        <v>206</v>
      </c>
      <c r="X87" s="40" t="s">
        <v>207</v>
      </c>
      <c r="Y87" s="40" t="s">
        <v>208</v>
      </c>
      <c r="Z87" s="40" t="s">
        <v>207</v>
      </c>
      <c r="AA87" s="40" t="s">
        <v>206</v>
      </c>
      <c r="AB87" s="40" t="s">
        <v>208</v>
      </c>
      <c r="AC87" s="40" t="s">
        <v>208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Font HT1622</vt:lpstr>
      <vt:lpstr>LCD adressing HT1622</vt:lpstr>
      <vt:lpstr>HT1622 command summary</vt:lpstr>
      <vt:lpstr>HT1622 LCD timing diagrams</vt:lpstr>
      <vt:lpstr>LCD add HT1625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nonadmin</dc:creator>
  <cp:lastModifiedBy>Happymacer</cp:lastModifiedBy>
  <dcterms:created xsi:type="dcterms:W3CDTF">2021-10-03T12:58:34Z</dcterms:created>
  <dcterms:modified xsi:type="dcterms:W3CDTF">2022-01-13T13:36:51Z</dcterms:modified>
</cp:coreProperties>
</file>