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kang/Desktop/"/>
    </mc:Choice>
  </mc:AlternateContent>
  <xr:revisionPtr revIDLastSave="0" documentId="13_ncr:1_{B9C80B11-339F-2D42-8269-82B7B9962B57}" xr6:coauthVersionLast="47" xr6:coauthVersionMax="47" xr10:uidLastSave="{00000000-0000-0000-0000-000000000000}"/>
  <bookViews>
    <workbookView xWindow="0" yWindow="500" windowWidth="25600" windowHeight="14320" xr2:uid="{D5B95C02-4480-8847-9A49-2D8F1D622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F16" i="1"/>
  <c r="F15" i="1"/>
  <c r="F29" i="1"/>
  <c r="I29" i="1"/>
  <c r="E15" i="1" s="1"/>
  <c r="H29" i="1"/>
  <c r="G29" i="1"/>
  <c r="J15" i="1" s="1"/>
  <c r="J16" i="1" s="1"/>
  <c r="N14" i="1"/>
  <c r="M14" i="1"/>
  <c r="L14" i="1"/>
  <c r="K14" i="1"/>
  <c r="J14" i="1"/>
  <c r="I14" i="1"/>
  <c r="I15" i="1" s="1"/>
  <c r="I16" i="1" s="1"/>
  <c r="H14" i="1"/>
  <c r="G14" i="1"/>
  <c r="F14" i="1"/>
  <c r="E14" i="1"/>
  <c r="K15" i="1" l="1"/>
  <c r="K16" i="1" s="1"/>
  <c r="E21" i="1" s="1"/>
  <c r="E22" i="1" s="1"/>
  <c r="E16" i="1"/>
</calcChain>
</file>

<file path=xl/sharedStrings.xml><?xml version="1.0" encoding="utf-8"?>
<sst xmlns="http://schemas.openxmlformats.org/spreadsheetml/2006/main" count="61" uniqueCount="40">
  <si>
    <t>순위</t>
  </si>
  <si>
    <t>질병명</t>
  </si>
  <si>
    <t>구분</t>
  </si>
  <si>
    <t>계</t>
  </si>
  <si>
    <r>
      <t>0~9</t>
    </r>
    <r>
      <rPr>
        <sz val="8.5"/>
        <color rgb="FF000000"/>
        <rFont val="휴먼명조"/>
        <family val="3"/>
        <charset val="129"/>
      </rPr>
      <t>세</t>
    </r>
  </si>
  <si>
    <r>
      <t>10~19</t>
    </r>
    <r>
      <rPr>
        <sz val="8.5"/>
        <color rgb="FF000000"/>
        <rFont val="휴먼명조"/>
        <family val="3"/>
        <charset val="129"/>
      </rPr>
      <t>세</t>
    </r>
  </si>
  <si>
    <r>
      <t>20~29</t>
    </r>
    <r>
      <rPr>
        <sz val="8.5"/>
        <color rgb="FF000000"/>
        <rFont val="휴먼명조"/>
        <family val="3"/>
        <charset val="129"/>
      </rPr>
      <t>세</t>
    </r>
  </si>
  <si>
    <r>
      <t>30~39</t>
    </r>
    <r>
      <rPr>
        <sz val="8.5"/>
        <color rgb="FF000000"/>
        <rFont val="휴먼명조"/>
        <family val="3"/>
        <charset val="129"/>
      </rPr>
      <t>세</t>
    </r>
  </si>
  <si>
    <r>
      <t>40~49</t>
    </r>
    <r>
      <rPr>
        <sz val="8.5"/>
        <color rgb="FF000000"/>
        <rFont val="휴먼명조"/>
        <family val="3"/>
        <charset val="129"/>
      </rPr>
      <t>세</t>
    </r>
  </si>
  <si>
    <r>
      <t>50~59</t>
    </r>
    <r>
      <rPr>
        <sz val="8.5"/>
        <color rgb="FF000000"/>
        <rFont val="휴먼명조"/>
        <family val="3"/>
        <charset val="129"/>
      </rPr>
      <t>세</t>
    </r>
  </si>
  <si>
    <r>
      <t>60~69</t>
    </r>
    <r>
      <rPr>
        <sz val="8.5"/>
        <color rgb="FF000000"/>
        <rFont val="휴먼명조"/>
        <family val="3"/>
        <charset val="129"/>
      </rPr>
      <t>세</t>
    </r>
  </si>
  <si>
    <r>
      <t>70~79</t>
    </r>
    <r>
      <rPr>
        <sz val="8.5"/>
        <color rgb="FF000000"/>
        <rFont val="휴먼명조"/>
        <family val="3"/>
        <charset val="129"/>
      </rPr>
      <t>세</t>
    </r>
  </si>
  <si>
    <r>
      <t>80</t>
    </r>
    <r>
      <rPr>
        <sz val="8.5"/>
        <color rgb="FF000000"/>
        <rFont val="휴먼명조"/>
        <family val="3"/>
        <charset val="129"/>
      </rPr>
      <t>세 이상</t>
    </r>
  </si>
  <si>
    <t>F32</t>
  </si>
  <si>
    <t>우울에피소드</t>
  </si>
  <si>
    <t>환자수</t>
  </si>
  <si>
    <t>내원일수</t>
  </si>
  <si>
    <t>진료비</t>
  </si>
  <si>
    <t>F33</t>
  </si>
  <si>
    <t>재발성 우울장애</t>
  </si>
  <si>
    <t>환자수 합</t>
  </si>
  <si>
    <t>30~59세 %</t>
  </si>
  <si>
    <r>
      <t>30_39</t>
    </r>
    <r>
      <rPr>
        <sz val="9"/>
        <color rgb="FF000000"/>
        <rFont val="휴먼명조"/>
        <family val="3"/>
        <charset val="129"/>
      </rPr>
      <t>세</t>
    </r>
  </si>
  <si>
    <r>
      <t>40_49</t>
    </r>
    <r>
      <rPr>
        <sz val="9"/>
        <color rgb="FF000000"/>
        <rFont val="휴먼명조"/>
        <family val="3"/>
        <charset val="129"/>
      </rPr>
      <t>세</t>
    </r>
  </si>
  <si>
    <r>
      <t>50_59</t>
    </r>
    <r>
      <rPr>
        <sz val="9"/>
        <color rgb="FF000000"/>
        <rFont val="휴먼명조"/>
        <family val="3"/>
        <charset val="129"/>
      </rPr>
      <t>세</t>
    </r>
  </si>
  <si>
    <t>연도</t>
  </si>
  <si>
    <r>
      <t>2013</t>
    </r>
    <r>
      <rPr>
        <sz val="9"/>
        <color rgb="FF000000"/>
        <rFont val="휴먼명조"/>
        <family val="3"/>
        <charset val="129"/>
      </rPr>
      <t>년</t>
    </r>
    <r>
      <rPr>
        <sz val="9"/>
        <color rgb="FF000000"/>
        <rFont val="HCI Poppy"/>
        <family val="2"/>
      </rPr>
      <t>　</t>
    </r>
  </si>
  <si>
    <r>
      <t>2014</t>
    </r>
    <r>
      <rPr>
        <sz val="9"/>
        <color rgb="FF000000"/>
        <rFont val="휴먼명조"/>
        <family val="3"/>
        <charset val="129"/>
      </rPr>
      <t>년</t>
    </r>
    <r>
      <rPr>
        <sz val="9"/>
        <color rgb="FF000000"/>
        <rFont val="HCI Poppy"/>
        <family val="2"/>
      </rPr>
      <t>　</t>
    </r>
  </si>
  <si>
    <r>
      <t>2015</t>
    </r>
    <r>
      <rPr>
        <sz val="9"/>
        <color rgb="FF000000"/>
        <rFont val="휴먼명조"/>
        <family val="3"/>
        <charset val="129"/>
      </rPr>
      <t>년</t>
    </r>
  </si>
  <si>
    <r>
      <t>2016</t>
    </r>
    <r>
      <rPr>
        <sz val="9"/>
        <color rgb="FF000000"/>
        <rFont val="휴먼명조"/>
        <family val="3"/>
        <charset val="129"/>
      </rPr>
      <t>년</t>
    </r>
  </si>
  <si>
    <r>
      <t>2017</t>
    </r>
    <r>
      <rPr>
        <sz val="9"/>
        <color rgb="FF000000"/>
        <rFont val="휴먼명조"/>
        <family val="3"/>
        <charset val="129"/>
      </rPr>
      <t>년</t>
    </r>
  </si>
  <si>
    <r>
      <t>전년 대비</t>
    </r>
    <r>
      <rPr>
        <sz val="9"/>
        <color rgb="FF000000"/>
        <rFont val="HCI Poppy"/>
        <family val="2"/>
      </rPr>
      <t> </t>
    </r>
    <r>
      <rPr>
        <sz val="9"/>
        <color rgb="FF000000"/>
        <rFont val="휴먼명조"/>
        <family val="3"/>
        <charset val="129"/>
      </rPr>
      <t>증감률</t>
    </r>
  </si>
  <si>
    <t>(’16~’17)</t>
  </si>
  <si>
    <t>연평균</t>
  </si>
  <si>
    <t>증감률</t>
  </si>
  <si>
    <t>(’13~’17)　　</t>
  </si>
  <si>
    <t>전체</t>
  </si>
  <si>
    <t>30~59세</t>
  </si>
  <si>
    <r>
      <t>0_9</t>
    </r>
    <r>
      <rPr>
        <sz val="9"/>
        <color rgb="FF000000"/>
        <rFont val="휴먼명조"/>
        <family val="3"/>
        <charset val="129"/>
      </rPr>
      <t>세</t>
    </r>
  </si>
  <si>
    <t>0~9세는 최근 1년의 증가율을 사용하여 2019 data를 구한다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</si>
</sst>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8.5"/>
      <color rgb="FF000000"/>
      <name val="휴먼명조"/>
      <family val="3"/>
      <charset val="129"/>
    </font>
    <font>
      <sz val="8.5"/>
      <color rgb="FF000000"/>
      <name val="HCI Poppy"/>
      <family val="2"/>
    </font>
    <font>
      <sz val="9"/>
      <color rgb="FF000000"/>
      <name val="HCI Poppy"/>
      <family val="2"/>
    </font>
    <font>
      <sz val="9"/>
      <color rgb="FF000000"/>
      <name val="휴먼명조"/>
      <family val="3"/>
      <charset val="129"/>
    </font>
    <font>
      <sz val="10"/>
      <color rgb="FF000000"/>
      <name val="HCI Poppy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3" fontId="2" fillId="0" borderId="7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right" vertical="center" wrapText="1"/>
    </xf>
    <xf numFmtId="3" fontId="2" fillId="0" borderId="11" xfId="0" applyNumberFormat="1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3" fontId="2" fillId="0" borderId="15" xfId="0" applyNumberFormat="1" applyFont="1" applyBorder="1" applyAlignment="1">
      <alignment horizontal="right" vertical="center" wrapText="1"/>
    </xf>
    <xf numFmtId="0" fontId="2" fillId="0" borderId="15" xfId="0" applyFont="1" applyBorder="1" applyAlignment="1">
      <alignment horizontal="right" vertical="center" wrapText="1"/>
    </xf>
    <xf numFmtId="3" fontId="2" fillId="0" borderId="17" xfId="0" applyNumberFormat="1" applyFont="1" applyBorder="1" applyAlignment="1">
      <alignment horizontal="right" vertical="center" wrapText="1"/>
    </xf>
    <xf numFmtId="3" fontId="0" fillId="0" borderId="16" xfId="0" applyNumberFormat="1" applyBorder="1"/>
    <xf numFmtId="0" fontId="0" fillId="0" borderId="16" xfId="0" applyBorder="1"/>
    <xf numFmtId="3" fontId="0" fillId="2" borderId="16" xfId="0" applyNumberFormat="1" applyFill="1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right" vertical="center" wrapText="1"/>
    </xf>
    <xf numFmtId="3" fontId="5" fillId="0" borderId="20" xfId="0" applyNumberFormat="1" applyFont="1" applyBorder="1" applyAlignment="1">
      <alignment horizontal="right" vertical="center" wrapText="1"/>
    </xf>
    <xf numFmtId="3" fontId="5" fillId="0" borderId="21" xfId="0" applyNumberFormat="1" applyFont="1" applyBorder="1" applyAlignment="1">
      <alignment horizontal="right" vertical="center" wrapText="1"/>
    </xf>
    <xf numFmtId="0" fontId="5" fillId="0" borderId="22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right" vertical="center" wrapText="1"/>
    </xf>
    <xf numFmtId="0" fontId="5" fillId="0" borderId="23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center" vertical="center" wrapText="1"/>
    </xf>
    <xf numFmtId="3" fontId="0" fillId="0" borderId="0" xfId="0" applyNumberFormat="1" applyBorder="1"/>
    <xf numFmtId="0" fontId="0" fillId="0" borderId="0" xfId="0" applyBorder="1"/>
    <xf numFmtId="3" fontId="0" fillId="2" borderId="0" xfId="0" applyNumberFormat="1" applyFill="1" applyBorder="1"/>
    <xf numFmtId="3" fontId="0" fillId="0" borderId="0" xfId="0" applyNumberFormat="1" applyFill="1" applyBorder="1"/>
    <xf numFmtId="0" fontId="4" fillId="0" borderId="3" xfId="0" applyFont="1" applyBorder="1" applyAlignment="1">
      <alignment horizontal="center" vertical="center" wrapText="1"/>
    </xf>
    <xf numFmtId="3" fontId="5" fillId="0" borderId="19" xfId="0" applyNumberFormat="1" applyFont="1" applyBorder="1" applyAlignment="1">
      <alignment horizontal="right" vertical="center" wrapText="1"/>
    </xf>
    <xf numFmtId="3" fontId="5" fillId="0" borderId="22" xfId="0" applyNumberFormat="1" applyFont="1" applyBorder="1" applyAlignment="1">
      <alignment horizontal="right" vertical="center" wrapText="1"/>
    </xf>
    <xf numFmtId="10" fontId="0" fillId="0" borderId="16" xfId="0" applyNumberFormat="1" applyBorder="1"/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83DC-DCCF-254F-9AA2-902A61AA3164}">
  <dimension ref="A2:N49"/>
  <sheetViews>
    <sheetView tabSelected="1" workbookViewId="0">
      <selection activeCell="M47" sqref="M47"/>
    </sheetView>
  </sheetViews>
  <sheetFormatPr baseColWidth="10" defaultRowHeight="16"/>
  <sheetData>
    <row r="2" spans="1:14" ht="17" thickBot="1"/>
    <row r="3" spans="1:14" ht="17" thickBot="1">
      <c r="A3" s="1" t="s">
        <v>0</v>
      </c>
      <c r="B3" s="51" t="s">
        <v>1</v>
      </c>
      <c r="C3" s="52"/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4" t="s">
        <v>12</v>
      </c>
    </row>
    <row r="4" spans="1:14">
      <c r="A4" s="53">
        <v>1</v>
      </c>
      <c r="B4" s="56" t="s">
        <v>13</v>
      </c>
      <c r="C4" s="59" t="s">
        <v>14</v>
      </c>
      <c r="D4" s="5" t="s">
        <v>15</v>
      </c>
      <c r="E4" s="6">
        <v>511059</v>
      </c>
      <c r="F4" s="7">
        <v>981</v>
      </c>
      <c r="G4" s="6">
        <v>26149</v>
      </c>
      <c r="H4" s="6">
        <v>65141</v>
      </c>
      <c r="I4" s="6">
        <v>68017</v>
      </c>
      <c r="J4" s="6">
        <v>76389</v>
      </c>
      <c r="K4" s="6">
        <v>92133</v>
      </c>
      <c r="L4" s="6">
        <v>90969</v>
      </c>
      <c r="M4" s="6">
        <v>79623</v>
      </c>
      <c r="N4" s="8">
        <v>32754</v>
      </c>
    </row>
    <row r="5" spans="1:14">
      <c r="A5" s="54"/>
      <c r="B5" s="57"/>
      <c r="C5" s="60"/>
      <c r="D5" s="9" t="s">
        <v>16</v>
      </c>
      <c r="E5" s="10">
        <v>4167470</v>
      </c>
      <c r="F5" s="10">
        <v>4355</v>
      </c>
      <c r="G5" s="10">
        <v>202436</v>
      </c>
      <c r="H5" s="10">
        <v>478613</v>
      </c>
      <c r="I5" s="10">
        <v>500122</v>
      </c>
      <c r="J5" s="10">
        <v>602468</v>
      </c>
      <c r="K5" s="10">
        <v>739632</v>
      </c>
      <c r="L5" s="10">
        <v>746451</v>
      </c>
      <c r="M5" s="10">
        <v>638717</v>
      </c>
      <c r="N5" s="11">
        <v>254676</v>
      </c>
    </row>
    <row r="6" spans="1:14">
      <c r="A6" s="55"/>
      <c r="B6" s="58"/>
      <c r="C6" s="61"/>
      <c r="D6" s="9" t="s">
        <v>17</v>
      </c>
      <c r="E6" s="10">
        <v>219703</v>
      </c>
      <c r="F6" s="12">
        <v>282</v>
      </c>
      <c r="G6" s="10">
        <v>12594</v>
      </c>
      <c r="H6" s="10">
        <v>26383</v>
      </c>
      <c r="I6" s="10">
        <v>25874</v>
      </c>
      <c r="J6" s="10">
        <v>30758</v>
      </c>
      <c r="K6" s="10">
        <v>37931</v>
      </c>
      <c r="L6" s="10">
        <v>38345</v>
      </c>
      <c r="M6" s="10">
        <v>33750</v>
      </c>
      <c r="N6" s="11">
        <v>13786</v>
      </c>
    </row>
    <row r="7" spans="1:14">
      <c r="A7" s="62">
        <v>8</v>
      </c>
      <c r="B7" s="63" t="s">
        <v>18</v>
      </c>
      <c r="C7" s="64" t="s">
        <v>19</v>
      </c>
      <c r="D7" s="9" t="s">
        <v>15</v>
      </c>
      <c r="E7" s="10">
        <v>66772</v>
      </c>
      <c r="F7" s="12">
        <v>27</v>
      </c>
      <c r="G7" s="10">
        <v>1535</v>
      </c>
      <c r="H7" s="10">
        <v>5610</v>
      </c>
      <c r="I7" s="10">
        <v>6496</v>
      </c>
      <c r="J7" s="10">
        <v>9138</v>
      </c>
      <c r="K7" s="10">
        <v>13665</v>
      </c>
      <c r="L7" s="10">
        <v>15208</v>
      </c>
      <c r="M7" s="10">
        <v>13294</v>
      </c>
      <c r="N7" s="11">
        <v>5070</v>
      </c>
    </row>
    <row r="8" spans="1:14">
      <c r="A8" s="54"/>
      <c r="B8" s="57"/>
      <c r="C8" s="60"/>
      <c r="D8" s="9" t="s">
        <v>16</v>
      </c>
      <c r="E8" s="10">
        <v>657193</v>
      </c>
      <c r="F8" s="12">
        <v>137</v>
      </c>
      <c r="G8" s="10">
        <v>13622</v>
      </c>
      <c r="H8" s="10">
        <v>44557</v>
      </c>
      <c r="I8" s="10">
        <v>56138</v>
      </c>
      <c r="J8" s="10">
        <v>88270</v>
      </c>
      <c r="K8" s="10">
        <v>132678</v>
      </c>
      <c r="L8" s="10">
        <v>145247</v>
      </c>
      <c r="M8" s="10">
        <v>128064</v>
      </c>
      <c r="N8" s="11">
        <v>48480</v>
      </c>
    </row>
    <row r="9" spans="1:14">
      <c r="A9" s="55"/>
      <c r="B9" s="58"/>
      <c r="C9" s="61"/>
      <c r="D9" s="9" t="s">
        <v>17</v>
      </c>
      <c r="E9" s="10">
        <v>35439</v>
      </c>
      <c r="F9" s="12">
        <v>6</v>
      </c>
      <c r="G9" s="12">
        <v>903</v>
      </c>
      <c r="H9" s="10">
        <v>2612</v>
      </c>
      <c r="I9" s="10">
        <v>3005</v>
      </c>
      <c r="J9" s="10">
        <v>4663</v>
      </c>
      <c r="K9" s="10">
        <v>6938</v>
      </c>
      <c r="L9" s="10">
        <v>7904</v>
      </c>
      <c r="M9" s="10">
        <v>6849</v>
      </c>
      <c r="N9" s="11">
        <v>2558</v>
      </c>
    </row>
    <row r="10" spans="1:14" ht="17" thickBot="1"/>
    <row r="11" spans="1:14" ht="17" thickBot="1">
      <c r="D11" s="2" t="s">
        <v>2</v>
      </c>
      <c r="E11" s="2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  <c r="M11" s="3" t="s">
        <v>11</v>
      </c>
      <c r="N11" s="4" t="s">
        <v>12</v>
      </c>
    </row>
    <row r="12" spans="1:14">
      <c r="D12" s="5" t="s">
        <v>15</v>
      </c>
      <c r="E12" s="6">
        <v>511059</v>
      </c>
      <c r="F12" s="7">
        <v>981</v>
      </c>
      <c r="G12" s="6">
        <v>26149</v>
      </c>
      <c r="H12" s="6">
        <v>65141</v>
      </c>
      <c r="I12" s="6">
        <v>68017</v>
      </c>
      <c r="J12" s="6">
        <v>76389</v>
      </c>
      <c r="K12" s="6">
        <v>92133</v>
      </c>
      <c r="L12" s="6">
        <v>90969</v>
      </c>
      <c r="M12" s="6">
        <v>79623</v>
      </c>
      <c r="N12" s="8">
        <v>32754</v>
      </c>
    </row>
    <row r="13" spans="1:14">
      <c r="D13" s="14" t="s">
        <v>15</v>
      </c>
      <c r="E13" s="15">
        <v>66772</v>
      </c>
      <c r="F13" s="16">
        <v>27</v>
      </c>
      <c r="G13" s="15">
        <v>1535</v>
      </c>
      <c r="H13" s="15">
        <v>5610</v>
      </c>
      <c r="I13" s="15">
        <v>6496</v>
      </c>
      <c r="J13" s="15">
        <v>9138</v>
      </c>
      <c r="K13" s="15">
        <v>13665</v>
      </c>
      <c r="L13" s="15">
        <v>15208</v>
      </c>
      <c r="M13" s="15">
        <v>13294</v>
      </c>
      <c r="N13" s="17">
        <v>5070</v>
      </c>
    </row>
    <row r="14" spans="1:14">
      <c r="D14" s="21" t="s">
        <v>20</v>
      </c>
      <c r="E14" s="18">
        <f t="shared" ref="E14:N14" si="0">E12+E13</f>
        <v>577831</v>
      </c>
      <c r="F14" s="19">
        <f t="shared" si="0"/>
        <v>1008</v>
      </c>
      <c r="G14" s="18">
        <f t="shared" si="0"/>
        <v>27684</v>
      </c>
      <c r="H14" s="18">
        <f t="shared" si="0"/>
        <v>70751</v>
      </c>
      <c r="I14" s="20">
        <f t="shared" si="0"/>
        <v>74513</v>
      </c>
      <c r="J14" s="20">
        <f t="shared" si="0"/>
        <v>85527</v>
      </c>
      <c r="K14" s="20">
        <f t="shared" si="0"/>
        <v>105798</v>
      </c>
      <c r="L14" s="18">
        <f t="shared" si="0"/>
        <v>106177</v>
      </c>
      <c r="M14" s="18">
        <f t="shared" si="0"/>
        <v>92917</v>
      </c>
      <c r="N14" s="18">
        <f t="shared" si="0"/>
        <v>37824</v>
      </c>
    </row>
    <row r="15" spans="1:14">
      <c r="D15" s="13">
        <v>2018</v>
      </c>
      <c r="E15" s="39">
        <f>E14*(1+I29)</f>
        <v>608027.97672417667</v>
      </c>
      <c r="F15" s="40">
        <f>F14*(1+0.052)</f>
        <v>1060.4159999999999</v>
      </c>
      <c r="G15" s="39"/>
      <c r="H15" s="39"/>
      <c r="I15" s="42">
        <f>I14*(1+F29)</f>
        <v>78967.938215404502</v>
      </c>
      <c r="J15" s="42">
        <f>J14+(1+G29)</f>
        <v>85528.041697754583</v>
      </c>
      <c r="K15" s="42">
        <f>K14*(H29+1)</f>
        <v>108359.72666058993</v>
      </c>
      <c r="L15" s="39"/>
      <c r="M15" s="39"/>
      <c r="N15" s="39"/>
    </row>
    <row r="16" spans="1:14">
      <c r="D16" s="22">
        <v>2019</v>
      </c>
      <c r="E16" s="41">
        <f>E15*(I29+1)</f>
        <v>639803.02282033314</v>
      </c>
      <c r="F16" s="40">
        <f>F15*(1+0.052)</f>
        <v>1115.557632</v>
      </c>
      <c r="G16" s="39"/>
      <c r="H16" s="39"/>
      <c r="I16" s="41">
        <f>I15*(1+F29)</f>
        <v>83689.225584689149</v>
      </c>
      <c r="J16" s="41">
        <f>J15*(1+G29)</f>
        <v>89094.368989920084</v>
      </c>
      <c r="K16" s="41">
        <f>K15+(1+H29)</f>
        <v>108360.75087396505</v>
      </c>
      <c r="L16" s="39"/>
      <c r="M16" s="39"/>
      <c r="N16" s="39"/>
    </row>
    <row r="17" spans="1:14">
      <c r="D17" s="13"/>
      <c r="E17" s="39"/>
      <c r="F17" s="40"/>
      <c r="G17" s="39"/>
      <c r="H17" s="39"/>
      <c r="I17" s="42"/>
      <c r="J17" s="42"/>
      <c r="K17" s="42"/>
      <c r="L17" s="39"/>
      <c r="M17" s="39"/>
      <c r="N17" s="39"/>
    </row>
    <row r="18" spans="1:14">
      <c r="D18" s="13"/>
      <c r="E18" s="39"/>
      <c r="F18" s="40"/>
      <c r="G18" s="39"/>
      <c r="H18" s="39"/>
      <c r="I18" s="42"/>
      <c r="J18" s="42"/>
      <c r="K18" s="42"/>
      <c r="L18" s="39"/>
      <c r="M18" s="39"/>
      <c r="N18" s="39"/>
    </row>
    <row r="20" spans="1:14">
      <c r="D20" s="23" t="s">
        <v>36</v>
      </c>
      <c r="E20" s="41">
        <f>E16-F16</f>
        <v>638687.46518833318</v>
      </c>
    </row>
    <row r="21" spans="1:14">
      <c r="D21" s="23" t="s">
        <v>37</v>
      </c>
      <c r="E21" s="41">
        <f>I16+J16+K16</f>
        <v>281144.34544857428</v>
      </c>
    </row>
    <row r="22" spans="1:14">
      <c r="D22" s="21" t="s">
        <v>21</v>
      </c>
      <c r="E22" s="46">
        <f>E21/E20</f>
        <v>0.44019079874328165</v>
      </c>
    </row>
    <row r="27" spans="1:14" ht="17" thickBot="1"/>
    <row r="28" spans="1:14" ht="17" thickBot="1">
      <c r="A28" s="32" t="s">
        <v>25</v>
      </c>
      <c r="B28" s="24" t="s">
        <v>22</v>
      </c>
      <c r="C28" s="24" t="s">
        <v>23</v>
      </c>
      <c r="D28" s="24" t="s">
        <v>24</v>
      </c>
      <c r="E28" s="43" t="s">
        <v>3</v>
      </c>
      <c r="F28" s="24" t="s">
        <v>22</v>
      </c>
      <c r="G28" s="24" t="s">
        <v>23</v>
      </c>
      <c r="H28" s="24" t="s">
        <v>24</v>
      </c>
      <c r="I28" s="43" t="s">
        <v>3</v>
      </c>
      <c r="L28" s="24" t="s">
        <v>38</v>
      </c>
      <c r="M28" s="65" t="s">
        <v>39</v>
      </c>
    </row>
    <row r="29" spans="1:14">
      <c r="A29" s="47" t="s">
        <v>26</v>
      </c>
      <c r="B29" s="25">
        <v>193</v>
      </c>
      <c r="C29" s="25">
        <v>245</v>
      </c>
      <c r="D29" s="25">
        <v>286</v>
      </c>
      <c r="E29" s="44">
        <v>1504</v>
      </c>
      <c r="F29">
        <f>(0.076^2 *0.037)^(1/3)</f>
        <v>5.978739569477147E-2</v>
      </c>
      <c r="G29">
        <f>((0.05)^2 *0.029)^(1/3)</f>
        <v>4.1697754577013038E-2</v>
      </c>
      <c r="H29">
        <f>(0.026^2 * 0.021)^(1/3)</f>
        <v>2.421337511663672E-2</v>
      </c>
      <c r="I29">
        <f>(0.059^2*0.041)^(1/3)</f>
        <v>5.2259184301598004E-2</v>
      </c>
      <c r="L29" s="25">
        <v>57</v>
      </c>
    </row>
    <row r="30" spans="1:14">
      <c r="A30" s="48"/>
      <c r="B30" s="26">
        <v>2735</v>
      </c>
      <c r="C30" s="26">
        <v>3828</v>
      </c>
      <c r="D30" s="26">
        <v>4350</v>
      </c>
      <c r="E30" s="26">
        <v>22396</v>
      </c>
      <c r="L30" s="29">
        <v>357</v>
      </c>
    </row>
    <row r="31" spans="1:14">
      <c r="A31" s="49"/>
      <c r="B31" s="27">
        <v>1623</v>
      </c>
      <c r="C31" s="27">
        <v>2196</v>
      </c>
      <c r="D31" s="27">
        <v>2394</v>
      </c>
      <c r="E31" s="27">
        <v>12704</v>
      </c>
      <c r="L31" s="30">
        <v>161</v>
      </c>
    </row>
    <row r="32" spans="1:14">
      <c r="A32" s="50" t="s">
        <v>27</v>
      </c>
      <c r="B32" s="28">
        <v>191</v>
      </c>
      <c r="C32" s="28">
        <v>248</v>
      </c>
      <c r="D32" s="28">
        <v>290</v>
      </c>
      <c r="E32" s="45">
        <v>1532</v>
      </c>
      <c r="L32" s="28">
        <v>54</v>
      </c>
    </row>
    <row r="33" spans="1:12">
      <c r="A33" s="48"/>
      <c r="B33" s="26">
        <v>2648</v>
      </c>
      <c r="C33" s="26">
        <v>3839</v>
      </c>
      <c r="D33" s="26">
        <v>4423</v>
      </c>
      <c r="E33" s="26">
        <v>22505</v>
      </c>
      <c r="L33" s="29">
        <v>332</v>
      </c>
    </row>
    <row r="34" spans="1:12">
      <c r="A34" s="49"/>
      <c r="B34" s="27">
        <v>1601</v>
      </c>
      <c r="C34" s="27">
        <v>2253</v>
      </c>
      <c r="D34" s="27">
        <v>2499</v>
      </c>
      <c r="E34" s="27">
        <v>13006</v>
      </c>
      <c r="L34" s="30">
        <v>152</v>
      </c>
    </row>
    <row r="35" spans="1:12">
      <c r="A35" s="50" t="s">
        <v>28</v>
      </c>
      <c r="B35" s="28">
        <v>194</v>
      </c>
      <c r="C35" s="28">
        <v>253</v>
      </c>
      <c r="D35" s="28">
        <v>294</v>
      </c>
      <c r="E35" s="45">
        <v>1571</v>
      </c>
      <c r="L35" s="28">
        <v>51</v>
      </c>
    </row>
    <row r="36" spans="1:12">
      <c r="A36" s="48"/>
      <c r="B36" s="26">
        <v>2618</v>
      </c>
      <c r="C36" s="26">
        <v>3794</v>
      </c>
      <c r="D36" s="26">
        <v>4395</v>
      </c>
      <c r="E36" s="26">
        <v>22475</v>
      </c>
      <c r="L36" s="29">
        <v>313</v>
      </c>
    </row>
    <row r="37" spans="1:12">
      <c r="A37" s="49"/>
      <c r="B37" s="27">
        <v>1616</v>
      </c>
      <c r="C37" s="27">
        <v>2292</v>
      </c>
      <c r="D37" s="27">
        <v>2572</v>
      </c>
      <c r="E37" s="27">
        <v>13337</v>
      </c>
      <c r="L37" s="30">
        <v>146</v>
      </c>
    </row>
    <row r="38" spans="1:12">
      <c r="A38" s="50" t="s">
        <v>29</v>
      </c>
      <c r="B38" s="28">
        <v>207</v>
      </c>
      <c r="C38" s="28">
        <v>261</v>
      </c>
      <c r="D38" s="28">
        <v>302</v>
      </c>
      <c r="E38" s="45">
        <v>1667</v>
      </c>
      <c r="L38" s="28">
        <v>53</v>
      </c>
    </row>
    <row r="39" spans="1:12">
      <c r="A39" s="48"/>
      <c r="B39" s="26">
        <v>2663</v>
      </c>
      <c r="C39" s="26">
        <v>3763</v>
      </c>
      <c r="D39" s="26">
        <v>4352</v>
      </c>
      <c r="E39" s="26">
        <v>22836</v>
      </c>
      <c r="L39" s="29">
        <v>327</v>
      </c>
    </row>
    <row r="40" spans="1:12">
      <c r="A40" s="49"/>
      <c r="B40" s="27">
        <v>1687</v>
      </c>
      <c r="C40" s="27">
        <v>2328</v>
      </c>
      <c r="D40" s="27">
        <v>2628</v>
      </c>
      <c r="E40" s="27">
        <v>13952</v>
      </c>
      <c r="L40" s="30">
        <v>159</v>
      </c>
    </row>
    <row r="41" spans="1:12">
      <c r="A41" s="50" t="s">
        <v>30</v>
      </c>
      <c r="B41" s="28">
        <v>223</v>
      </c>
      <c r="C41" s="28">
        <v>275</v>
      </c>
      <c r="D41" s="28">
        <v>310</v>
      </c>
      <c r="E41" s="45">
        <v>1765</v>
      </c>
      <c r="L41" s="28">
        <v>55</v>
      </c>
    </row>
    <row r="42" spans="1:12">
      <c r="A42" s="48"/>
      <c r="B42" s="26">
        <v>2678</v>
      </c>
      <c r="C42" s="26">
        <v>3676</v>
      </c>
      <c r="D42" s="26">
        <v>4204</v>
      </c>
      <c r="E42" s="26">
        <v>22936</v>
      </c>
      <c r="L42" s="29">
        <v>349</v>
      </c>
    </row>
    <row r="43" spans="1:12">
      <c r="A43" s="49"/>
      <c r="B43" s="27">
        <v>1720</v>
      </c>
      <c r="C43" s="27">
        <v>2322</v>
      </c>
      <c r="D43" s="27">
        <v>2597</v>
      </c>
      <c r="E43" s="27">
        <v>14317</v>
      </c>
      <c r="L43" s="30">
        <v>174</v>
      </c>
    </row>
    <row r="44" spans="1:12" ht="30">
      <c r="A44" s="36" t="s">
        <v>31</v>
      </c>
      <c r="B44" s="37">
        <v>7.6</v>
      </c>
      <c r="C44" s="37">
        <v>5</v>
      </c>
      <c r="D44" s="37">
        <v>2.6</v>
      </c>
      <c r="E44" s="37">
        <v>5.9</v>
      </c>
      <c r="L44" s="37">
        <v>5.2</v>
      </c>
    </row>
    <row r="45" spans="1:12">
      <c r="A45" s="38" t="s">
        <v>32</v>
      </c>
      <c r="B45">
        <v>0.6</v>
      </c>
      <c r="C45">
        <v>-2.2999999999999998</v>
      </c>
      <c r="D45">
        <v>-3.4</v>
      </c>
      <c r="E45" s="29">
        <v>0.4</v>
      </c>
      <c r="L45" s="29">
        <v>6.6</v>
      </c>
    </row>
    <row r="46" spans="1:12">
      <c r="A46" s="33"/>
      <c r="B46" s="30">
        <v>2</v>
      </c>
      <c r="C46" s="30">
        <v>-0.3</v>
      </c>
      <c r="D46" s="30">
        <v>-1.2</v>
      </c>
      <c r="E46" s="30">
        <v>2.6</v>
      </c>
      <c r="L46" s="30">
        <v>9.4</v>
      </c>
    </row>
    <row r="47" spans="1:12">
      <c r="A47" s="36" t="s">
        <v>33</v>
      </c>
      <c r="B47" s="37">
        <v>3.7</v>
      </c>
      <c r="C47" s="37">
        <v>2.9</v>
      </c>
      <c r="D47" s="37">
        <v>2.1</v>
      </c>
      <c r="E47" s="37">
        <v>4.0999999999999996</v>
      </c>
      <c r="L47">
        <v>-0.7</v>
      </c>
    </row>
    <row r="48" spans="1:12">
      <c r="A48" s="34" t="s">
        <v>34</v>
      </c>
      <c r="B48" s="29">
        <v>-0.5</v>
      </c>
      <c r="C48" s="29">
        <v>-1</v>
      </c>
      <c r="D48" s="29">
        <v>-0.8</v>
      </c>
      <c r="E48" s="29">
        <v>0.6</v>
      </c>
      <c r="L48" s="29">
        <v>-0.6</v>
      </c>
    </row>
    <row r="49" spans="1:12" ht="17" thickBot="1">
      <c r="A49" s="35" t="s">
        <v>35</v>
      </c>
      <c r="B49" s="31">
        <v>1.5</v>
      </c>
      <c r="C49" s="31">
        <v>1.4</v>
      </c>
      <c r="D49" s="31">
        <v>2.1</v>
      </c>
      <c r="E49" s="31">
        <v>3</v>
      </c>
      <c r="L49" s="31">
        <v>2</v>
      </c>
    </row>
  </sheetData>
  <mergeCells count="12">
    <mergeCell ref="B3:C3"/>
    <mergeCell ref="A4:A6"/>
    <mergeCell ref="B4:B6"/>
    <mergeCell ref="C4:C6"/>
    <mergeCell ref="A7:A9"/>
    <mergeCell ref="B7:B9"/>
    <mergeCell ref="C7:C9"/>
    <mergeCell ref="A29:A31"/>
    <mergeCell ref="A32:A34"/>
    <mergeCell ref="A35:A37"/>
    <mergeCell ref="A38:A40"/>
    <mergeCell ref="A41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Minjeong Kang</dc:creator>
  <cp:lastModifiedBy>Minjeong Kang</cp:lastModifiedBy>
  <dcterms:created xsi:type="dcterms:W3CDTF">2021-08-13T07:48:04Z</dcterms:created>
  <dcterms:modified xsi:type="dcterms:W3CDTF">2021-08-13T08:34:10Z</dcterms:modified>
</cp:coreProperties>
</file>