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
    </mc:Choice>
  </mc:AlternateContent>
  <bookViews>
    <workbookView xWindow="90" yWindow="60" windowWidth="12120" windowHeight="6900" activeTab="8"/>
  </bookViews>
  <sheets>
    <sheet name="説明" sheetId="31" r:id="rId1"/>
    <sheet name="関数一覧" sheetId="33" r:id="rId2"/>
    <sheet name="問1" sheetId="30" r:id="rId3"/>
    <sheet name="問2" sheetId="32" r:id="rId4"/>
    <sheet name="問3" sheetId="23" r:id="rId5"/>
    <sheet name="問4" sheetId="27" r:id="rId6"/>
    <sheet name="問5" sheetId="28" r:id="rId7"/>
    <sheet name="問6" sheetId="34" r:id="rId8"/>
    <sheet name="問7" sheetId="42" r:id="rId9"/>
    <sheet name="問7-A" sheetId="40" state="hidden" r:id="rId10"/>
  </sheets>
  <definedNames>
    <definedName name="_xlnm.Print_Area" localSheetId="9">'問7-A'!$A$1:$M$55</definedName>
    <definedName name="合計２">#REF!</definedName>
    <definedName name="筆記２">#REF!</definedName>
    <definedName name="論文２">#REF!</definedName>
  </definedNames>
  <calcPr calcId="162913"/>
</workbook>
</file>

<file path=xl/calcChain.xml><?xml version="1.0" encoding="utf-8"?>
<calcChain xmlns="http://schemas.openxmlformats.org/spreadsheetml/2006/main">
  <c r="D13" i="42" l="1"/>
  <c r="E16" i="42" s="1"/>
  <c r="D22" i="42"/>
  <c r="D21" i="42"/>
  <c r="D20" i="42"/>
  <c r="D19" i="42"/>
  <c r="D18" i="42"/>
  <c r="D17" i="42"/>
  <c r="D16" i="42"/>
  <c r="E19" i="42" l="1"/>
  <c r="E22" i="42"/>
  <c r="E17" i="42"/>
  <c r="E20" i="42"/>
  <c r="E21" i="42"/>
  <c r="E18" i="42"/>
  <c r="E46" i="28"/>
  <c r="J60" i="34"/>
  <c r="G55" i="34"/>
  <c r="B45" i="23"/>
  <c r="B47" i="23" s="1"/>
  <c r="B41" i="23"/>
  <c r="B42" i="23" s="1"/>
  <c r="B59" i="32"/>
  <c r="B60" i="30"/>
  <c r="A1" i="40"/>
  <c r="B3" i="40" s="1"/>
  <c r="A39" i="40"/>
  <c r="G12" i="31"/>
  <c r="B13" i="31" s="1"/>
  <c r="D12" i="31" s="1"/>
  <c r="D22" i="31"/>
  <c r="B12" i="31"/>
  <c r="G15" i="31"/>
  <c r="G13" i="31"/>
  <c r="G14" i="31"/>
  <c r="G19" i="31"/>
  <c r="B18" i="31"/>
  <c r="B17" i="31"/>
  <c r="B19" i="31"/>
  <c r="G18" i="31"/>
  <c r="G17" i="31"/>
  <c r="B16" i="31"/>
  <c r="B15" i="31"/>
  <c r="B14" i="31"/>
  <c r="B58" i="30"/>
  <c r="F58" i="30" s="1"/>
  <c r="C58" i="30"/>
  <c r="D58" i="30"/>
  <c r="E58" i="30"/>
  <c r="F57" i="30"/>
  <c r="F56" i="30"/>
  <c r="F55" i="30"/>
  <c r="F54" i="30"/>
  <c r="F53" i="30"/>
  <c r="F52" i="30"/>
  <c r="F51" i="30"/>
  <c r="F50" i="30"/>
  <c r="F49" i="30"/>
  <c r="F48" i="30"/>
  <c r="F47" i="30"/>
  <c r="F46" i="30"/>
  <c r="B19" i="30"/>
  <c r="C19" i="30"/>
  <c r="D19" i="30"/>
  <c r="E19" i="30"/>
  <c r="F19" i="30"/>
  <c r="F18" i="30"/>
  <c r="F17" i="30"/>
  <c r="F16" i="30"/>
  <c r="F15" i="30"/>
  <c r="F14" i="30"/>
  <c r="F13" i="30"/>
  <c r="F12" i="30"/>
  <c r="F11" i="30"/>
  <c r="F10" i="30"/>
  <c r="F9" i="30"/>
  <c r="F8" i="30"/>
  <c r="F7" i="30"/>
  <c r="I52" i="32"/>
  <c r="I53" i="32"/>
  <c r="I54" i="32"/>
  <c r="I55" i="32"/>
  <c r="I56" i="32" s="1"/>
  <c r="I48" i="32"/>
  <c r="I49" i="32"/>
  <c r="I51" i="32" s="1"/>
  <c r="I50" i="32"/>
  <c r="H55" i="32"/>
  <c r="H51" i="32"/>
  <c r="H56" i="32"/>
  <c r="G55" i="32"/>
  <c r="G51" i="32"/>
  <c r="G56" i="32"/>
  <c r="F55" i="32"/>
  <c r="F56" i="32" s="1"/>
  <c r="F51" i="32"/>
  <c r="E55" i="32"/>
  <c r="E56" i="32" s="1"/>
  <c r="E51" i="32"/>
  <c r="D55" i="32"/>
  <c r="D51" i="32"/>
  <c r="D56" i="32"/>
  <c r="C55" i="32"/>
  <c r="C51" i="32"/>
  <c r="C56" i="32"/>
  <c r="I13" i="32"/>
  <c r="I16" i="32" s="1"/>
  <c r="I14" i="32"/>
  <c r="I15" i="32"/>
  <c r="I9" i="32"/>
  <c r="I10" i="32"/>
  <c r="I12" i="32" s="1"/>
  <c r="I11" i="32"/>
  <c r="H16" i="32"/>
  <c r="H12" i="32"/>
  <c r="H17" i="32"/>
  <c r="G16" i="32"/>
  <c r="G17" i="32" s="1"/>
  <c r="G12" i="32"/>
  <c r="F16" i="32"/>
  <c r="F17" i="32" s="1"/>
  <c r="F12" i="32"/>
  <c r="E16" i="32"/>
  <c r="E12" i="32"/>
  <c r="E17" i="32"/>
  <c r="D16" i="32"/>
  <c r="D12" i="32"/>
  <c r="D17" i="32"/>
  <c r="C16" i="32"/>
  <c r="C17" i="32" s="1"/>
  <c r="C12" i="32"/>
  <c r="E71" i="27"/>
  <c r="F124" i="27"/>
  <c r="F123" i="27"/>
  <c r="F122" i="27"/>
  <c r="F121" i="27"/>
  <c r="F120" i="27"/>
  <c r="F119" i="27"/>
  <c r="F118" i="27"/>
  <c r="F117" i="27"/>
  <c r="F116" i="27"/>
  <c r="F115" i="27"/>
  <c r="F114" i="27"/>
  <c r="F113" i="27"/>
  <c r="F112" i="27"/>
  <c r="F111" i="27"/>
  <c r="F110" i="27"/>
  <c r="F109" i="27"/>
  <c r="F108" i="27"/>
  <c r="F107" i="27"/>
  <c r="F106" i="27"/>
  <c r="F105" i="27"/>
  <c r="F104" i="27"/>
  <c r="F103" i="27"/>
  <c r="F102" i="27"/>
  <c r="F101" i="27"/>
  <c r="F100" i="27"/>
  <c r="F99" i="27"/>
  <c r="F98" i="27"/>
  <c r="F97" i="27"/>
  <c r="F96" i="27"/>
  <c r="F95" i="27"/>
  <c r="F94" i="27"/>
  <c r="F93" i="27"/>
  <c r="F92" i="27"/>
  <c r="F91" i="27"/>
  <c r="F90" i="27"/>
  <c r="F89" i="27"/>
  <c r="F88" i="27"/>
  <c r="F87" i="27"/>
  <c r="F86" i="27"/>
  <c r="F85" i="27"/>
  <c r="F84" i="27"/>
  <c r="F83" i="27"/>
  <c r="F82" i="27"/>
  <c r="F81" i="27"/>
  <c r="F80" i="27"/>
  <c r="F79" i="27"/>
  <c r="F78" i="27"/>
  <c r="F77" i="27"/>
  <c r="F76" i="27"/>
  <c r="F75" i="27"/>
  <c r="F74" i="27"/>
  <c r="F73" i="27"/>
  <c r="F55" i="27"/>
  <c r="F54" i="27"/>
  <c r="F53" i="27"/>
  <c r="F52" i="27"/>
  <c r="F51" i="27"/>
  <c r="F50" i="27"/>
  <c r="F49" i="27"/>
  <c r="F48" i="27"/>
  <c r="F47" i="27"/>
  <c r="F46" i="27"/>
  <c r="F45" i="27"/>
  <c r="F44" i="27"/>
  <c r="F43" i="27"/>
  <c r="F42" i="27"/>
  <c r="F41" i="27"/>
  <c r="F40" i="27"/>
  <c r="F39" i="27"/>
  <c r="F38" i="27"/>
  <c r="F37" i="27"/>
  <c r="F36" i="27"/>
  <c r="F35" i="27"/>
  <c r="F34" i="27"/>
  <c r="F33" i="27"/>
  <c r="F32" i="27"/>
  <c r="F31" i="27"/>
  <c r="F30" i="27"/>
  <c r="F29" i="27"/>
  <c r="F28" i="27"/>
  <c r="F27" i="27"/>
  <c r="F26" i="27"/>
  <c r="F25" i="27"/>
  <c r="F24" i="27"/>
  <c r="F23" i="27"/>
  <c r="F22" i="27"/>
  <c r="F21" i="27"/>
  <c r="F20" i="27"/>
  <c r="F19" i="27"/>
  <c r="F18" i="27"/>
  <c r="F17" i="27"/>
  <c r="F16" i="27"/>
  <c r="F15" i="27"/>
  <c r="F14" i="27"/>
  <c r="F13" i="27"/>
  <c r="F12" i="27"/>
  <c r="F11" i="27"/>
  <c r="F10" i="27"/>
  <c r="F9" i="27"/>
  <c r="F8" i="27"/>
  <c r="F7" i="27"/>
  <c r="F6" i="27"/>
  <c r="F5" i="27"/>
  <c r="F4" i="27"/>
  <c r="E47" i="28"/>
  <c r="D47" i="28" s="1"/>
  <c r="E48" i="28"/>
  <c r="D48" i="28" s="1"/>
  <c r="E49" i="28"/>
  <c r="D49" i="28"/>
  <c r="E50" i="28"/>
  <c r="E51" i="28"/>
  <c r="D51" i="28" s="1"/>
  <c r="D50" i="28"/>
  <c r="D46" i="28"/>
  <c r="D12" i="28"/>
  <c r="D11" i="28"/>
  <c r="D10" i="28"/>
  <c r="D9" i="28"/>
  <c r="D8" i="28"/>
  <c r="D7" i="28"/>
  <c r="J70" i="34"/>
  <c r="K70" i="34"/>
  <c r="J69" i="34"/>
  <c r="K69" i="34"/>
  <c r="J68" i="34"/>
  <c r="K68" i="34" s="1"/>
  <c r="J67" i="34"/>
  <c r="K67" i="34"/>
  <c r="J66" i="34"/>
  <c r="K66" i="34"/>
  <c r="J65" i="34"/>
  <c r="K65" i="34"/>
  <c r="J64" i="34"/>
  <c r="K64" i="34" s="1"/>
  <c r="J63" i="34"/>
  <c r="K63" i="34"/>
  <c r="J62" i="34"/>
  <c r="K62" i="34"/>
  <c r="J61" i="34"/>
  <c r="K61" i="34"/>
  <c r="K60" i="34"/>
  <c r="K23" i="34"/>
  <c r="K22" i="34"/>
  <c r="K21" i="34"/>
  <c r="K20" i="34"/>
  <c r="K19" i="34"/>
  <c r="K18" i="34"/>
  <c r="K17" i="34"/>
  <c r="K16" i="34"/>
  <c r="K15" i="34"/>
  <c r="K14" i="34"/>
  <c r="K13" i="34"/>
  <c r="I17" i="32" l="1"/>
  <c r="B51" i="23"/>
  <c r="B52" i="23"/>
  <c r="B48" i="23"/>
  <c r="B49" i="23"/>
  <c r="B50" i="23"/>
</calcChain>
</file>

<file path=xl/sharedStrings.xml><?xml version="1.0" encoding="utf-8"?>
<sst xmlns="http://schemas.openxmlformats.org/spreadsheetml/2006/main" count="794" uniqueCount="306">
  <si>
    <t>今日の日付</t>
    <rPh sb="0" eb="2">
      <t>キョウ</t>
    </rPh>
    <rPh sb="3" eb="5">
      <t>ヒヅケ</t>
    </rPh>
    <phoneticPr fontId="3"/>
  </si>
  <si>
    <t>今の日時</t>
    <rPh sb="0" eb="1">
      <t>イマ</t>
    </rPh>
    <rPh sb="2" eb="4">
      <t>ニチジ</t>
    </rPh>
    <phoneticPr fontId="3"/>
  </si>
  <si>
    <t>今は</t>
    <rPh sb="0" eb="1">
      <t>イマ</t>
    </rPh>
    <phoneticPr fontId="3"/>
  </si>
  <si>
    <t>年</t>
    <rPh sb="0" eb="1">
      <t>ネン</t>
    </rPh>
    <phoneticPr fontId="3"/>
  </si>
  <si>
    <t>月</t>
    <rPh sb="0" eb="1">
      <t>ガツ</t>
    </rPh>
    <phoneticPr fontId="3"/>
  </si>
  <si>
    <t>日</t>
    <rPh sb="0" eb="1">
      <t>ニチ</t>
    </rPh>
    <phoneticPr fontId="3"/>
  </si>
  <si>
    <t>時</t>
    <rPh sb="0" eb="1">
      <t>ジ</t>
    </rPh>
    <phoneticPr fontId="3"/>
  </si>
  <si>
    <t>分</t>
    <rPh sb="0" eb="1">
      <t>フン</t>
    </rPh>
    <phoneticPr fontId="3"/>
  </si>
  <si>
    <t>秒</t>
    <rPh sb="0" eb="1">
      <t>ビョウ</t>
    </rPh>
    <phoneticPr fontId="3"/>
  </si>
  <si>
    <t>氏名</t>
    <rPh sb="0" eb="2">
      <t>シメイ</t>
    </rPh>
    <phoneticPr fontId="3"/>
  </si>
  <si>
    <t>合計</t>
    <rPh sb="0" eb="2">
      <t>ゴウケイ</t>
    </rPh>
    <phoneticPr fontId="3"/>
  </si>
  <si>
    <t>輸入ワインリスト</t>
    <rPh sb="0" eb="2">
      <t>ユニュウ</t>
    </rPh>
    <phoneticPr fontId="3"/>
  </si>
  <si>
    <t>現在</t>
    <rPh sb="0" eb="2">
      <t>ゲンザイ</t>
    </rPh>
    <phoneticPr fontId="3"/>
  </si>
  <si>
    <t>商品コード</t>
    <phoneticPr fontId="3"/>
  </si>
  <si>
    <t>国名</t>
    <rPh sb="0" eb="1">
      <t>クニ</t>
    </rPh>
    <rPh sb="1" eb="2">
      <t>メイ</t>
    </rPh>
    <phoneticPr fontId="3"/>
  </si>
  <si>
    <t>種類</t>
    <rPh sb="0" eb="2">
      <t>シュルイ</t>
    </rPh>
    <phoneticPr fontId="3"/>
  </si>
  <si>
    <t>商品名</t>
  </si>
  <si>
    <t>現地価格</t>
    <rPh sb="0" eb="2">
      <t>ゲンチ</t>
    </rPh>
    <rPh sb="2" eb="4">
      <t>カカク</t>
    </rPh>
    <phoneticPr fontId="3"/>
  </si>
  <si>
    <t>価格</t>
  </si>
  <si>
    <t>B0001</t>
  </si>
  <si>
    <t>フランス</t>
    <phoneticPr fontId="3"/>
  </si>
  <si>
    <t>ボルドー赤</t>
    <rPh sb="4" eb="5">
      <t>アカ</t>
    </rPh>
    <phoneticPr fontId="3"/>
  </si>
  <si>
    <t>ＣＨ・ド・ビィ1992</t>
  </si>
  <si>
    <t>B0002</t>
  </si>
  <si>
    <t>ラ・クロワ・ボニ1995</t>
  </si>
  <si>
    <t>B0003</t>
  </si>
  <si>
    <t>フランス</t>
    <phoneticPr fontId="3"/>
  </si>
  <si>
    <t>ＣＨド・ペズ1995</t>
  </si>
  <si>
    <t>B0004</t>
  </si>
  <si>
    <t>クロ・デュ・マルキ1994</t>
  </si>
  <si>
    <t>B0005</t>
  </si>
  <si>
    <t>プチ・ムートンロートシルト1996</t>
  </si>
  <si>
    <t>B0007</t>
  </si>
  <si>
    <t>ＣＨジョンキュエール1997</t>
  </si>
  <si>
    <t>B0006</t>
  </si>
  <si>
    <t>レ・コント・ド・ジョンキュエール1995</t>
  </si>
  <si>
    <t>B0008</t>
  </si>
  <si>
    <t>ＣＨ・ド・ヴァランドロー1996</t>
  </si>
  <si>
    <t>B0009</t>
  </si>
  <si>
    <t>ＣＨ・タルボ1989　375ml</t>
  </si>
  <si>
    <t>B0010</t>
  </si>
  <si>
    <t>ＣＨ・レ・ガバレー1990</t>
  </si>
  <si>
    <t>B0011</t>
  </si>
  <si>
    <t>ＣＨ・ド・ラ・ラメ1986</t>
  </si>
  <si>
    <t>B0012</t>
  </si>
  <si>
    <t>ＣＨ・ロゼ・ブランシェ1988</t>
  </si>
  <si>
    <t>B0013</t>
  </si>
  <si>
    <t>ＣＨ・ケロン・パン・ド・フルール1988</t>
  </si>
  <si>
    <t>B0014</t>
  </si>
  <si>
    <t>レオヴィル・ラス・カース1991</t>
  </si>
  <si>
    <t>B0015</t>
  </si>
  <si>
    <t>ＣＨ・コス・デス・トゥルネル1978　750ml</t>
  </si>
  <si>
    <t>B0016</t>
  </si>
  <si>
    <t>フランス</t>
    <phoneticPr fontId="3"/>
  </si>
  <si>
    <t>ボルドー白</t>
    <rPh sb="4" eb="5">
      <t>シロ</t>
    </rPh>
    <phoneticPr fontId="3"/>
  </si>
  <si>
    <t>ＣＨ・カルボーニュ・ブラン1994</t>
  </si>
  <si>
    <t>B0017</t>
  </si>
  <si>
    <t>ＣＨ・カルボーニュ・ブラン1997</t>
  </si>
  <si>
    <t>B0018</t>
  </si>
  <si>
    <t>ＣＨ・ベレール1997</t>
  </si>
  <si>
    <t>B0019</t>
  </si>
  <si>
    <t>レ・コント・ド・ジョンキュエール1996</t>
  </si>
  <si>
    <t>B0020</t>
  </si>
  <si>
    <t>カイユブラン・デュ　ＣＨ・タルボ1997</t>
  </si>
  <si>
    <t>B0021</t>
  </si>
  <si>
    <t>ブルゴーニュ赤</t>
    <phoneticPr fontId="3"/>
  </si>
  <si>
    <t>VOLNAY CAILLERETS 1989 Domaine D'ANGERVILLE</t>
  </si>
  <si>
    <t>B0022</t>
  </si>
  <si>
    <t>LA TACHE 1992 DOMAINE DE LA ROMANEE-CONTI</t>
  </si>
  <si>
    <t>B0023</t>
  </si>
  <si>
    <t>ブルゴーニュ白</t>
    <rPh sb="6" eb="7">
      <t>シロ</t>
    </rPh>
    <phoneticPr fontId="3"/>
  </si>
  <si>
    <t>Puligny-Montrachet 1997 Jean-Marc BOILLOT</t>
  </si>
  <si>
    <t>B0024</t>
  </si>
  <si>
    <t>Pernand-Vergelesses1997 DOMAINE GERMAIN</t>
  </si>
  <si>
    <t>B0025</t>
  </si>
  <si>
    <t>Pouilly-Fuisse CH de Beauregard1997 Louis Latour</t>
  </si>
  <si>
    <t>I0001</t>
    <phoneticPr fontId="3"/>
  </si>
  <si>
    <t>イタリア</t>
    <phoneticPr fontId="3"/>
  </si>
  <si>
    <t>トスカーナ赤</t>
    <rPh sb="5" eb="6">
      <t>アカ</t>
    </rPh>
    <phoneticPr fontId="3"/>
  </si>
  <si>
    <t>ルーチェ1995</t>
  </si>
  <si>
    <t>I0002</t>
  </si>
  <si>
    <t>イタリア</t>
    <phoneticPr fontId="3"/>
  </si>
  <si>
    <t>ルーチェ1996　750ml</t>
  </si>
  <si>
    <t>I0003</t>
  </si>
  <si>
    <t>ルチェンテ1996　750ml</t>
  </si>
  <si>
    <t>I0004</t>
  </si>
  <si>
    <t>イタリア</t>
    <phoneticPr fontId="3"/>
  </si>
  <si>
    <t>ダンザンテ・サンジョベーゼ1997</t>
  </si>
  <si>
    <t>I0005</t>
  </si>
  <si>
    <t>サン・ファビアーノ・カルチナイアキャンティクラシコ1997</t>
  </si>
  <si>
    <t>I0006</t>
  </si>
  <si>
    <t>イタリア</t>
    <phoneticPr fontId="3"/>
  </si>
  <si>
    <t>セルヴィオーロ1996</t>
  </si>
  <si>
    <t>I0007</t>
  </si>
  <si>
    <t>イタリア</t>
    <phoneticPr fontId="3"/>
  </si>
  <si>
    <t>ティニャネロ1996アンティノリ</t>
  </si>
  <si>
    <t>I0008</t>
  </si>
  <si>
    <t>グアド・アル・タッソ1996アンティノリ</t>
  </si>
  <si>
    <t>I0009</t>
  </si>
  <si>
    <t>ペポリ1996アンティノリ</t>
  </si>
  <si>
    <t>I0010</t>
  </si>
  <si>
    <t>カンネット・リゼルヴァ1995ヴィノ・ノーヴィレ・デ・モンテプルチアーノ</t>
  </si>
  <si>
    <t>I0011</t>
  </si>
  <si>
    <t>クリューター1997　I.G.Tカーデルヴィスポ</t>
  </si>
  <si>
    <t>I0012</t>
  </si>
  <si>
    <t>赤</t>
    <rPh sb="0" eb="1">
      <t>アカ</t>
    </rPh>
    <phoneticPr fontId="3"/>
  </si>
  <si>
    <t>MASI AMARONE 1985</t>
  </si>
  <si>
    <t>I0013</t>
  </si>
  <si>
    <t>イタリア</t>
    <phoneticPr fontId="3"/>
  </si>
  <si>
    <t>BABAJA 1995 BARBARESCO GIUSEPPE CORTESE</t>
  </si>
  <si>
    <t>I0014</t>
  </si>
  <si>
    <t>I0015</t>
  </si>
  <si>
    <t>DOLCETTO D'ALBA 1997 GIUSEPPE CORTESE</t>
  </si>
  <si>
    <t>I0016</t>
  </si>
  <si>
    <t>バローロ・リゼルヴァ1952</t>
  </si>
  <si>
    <t>I0017</t>
  </si>
  <si>
    <t>バローロ・リゼルヴァ1961</t>
  </si>
  <si>
    <t>I0018</t>
  </si>
  <si>
    <t>バローロ・リゼルヴァ1964</t>
  </si>
  <si>
    <t>I0019</t>
  </si>
  <si>
    <t>バローロ・リゼルヴァ1967</t>
  </si>
  <si>
    <t>I0020</t>
  </si>
  <si>
    <t>バローロ・リゼルヴァ1971</t>
  </si>
  <si>
    <t>I0021</t>
  </si>
  <si>
    <t>バローロ・リゼルヴァ1974</t>
  </si>
  <si>
    <t>I0022</t>
  </si>
  <si>
    <t>イタリア</t>
    <phoneticPr fontId="3"/>
  </si>
  <si>
    <t>バローロ・リゼルヴァ1978</t>
  </si>
  <si>
    <t>I0023</t>
  </si>
  <si>
    <t>バローロ・リゼルヴァ1982</t>
  </si>
  <si>
    <t>I0024</t>
  </si>
  <si>
    <t>バローロ・リゼルヴァ1985</t>
  </si>
  <si>
    <t>I0025</t>
  </si>
  <si>
    <t>キャンティ・クラシコ・リゼルヴァ1965</t>
  </si>
  <si>
    <t>I0026</t>
  </si>
  <si>
    <t>キャンティ・クラシコ・リゼルヴァ1970</t>
  </si>
  <si>
    <t>I0027</t>
  </si>
  <si>
    <t>キャンティ・クラシコ・リゼルヴァ1983</t>
  </si>
  <si>
    <t>ミセスコロッケパート勤務表</t>
    <rPh sb="10" eb="12">
      <t>キンム</t>
    </rPh>
    <rPh sb="12" eb="13">
      <t>ヒョウ</t>
    </rPh>
    <phoneticPr fontId="3"/>
  </si>
  <si>
    <t>草刈　多恵</t>
    <rPh sb="0" eb="2">
      <t>クサカリ</t>
    </rPh>
    <rPh sb="3" eb="5">
      <t>タエ</t>
    </rPh>
    <phoneticPr fontId="3"/>
  </si>
  <si>
    <t>出勤日</t>
    <rPh sb="0" eb="3">
      <t>シュッキンビ</t>
    </rPh>
    <phoneticPr fontId="3"/>
  </si>
  <si>
    <t>勤務開始時間</t>
    <rPh sb="0" eb="2">
      <t>キンム</t>
    </rPh>
    <rPh sb="2" eb="4">
      <t>カイシ</t>
    </rPh>
    <rPh sb="4" eb="6">
      <t>ジカン</t>
    </rPh>
    <phoneticPr fontId="3"/>
  </si>
  <si>
    <t>勤務終了時間</t>
    <rPh sb="0" eb="2">
      <t>キンム</t>
    </rPh>
    <rPh sb="2" eb="4">
      <t>シュウリョウ</t>
    </rPh>
    <rPh sb="4" eb="6">
      <t>ジカン</t>
    </rPh>
    <phoneticPr fontId="3"/>
  </si>
  <si>
    <t>月</t>
    <rPh sb="0" eb="1">
      <t>ツキ</t>
    </rPh>
    <phoneticPr fontId="3"/>
  </si>
  <si>
    <t>日</t>
    <rPh sb="0" eb="1">
      <t>ヒ</t>
    </rPh>
    <phoneticPr fontId="3"/>
  </si>
  <si>
    <t>曜日</t>
    <rPh sb="0" eb="2">
      <t>ヨウビ</t>
    </rPh>
    <phoneticPr fontId="3"/>
  </si>
  <si>
    <t>日付</t>
    <rPh sb="0" eb="2">
      <t>ヒヅケ</t>
    </rPh>
    <phoneticPr fontId="3"/>
  </si>
  <si>
    <t>時</t>
    <rPh sb="0" eb="1">
      <t>ジカン</t>
    </rPh>
    <phoneticPr fontId="3"/>
  </si>
  <si>
    <t>経費利用状況表</t>
    <rPh sb="0" eb="2">
      <t>ケイヒ</t>
    </rPh>
    <rPh sb="2" eb="4">
      <t>リヨウ</t>
    </rPh>
    <rPh sb="4" eb="6">
      <t>ジョウキョウ</t>
    </rPh>
    <rPh sb="6" eb="7">
      <t>ヒョウ</t>
    </rPh>
    <phoneticPr fontId="3"/>
  </si>
  <si>
    <t>営業推進部</t>
    <rPh sb="0" eb="2">
      <t>エイギョウ</t>
    </rPh>
    <rPh sb="2" eb="5">
      <t>スイシンブ</t>
    </rPh>
    <phoneticPr fontId="3"/>
  </si>
  <si>
    <t>費目</t>
    <rPh sb="0" eb="2">
      <t>ヒモク</t>
    </rPh>
    <phoneticPr fontId="3"/>
  </si>
  <si>
    <t>交際費</t>
    <rPh sb="0" eb="3">
      <t>コウサイヒ</t>
    </rPh>
    <phoneticPr fontId="3"/>
  </si>
  <si>
    <t>交通費</t>
    <rPh sb="0" eb="3">
      <t>コウツウヒ</t>
    </rPh>
    <phoneticPr fontId="3"/>
  </si>
  <si>
    <t>通信費</t>
    <rPh sb="0" eb="3">
      <t>ツウシンヒ</t>
    </rPh>
    <phoneticPr fontId="3"/>
  </si>
  <si>
    <t>雑費</t>
    <rPh sb="0" eb="2">
      <t>ザッピ</t>
    </rPh>
    <phoneticPr fontId="3"/>
  </si>
  <si>
    <t>１月</t>
    <rPh sb="1" eb="2">
      <t>ガツ</t>
    </rPh>
    <phoneticPr fontId="3"/>
  </si>
  <si>
    <t>２月</t>
  </si>
  <si>
    <t>３月</t>
  </si>
  <si>
    <t>４月</t>
  </si>
  <si>
    <t>５月</t>
  </si>
  <si>
    <t>６月</t>
  </si>
  <si>
    <t>７月</t>
  </si>
  <si>
    <t>８月</t>
  </si>
  <si>
    <t>９月</t>
  </si>
  <si>
    <t>１０月</t>
  </si>
  <si>
    <t>１１月</t>
  </si>
  <si>
    <t>１２月</t>
  </si>
  <si>
    <t>表示形式</t>
    <rPh sb="0" eb="2">
      <t>ヒョウジ</t>
    </rPh>
    <rPh sb="2" eb="4">
      <t>ケイシキ</t>
    </rPh>
    <phoneticPr fontId="3"/>
  </si>
  <si>
    <t>数値</t>
    <rPh sb="0" eb="2">
      <t>スウチ</t>
    </rPh>
    <phoneticPr fontId="3"/>
  </si>
  <si>
    <t>下の指示に従って下さい。</t>
    <rPh sb="0" eb="1">
      <t>カキ</t>
    </rPh>
    <rPh sb="2" eb="4">
      <t>シジ</t>
    </rPh>
    <rPh sb="5" eb="6">
      <t>シタガ</t>
    </rPh>
    <rPh sb="8" eb="9">
      <t>クダ</t>
    </rPh>
    <phoneticPr fontId="3"/>
  </si>
  <si>
    <t>F</t>
    <phoneticPr fontId="2"/>
  </si>
  <si>
    <t>G</t>
    <phoneticPr fontId="2"/>
  </si>
  <si>
    <t>作成日時：</t>
    <rPh sb="0" eb="3">
      <t>サクセイビ</t>
    </rPh>
    <rPh sb="3" eb="4">
      <t>トキ</t>
    </rPh>
    <phoneticPr fontId="3"/>
  </si>
  <si>
    <t>　</t>
    <phoneticPr fontId="3"/>
  </si>
  <si>
    <t>単位：千円</t>
    <rPh sb="0" eb="2">
      <t>タンイ</t>
    </rPh>
    <rPh sb="3" eb="5">
      <t>センエン</t>
    </rPh>
    <phoneticPr fontId="3"/>
  </si>
  <si>
    <t>実            績</t>
    <phoneticPr fontId="3"/>
  </si>
  <si>
    <t>課名</t>
    <rPh sb="0" eb="2">
      <t>カメイ</t>
    </rPh>
    <phoneticPr fontId="3"/>
  </si>
  <si>
    <t>4月</t>
    <rPh sb="0" eb="2">
      <t>４ガツ</t>
    </rPh>
    <phoneticPr fontId="3"/>
  </si>
  <si>
    <t>5月</t>
  </si>
  <si>
    <t>6月</t>
  </si>
  <si>
    <t>7月</t>
  </si>
  <si>
    <t>8月</t>
  </si>
  <si>
    <t>9月</t>
  </si>
  <si>
    <t>第1営業課</t>
    <rPh sb="0" eb="1">
      <t>ダイ</t>
    </rPh>
    <rPh sb="2" eb="5">
      <t>エイギョウカ</t>
    </rPh>
    <phoneticPr fontId="3"/>
  </si>
  <si>
    <t>第2営業課</t>
    <rPh sb="0" eb="1">
      <t>ダイ</t>
    </rPh>
    <phoneticPr fontId="3"/>
  </si>
  <si>
    <t>第3営業課</t>
    <rPh sb="0" eb="1">
      <t>ダイ</t>
    </rPh>
    <phoneticPr fontId="3"/>
  </si>
  <si>
    <t>東京支店 合計</t>
    <rPh sb="0" eb="2">
      <t>トウキョウ</t>
    </rPh>
    <rPh sb="2" eb="4">
      <t>シテン</t>
    </rPh>
    <rPh sb="5" eb="7">
      <t>ゴウケイ</t>
    </rPh>
    <phoneticPr fontId="3"/>
  </si>
  <si>
    <t>大阪支店 合計</t>
    <rPh sb="0" eb="2">
      <t>オオサカ</t>
    </rPh>
    <rPh sb="2" eb="4">
      <t>シテン</t>
    </rPh>
    <rPh sb="5" eb="7">
      <t>ゴウケイ</t>
    </rPh>
    <phoneticPr fontId="3"/>
  </si>
  <si>
    <t>総合計</t>
    <rPh sb="0" eb="1">
      <t>ソウ</t>
    </rPh>
    <rPh sb="1" eb="3">
      <t>ゴウケイ</t>
    </rPh>
    <phoneticPr fontId="3"/>
  </si>
  <si>
    <t>現在</t>
    <rPh sb="0" eb="2">
      <t>ゲンザイ</t>
    </rPh>
    <phoneticPr fontId="2"/>
  </si>
  <si>
    <t>書式</t>
    <rPh sb="0" eb="2">
      <t>ショシキ</t>
    </rPh>
    <phoneticPr fontId="3"/>
  </si>
  <si>
    <t>引数</t>
    <rPh sb="0" eb="2">
      <t>ヒキスウ</t>
    </rPh>
    <phoneticPr fontId="3"/>
  </si>
  <si>
    <r>
      <t>NOW</t>
    </r>
    <r>
      <rPr>
        <sz val="14"/>
        <rFont val="ＭＳ Ｐゴシック"/>
        <family val="3"/>
        <charset val="128"/>
      </rPr>
      <t>関数</t>
    </r>
    <rPh sb="3" eb="5">
      <t>カンスウ</t>
    </rPh>
    <phoneticPr fontId="3"/>
  </si>
  <si>
    <r>
      <t>TODAY</t>
    </r>
    <r>
      <rPr>
        <sz val="14"/>
        <rFont val="ＭＳ Ｐゴシック"/>
        <family val="3"/>
        <charset val="128"/>
      </rPr>
      <t>関数</t>
    </r>
    <rPh sb="5" eb="7">
      <t>カンスウ</t>
    </rPh>
    <phoneticPr fontId="3"/>
  </si>
  <si>
    <t>無し</t>
    <rPh sb="0" eb="1">
      <t>ナ</t>
    </rPh>
    <phoneticPr fontId="2"/>
  </si>
  <si>
    <r>
      <t>YEAR</t>
    </r>
    <r>
      <rPr>
        <sz val="14"/>
        <rFont val="ＭＳ Ｐゴシック"/>
        <family val="3"/>
        <charset val="128"/>
      </rPr>
      <t>関数</t>
    </r>
    <rPh sb="4" eb="6">
      <t>カンスウ</t>
    </rPh>
    <phoneticPr fontId="3"/>
  </si>
  <si>
    <r>
      <t>DATE</t>
    </r>
    <r>
      <rPr>
        <sz val="14"/>
        <rFont val="ＭＳ Ｐゴシック"/>
        <family val="3"/>
        <charset val="128"/>
      </rPr>
      <t>関数</t>
    </r>
    <rPh sb="4" eb="6">
      <t>カンスウ</t>
    </rPh>
    <phoneticPr fontId="3"/>
  </si>
  <si>
    <t>オリジナルツアー申込者一覧表</t>
    <rPh sb="8" eb="10">
      <t>モウシコミ</t>
    </rPh>
    <rPh sb="10" eb="11">
      <t>シャ</t>
    </rPh>
    <rPh sb="11" eb="13">
      <t>イチラン</t>
    </rPh>
    <rPh sb="13" eb="14">
      <t>ヒョウ</t>
    </rPh>
    <phoneticPr fontId="3"/>
  </si>
  <si>
    <t>ツアー名</t>
    <rPh sb="3" eb="4">
      <t>メイ</t>
    </rPh>
    <phoneticPr fontId="3"/>
  </si>
  <si>
    <t>自由に選べるローマの休日８日間</t>
    <rPh sb="0" eb="2">
      <t>ジユウ</t>
    </rPh>
    <rPh sb="3" eb="4">
      <t>エラ</t>
    </rPh>
    <rPh sb="10" eb="12">
      <t>キュウジツ</t>
    </rPh>
    <rPh sb="13" eb="14">
      <t>ヒ</t>
    </rPh>
    <rPh sb="14" eb="15">
      <t>アイダ</t>
    </rPh>
    <phoneticPr fontId="3"/>
  </si>
  <si>
    <t>基本料金</t>
    <rPh sb="0" eb="2">
      <t>キホン</t>
    </rPh>
    <rPh sb="2" eb="4">
      <t>リョウキン</t>
    </rPh>
    <phoneticPr fontId="3"/>
  </si>
  <si>
    <t>出発日</t>
    <rPh sb="0" eb="2">
      <t>シュッパツ</t>
    </rPh>
    <rPh sb="2" eb="3">
      <t>ビ</t>
    </rPh>
    <phoneticPr fontId="3"/>
  </si>
  <si>
    <t>滞在日数</t>
    <rPh sb="0" eb="2">
      <t>タイザイ</t>
    </rPh>
    <rPh sb="2" eb="4">
      <t>ニッスウ</t>
    </rPh>
    <phoneticPr fontId="3"/>
  </si>
  <si>
    <t>6泊8日</t>
    <rPh sb="1" eb="2">
      <t>ハク</t>
    </rPh>
    <rPh sb="3" eb="4">
      <t>ヒ</t>
    </rPh>
    <phoneticPr fontId="3"/>
  </si>
  <si>
    <t>帰着日</t>
    <rPh sb="0" eb="2">
      <t>キチャク</t>
    </rPh>
    <rPh sb="2" eb="3">
      <t>ビ</t>
    </rPh>
    <phoneticPr fontId="3"/>
  </si>
  <si>
    <t>イタリアへの入国には、パスポートの残存期間が</t>
    <rPh sb="6" eb="8">
      <t>ニュウコク</t>
    </rPh>
    <rPh sb="17" eb="19">
      <t>ザンゾン</t>
    </rPh>
    <rPh sb="19" eb="21">
      <t>キカン</t>
    </rPh>
    <phoneticPr fontId="3"/>
  </si>
  <si>
    <t>日以上必要です。</t>
    <rPh sb="0" eb="1">
      <t>ニチ</t>
    </rPh>
    <rPh sb="1" eb="3">
      <t>イジョウ</t>
    </rPh>
    <rPh sb="3" eb="5">
      <t>ヒツヨウ</t>
    </rPh>
    <phoneticPr fontId="3"/>
  </si>
  <si>
    <t>このツアーに参加するにはパスポートの有効期限が</t>
    <rPh sb="6" eb="8">
      <t>サンカ</t>
    </rPh>
    <rPh sb="18" eb="20">
      <t>ユウコウ</t>
    </rPh>
    <rPh sb="20" eb="22">
      <t>キゲン</t>
    </rPh>
    <phoneticPr fontId="3"/>
  </si>
  <si>
    <t>以降でなければなりません。</t>
    <rPh sb="0" eb="2">
      <t>イコウ</t>
    </rPh>
    <phoneticPr fontId="3"/>
  </si>
  <si>
    <t>パスポートの有効期限がそれ以前の場合、パスポートの更新が必要となります。</t>
    <rPh sb="6" eb="8">
      <t>ユウコウ</t>
    </rPh>
    <rPh sb="8" eb="10">
      <t>キゲン</t>
    </rPh>
    <rPh sb="13" eb="15">
      <t>イゼン</t>
    </rPh>
    <rPh sb="16" eb="18">
      <t>バアイ</t>
    </rPh>
    <rPh sb="25" eb="27">
      <t>コウシン</t>
    </rPh>
    <rPh sb="28" eb="30">
      <t>ヒツヨウ</t>
    </rPh>
    <phoneticPr fontId="3"/>
  </si>
  <si>
    <t>申込者氏名</t>
    <rPh sb="0" eb="2">
      <t>モウシコミ</t>
    </rPh>
    <rPh sb="2" eb="3">
      <t>シャ</t>
    </rPh>
    <rPh sb="3" eb="5">
      <t>シメイ</t>
    </rPh>
    <phoneticPr fontId="3"/>
  </si>
  <si>
    <t>アルファベット</t>
    <phoneticPr fontId="3"/>
  </si>
  <si>
    <t>パスポート</t>
    <phoneticPr fontId="3"/>
  </si>
  <si>
    <t>姓</t>
    <rPh sb="0" eb="1">
      <t>セイ</t>
    </rPh>
    <phoneticPr fontId="3"/>
  </si>
  <si>
    <t>名</t>
    <rPh sb="0" eb="1">
      <t>メイ</t>
    </rPh>
    <phoneticPr fontId="3"/>
  </si>
  <si>
    <t>NO</t>
    <phoneticPr fontId="3"/>
  </si>
  <si>
    <t>発行日</t>
    <rPh sb="0" eb="2">
      <t>ハッコウ</t>
    </rPh>
    <rPh sb="2" eb="3">
      <t>ビ</t>
    </rPh>
    <phoneticPr fontId="3"/>
  </si>
  <si>
    <t>有効期限</t>
    <rPh sb="0" eb="2">
      <t>ユウコウ</t>
    </rPh>
    <rPh sb="2" eb="4">
      <t>キゲン</t>
    </rPh>
    <phoneticPr fontId="3"/>
  </si>
  <si>
    <t>更新の必要</t>
    <rPh sb="0" eb="2">
      <t>コウシン</t>
    </rPh>
    <rPh sb="3" eb="5">
      <t>ヒツヨウ</t>
    </rPh>
    <phoneticPr fontId="3"/>
  </si>
  <si>
    <t>斎藤康夫</t>
    <rPh sb="0" eb="2">
      <t>サイトウ</t>
    </rPh>
    <rPh sb="2" eb="4">
      <t>ヤスオ</t>
    </rPh>
    <phoneticPr fontId="3"/>
  </si>
  <si>
    <t>Saito</t>
    <phoneticPr fontId="3"/>
  </si>
  <si>
    <t>Yasuo</t>
    <phoneticPr fontId="3"/>
  </si>
  <si>
    <t>A9987XX</t>
    <phoneticPr fontId="3"/>
  </si>
  <si>
    <t>斎藤博美</t>
    <rPh sb="0" eb="2">
      <t>サイトウ</t>
    </rPh>
    <rPh sb="2" eb="4">
      <t>ヒロミ</t>
    </rPh>
    <phoneticPr fontId="3"/>
  </si>
  <si>
    <t>Saito</t>
    <phoneticPr fontId="3"/>
  </si>
  <si>
    <t>Hiromi</t>
    <phoneticPr fontId="3"/>
  </si>
  <si>
    <t>M8763XX</t>
    <phoneticPr fontId="3"/>
  </si>
  <si>
    <t>斎藤奈々子</t>
    <rPh sb="0" eb="2">
      <t>サイトウ</t>
    </rPh>
    <rPh sb="2" eb="5">
      <t>ナナコ</t>
    </rPh>
    <phoneticPr fontId="3"/>
  </si>
  <si>
    <t>Saito</t>
    <phoneticPr fontId="3"/>
  </si>
  <si>
    <t>Nanako</t>
    <phoneticPr fontId="3"/>
  </si>
  <si>
    <t>P9872XX</t>
    <phoneticPr fontId="3"/>
  </si>
  <si>
    <t>吉田基子</t>
    <rPh sb="0" eb="2">
      <t>ヨシダ</t>
    </rPh>
    <rPh sb="2" eb="4">
      <t>モトコ</t>
    </rPh>
    <phoneticPr fontId="3"/>
  </si>
  <si>
    <t>Yoshida</t>
    <phoneticPr fontId="3"/>
  </si>
  <si>
    <t>Motoko</t>
    <phoneticPr fontId="3"/>
  </si>
  <si>
    <t>S5873XX</t>
    <phoneticPr fontId="3"/>
  </si>
  <si>
    <t>沖真由美</t>
    <rPh sb="0" eb="1">
      <t>オキ</t>
    </rPh>
    <rPh sb="1" eb="3">
      <t>マユ</t>
    </rPh>
    <rPh sb="3" eb="4">
      <t>ビ</t>
    </rPh>
    <phoneticPr fontId="3"/>
  </si>
  <si>
    <t>Oki</t>
    <phoneticPr fontId="3"/>
  </si>
  <si>
    <t>Mayumi</t>
    <phoneticPr fontId="3"/>
  </si>
  <si>
    <t>P0874XX</t>
    <phoneticPr fontId="3"/>
  </si>
  <si>
    <t>高木伸也</t>
    <rPh sb="0" eb="2">
      <t>タカギ</t>
    </rPh>
    <rPh sb="2" eb="3">
      <t>ノ</t>
    </rPh>
    <rPh sb="3" eb="4">
      <t>ヤ</t>
    </rPh>
    <phoneticPr fontId="3"/>
  </si>
  <si>
    <t>Takagi</t>
    <phoneticPr fontId="3"/>
  </si>
  <si>
    <t>Nobuｙａ</t>
    <phoneticPr fontId="3"/>
  </si>
  <si>
    <t>A5469XX</t>
    <phoneticPr fontId="3"/>
  </si>
  <si>
    <t>白居理恵</t>
    <rPh sb="0" eb="1">
      <t>シロ</t>
    </rPh>
    <rPh sb="1" eb="2">
      <t>キョ</t>
    </rPh>
    <rPh sb="2" eb="4">
      <t>リエ</t>
    </rPh>
    <phoneticPr fontId="3"/>
  </si>
  <si>
    <t>Shirai</t>
    <phoneticPr fontId="3"/>
  </si>
  <si>
    <t>Rie</t>
    <phoneticPr fontId="3"/>
  </si>
  <si>
    <t>M2560XX</t>
    <phoneticPr fontId="3"/>
  </si>
  <si>
    <t>白居芽衣</t>
    <rPh sb="0" eb="1">
      <t>シロ</t>
    </rPh>
    <rPh sb="1" eb="2">
      <t>キョ</t>
    </rPh>
    <rPh sb="2" eb="4">
      <t>メイ</t>
    </rPh>
    <phoneticPr fontId="3"/>
  </si>
  <si>
    <t>Mei</t>
    <phoneticPr fontId="3"/>
  </si>
  <si>
    <t>N4590XX</t>
    <phoneticPr fontId="3"/>
  </si>
  <si>
    <t>矢田雅代</t>
    <rPh sb="0" eb="2">
      <t>ヤダ</t>
    </rPh>
    <rPh sb="2" eb="4">
      <t>マサヨ</t>
    </rPh>
    <phoneticPr fontId="3"/>
  </si>
  <si>
    <t>Yada</t>
    <phoneticPr fontId="3"/>
  </si>
  <si>
    <t>Masayo</t>
    <phoneticPr fontId="3"/>
  </si>
  <si>
    <t>S5610XX</t>
    <phoneticPr fontId="3"/>
  </si>
  <si>
    <t>坂木誠</t>
    <rPh sb="0" eb="2">
      <t>サカキ</t>
    </rPh>
    <rPh sb="2" eb="3">
      <t>マコト</t>
    </rPh>
    <phoneticPr fontId="3"/>
  </si>
  <si>
    <t>Sakaki</t>
    <phoneticPr fontId="3"/>
  </si>
  <si>
    <t>Makoto</t>
    <phoneticPr fontId="3"/>
  </si>
  <si>
    <t>L5601XX</t>
    <phoneticPr fontId="3"/>
  </si>
  <si>
    <t>坂木真理子</t>
    <rPh sb="0" eb="2">
      <t>サカキ</t>
    </rPh>
    <rPh sb="2" eb="5">
      <t>マリコ</t>
    </rPh>
    <phoneticPr fontId="3"/>
  </si>
  <si>
    <t>Mariko</t>
    <phoneticPr fontId="3"/>
  </si>
  <si>
    <t>N0745XX</t>
    <phoneticPr fontId="3"/>
  </si>
  <si>
    <t>平成の始まり</t>
    <rPh sb="0" eb="2">
      <t>ヘイセイ</t>
    </rPh>
    <rPh sb="3" eb="4">
      <t>ハジ</t>
    </rPh>
    <phoneticPr fontId="3"/>
  </si>
  <si>
    <t>平成開始から今日までの日数</t>
    <rPh sb="0" eb="2">
      <t>ヘイセイ</t>
    </rPh>
    <rPh sb="2" eb="4">
      <t>カイシ</t>
    </rPh>
    <rPh sb="6" eb="8">
      <t>キョウ</t>
    </rPh>
    <rPh sb="11" eb="13">
      <t>ニッスウ</t>
    </rPh>
    <phoneticPr fontId="3"/>
  </si>
  <si>
    <t>＝YEAR(日付）</t>
    <rPh sb="6" eb="8">
      <t>ヒヅケ</t>
    </rPh>
    <phoneticPr fontId="3"/>
  </si>
  <si>
    <t>日です。</t>
    <rPh sb="0" eb="1">
      <t>ニチ</t>
    </rPh>
    <phoneticPr fontId="3"/>
  </si>
  <si>
    <t>今年も残すところ、あと</t>
    <rPh sb="0" eb="2">
      <t>コトシ</t>
    </rPh>
    <rPh sb="3" eb="4">
      <t>ノコ</t>
    </rPh>
    <phoneticPr fontId="3"/>
  </si>
  <si>
    <r>
      <t>TIME</t>
    </r>
    <r>
      <rPr>
        <sz val="14"/>
        <rFont val="ＭＳ Ｐゴシック"/>
        <family val="3"/>
        <charset val="128"/>
      </rPr>
      <t>関数</t>
    </r>
    <rPh sb="4" eb="6">
      <t>カンスウ</t>
    </rPh>
    <phoneticPr fontId="3"/>
  </si>
  <si>
    <t>＝TIME(時, 分, 秒)</t>
    <rPh sb="6" eb="7">
      <t>ジ</t>
    </rPh>
    <rPh sb="9" eb="10">
      <t>フン</t>
    </rPh>
    <rPh sb="12" eb="13">
      <t>ビョウ</t>
    </rPh>
    <phoneticPr fontId="3"/>
  </si>
  <si>
    <r>
      <t xml:space="preserve">TIME
時   </t>
    </r>
    <r>
      <rPr>
        <sz val="11"/>
        <rFont val="ＭＳ Ｐゴシック"/>
        <family val="3"/>
        <charset val="128"/>
      </rPr>
      <t>時を表す数値を 0 ～ 32767 の範囲で指定します。23 を超える値は 24 で除算され、剰余が時間として計算されます。たとえば、TIME(27,0,0) は TIME(3,0,0) と見なされます。</t>
    </r>
    <r>
      <rPr>
        <sz val="11"/>
        <color indexed="12"/>
        <rFont val="ＭＳ Ｐゴシック"/>
        <family val="3"/>
        <charset val="128"/>
      </rPr>
      <t xml:space="preserve">
分  </t>
    </r>
    <r>
      <rPr>
        <sz val="11"/>
        <rFont val="ＭＳ Ｐゴシック"/>
        <family val="3"/>
        <charset val="128"/>
      </rPr>
      <t xml:space="preserve"> 分を表す数値を 0 ～ 32767 の範囲で指定します。59 を超える値は時と分に変換されます。</t>
    </r>
    <r>
      <rPr>
        <sz val="11"/>
        <color indexed="12"/>
        <rFont val="ＭＳ Ｐゴシック"/>
        <family val="3"/>
        <charset val="128"/>
      </rPr>
      <t xml:space="preserve">
秒   </t>
    </r>
    <r>
      <rPr>
        <sz val="11"/>
        <rFont val="ＭＳ Ｐゴシック"/>
        <family val="3"/>
        <charset val="128"/>
      </rPr>
      <t xml:space="preserve">秒を表す数値を 0 ～ 32767 の範囲で指定します。59 を超える値は時、分、秒に変換されます。
</t>
    </r>
    <r>
      <rPr>
        <sz val="11"/>
        <color indexed="10"/>
        <rFont val="ＭＳ Ｐゴシック"/>
        <family val="3"/>
        <charset val="128"/>
      </rPr>
      <t>使用例</t>
    </r>
    <r>
      <rPr>
        <sz val="11"/>
        <rFont val="ＭＳ Ｐゴシック"/>
        <family val="3"/>
        <charset val="128"/>
      </rPr>
      <t xml:space="preserve">
TIME(10,23,45) = 0.43316
           ⇒　表示形式を時刻にすると
　　　　　 </t>
    </r>
    <r>
      <rPr>
        <b/>
        <sz val="11"/>
        <color indexed="12"/>
        <rFont val="ＭＳ Ｐゴシック"/>
        <family val="3"/>
        <charset val="128"/>
      </rPr>
      <t>10時23分４５秒　</t>
    </r>
    <r>
      <rPr>
        <sz val="11"/>
        <rFont val="ＭＳ Ｐゴシック"/>
        <family val="3"/>
        <charset val="128"/>
      </rPr>
      <t>をあらわします</t>
    </r>
    <rPh sb="221" eb="223">
      <t>シヨウ</t>
    </rPh>
    <rPh sb="223" eb="224">
      <t>レイ</t>
    </rPh>
    <rPh sb="263" eb="265">
      <t>ヒョウジ</t>
    </rPh>
    <rPh sb="265" eb="267">
      <t>ケイシキ</t>
    </rPh>
    <rPh sb="268" eb="270">
      <t>ジコク</t>
    </rPh>
    <rPh sb="283" eb="284">
      <t>ジ</t>
    </rPh>
    <rPh sb="286" eb="287">
      <t>フン</t>
    </rPh>
    <rPh sb="289" eb="290">
      <t>ビョウ</t>
    </rPh>
    <phoneticPr fontId="2"/>
  </si>
  <si>
    <r>
      <t>現在の</t>
    </r>
    <r>
      <rPr>
        <sz val="11"/>
        <color indexed="10"/>
        <rFont val="ＭＳ Ｐゴシック"/>
        <family val="3"/>
        <charset val="128"/>
      </rPr>
      <t>日付</t>
    </r>
    <r>
      <rPr>
        <sz val="11"/>
        <rFont val="ＭＳ Ｐゴシック"/>
        <family val="3"/>
        <charset val="128"/>
      </rPr>
      <t>と</t>
    </r>
    <r>
      <rPr>
        <sz val="11"/>
        <color indexed="10"/>
        <rFont val="ＭＳ Ｐゴシック"/>
        <family val="3"/>
        <charset val="128"/>
      </rPr>
      <t>時刻</t>
    </r>
    <r>
      <rPr>
        <sz val="11"/>
        <rFont val="ＭＳ Ｐゴシック"/>
        <family val="3"/>
        <charset val="128"/>
      </rPr>
      <t>を返します。</t>
    </r>
    <phoneticPr fontId="3"/>
  </si>
  <si>
    <t>＝NOW()</t>
    <phoneticPr fontId="3"/>
  </si>
  <si>
    <r>
      <t>無し　　　　　　　　　　　　　　　　　　　　　　　　　</t>
    </r>
    <r>
      <rPr>
        <b/>
        <sz val="11"/>
        <rFont val="ＭＳ Ｐゴシック"/>
        <family val="3"/>
        <charset val="128"/>
      </rPr>
      <t>使用例：　→</t>
    </r>
    <r>
      <rPr>
        <sz val="11"/>
        <rFont val="ＭＳ Ｐゴシック"/>
        <family val="3"/>
        <charset val="128"/>
      </rPr>
      <t xml:space="preserve">
</t>
    </r>
    <rPh sb="0" eb="1">
      <t>ナ</t>
    </rPh>
    <rPh sb="27" eb="29">
      <t>シヨウ</t>
    </rPh>
    <rPh sb="29" eb="30">
      <t>レイ</t>
    </rPh>
    <phoneticPr fontId="3"/>
  </si>
  <si>
    <r>
      <t>現在の</t>
    </r>
    <r>
      <rPr>
        <sz val="11"/>
        <color indexed="10"/>
        <rFont val="ＭＳ Ｐゴシック"/>
        <family val="3"/>
        <charset val="128"/>
      </rPr>
      <t>日付</t>
    </r>
    <r>
      <rPr>
        <sz val="11"/>
        <rFont val="ＭＳ Ｐゴシック"/>
        <family val="3"/>
        <charset val="128"/>
      </rPr>
      <t>を返します。</t>
    </r>
    <phoneticPr fontId="3"/>
  </si>
  <si>
    <t>＝TODAY()</t>
    <phoneticPr fontId="3"/>
  </si>
  <si>
    <t xml:space="preserve">日付に対応する年を返します。戻り値は、1900 (年) ～ 9999 (年) の範囲の整数となります
</t>
    <phoneticPr fontId="3"/>
  </si>
  <si>
    <r>
      <t>検索する</t>
    </r>
    <r>
      <rPr>
        <sz val="11"/>
        <color indexed="10"/>
        <rFont val="ＭＳ Ｐゴシック"/>
        <family val="3"/>
        <charset val="128"/>
      </rPr>
      <t>日付</t>
    </r>
    <r>
      <rPr>
        <sz val="11"/>
        <rFont val="ＭＳ Ｐゴシック"/>
        <family val="3"/>
        <charset val="128"/>
      </rPr>
      <t>を指定します。日付には、半角のダブル クォーテーション (") で囲んだ</t>
    </r>
    <r>
      <rPr>
        <sz val="11"/>
        <color indexed="12"/>
        <rFont val="ＭＳ Ｐゴシック"/>
        <family val="3"/>
        <charset val="128"/>
      </rPr>
      <t>文字列</t>
    </r>
    <r>
      <rPr>
        <sz val="11"/>
        <rFont val="ＭＳ Ｐゴシック"/>
        <family val="3"/>
        <charset val="128"/>
      </rPr>
      <t xml:space="preserve"> ("1/30/1998" や "1998/01/30" など)、</t>
    </r>
    <r>
      <rPr>
        <sz val="11"/>
        <color indexed="12"/>
        <rFont val="ＭＳ Ｐゴシック"/>
        <family val="3"/>
        <charset val="128"/>
      </rPr>
      <t>シリアル値</t>
    </r>
    <r>
      <rPr>
        <sz val="11"/>
        <rFont val="ＭＳ Ｐゴシック"/>
        <family val="3"/>
        <charset val="128"/>
      </rPr>
      <t xml:space="preserve"> (1900 年から計算する場合は 1998 年 1 月 30 日を表す 35825)、または</t>
    </r>
    <r>
      <rPr>
        <sz val="11"/>
        <color indexed="12"/>
        <rFont val="ＭＳ Ｐゴシック"/>
        <family val="3"/>
        <charset val="128"/>
      </rPr>
      <t>他の数式や関数の結果</t>
    </r>
    <r>
      <rPr>
        <sz val="11"/>
        <rFont val="ＭＳ Ｐゴシック"/>
        <family val="3"/>
        <charset val="128"/>
      </rPr>
      <t xml:space="preserve"> (</t>
    </r>
    <r>
      <rPr>
        <sz val="11"/>
        <color indexed="10"/>
        <rFont val="ＭＳ Ｐゴシック"/>
        <family val="3"/>
        <charset val="128"/>
      </rPr>
      <t>TODAY()</t>
    </r>
    <r>
      <rPr>
        <sz val="11"/>
        <rFont val="ＭＳ Ｐゴシック"/>
        <family val="3"/>
        <charset val="128"/>
      </rPr>
      <t>,</t>
    </r>
    <r>
      <rPr>
        <sz val="11"/>
        <color indexed="10"/>
        <rFont val="ＭＳ Ｐゴシック"/>
        <family val="3"/>
        <charset val="128"/>
      </rPr>
      <t>NOW()</t>
    </r>
    <r>
      <rPr>
        <sz val="11"/>
        <rFont val="ＭＳ Ｐゴシック"/>
        <family val="3"/>
        <charset val="128"/>
      </rPr>
      <t xml:space="preserve">等) を指定します。
使用法：　　YEAR("2002/7/5") = 2002
　　　　　　　YEAR(NOW())＝２００2
</t>
    </r>
    <r>
      <rPr>
        <sz val="11"/>
        <color indexed="12"/>
        <rFont val="ＭＳ Ｐゴシック"/>
        <family val="3"/>
        <charset val="128"/>
      </rPr>
      <t>MONTH()　・・月　,　DAY()　・・日　,　HOUR()　・・時間　,
MINUTE()　・・分　,　SECOND()・・秒　</t>
    </r>
    <r>
      <rPr>
        <sz val="11"/>
        <rFont val="ＭＳ Ｐゴシック"/>
        <family val="3"/>
        <charset val="128"/>
      </rPr>
      <t>についても同様</t>
    </r>
    <rPh sb="155" eb="156">
      <t>ナド</t>
    </rPh>
    <rPh sb="167" eb="170">
      <t>シヨウホウ</t>
    </rPh>
    <rPh sb="232" eb="233">
      <t>ツキ</t>
    </rPh>
    <rPh sb="244" eb="245">
      <t>ヒ</t>
    </rPh>
    <rPh sb="257" eb="259">
      <t>ジカン</t>
    </rPh>
    <rPh sb="273" eb="274">
      <t>フン</t>
    </rPh>
    <rPh sb="287" eb="288">
      <t>ビョウ</t>
    </rPh>
    <rPh sb="294" eb="296">
      <t>ドウヨウ</t>
    </rPh>
    <phoneticPr fontId="3"/>
  </si>
  <si>
    <r>
      <t>指定された値に対応する</t>
    </r>
    <r>
      <rPr>
        <sz val="11"/>
        <color indexed="10"/>
        <rFont val="ＭＳ Ｐゴシック"/>
        <family val="3"/>
        <charset val="128"/>
      </rPr>
      <t>日付</t>
    </r>
    <r>
      <rPr>
        <sz val="11"/>
        <rFont val="ＭＳ Ｐゴシック"/>
        <family val="3"/>
        <charset val="128"/>
      </rPr>
      <t>を返します。</t>
    </r>
    <rPh sb="5" eb="6">
      <t>アタイ</t>
    </rPh>
    <rPh sb="11" eb="13">
      <t>ヒヅケ</t>
    </rPh>
    <phoneticPr fontId="3"/>
  </si>
  <si>
    <t>＝DATE(年, 月, 日)</t>
    <phoneticPr fontId="3"/>
  </si>
  <si>
    <r>
      <t>指定された値に対応する</t>
    </r>
    <r>
      <rPr>
        <sz val="11"/>
        <color indexed="10"/>
        <rFont val="ＭＳ Ｐゴシック"/>
        <family val="3"/>
        <charset val="128"/>
      </rPr>
      <t>時刻</t>
    </r>
    <r>
      <rPr>
        <sz val="11"/>
        <rFont val="ＭＳ Ｐゴシック"/>
        <family val="3"/>
        <charset val="128"/>
      </rPr>
      <t>を返します。</t>
    </r>
    <rPh sb="5" eb="6">
      <t>アタイ</t>
    </rPh>
    <rPh sb="11" eb="13">
      <t>ジコク</t>
    </rPh>
    <phoneticPr fontId="3"/>
  </si>
  <si>
    <t>年、今年も残すところ、あと</t>
    <rPh sb="0" eb="1">
      <t>ネン</t>
    </rPh>
    <rPh sb="2" eb="4">
      <t>コトシ</t>
    </rPh>
    <rPh sb="5" eb="6">
      <t>ノコ</t>
    </rPh>
    <phoneticPr fontId="3"/>
  </si>
  <si>
    <r>
      <t>年</t>
    </r>
    <r>
      <rPr>
        <sz val="11"/>
        <rFont val="ＭＳ Ｐゴシック"/>
        <family val="3"/>
        <charset val="128"/>
      </rPr>
      <t xml:space="preserve">   1 ～ 4 桁で年を表します。
</t>
    </r>
    <r>
      <rPr>
        <sz val="11"/>
        <color indexed="12"/>
        <rFont val="ＭＳ Ｐゴシック"/>
        <family val="3"/>
        <charset val="128"/>
      </rPr>
      <t>月</t>
    </r>
    <r>
      <rPr>
        <sz val="11"/>
        <rFont val="ＭＳ Ｐゴシック"/>
        <family val="3"/>
        <charset val="128"/>
      </rPr>
      <t xml:space="preserve">   月を表す数値を指定します。月 に 12 より大きい数値を指定すると、年 の 1 月から 月 か月後の月を指定したと見なされます。たとえば、数式 DATE(1998,14,2) は、</t>
    </r>
    <r>
      <rPr>
        <b/>
        <sz val="11"/>
        <rFont val="ＭＳ Ｐゴシック"/>
        <family val="3"/>
        <charset val="128"/>
      </rPr>
      <t>1999 年 2 月 2 日</t>
    </r>
    <r>
      <rPr>
        <sz val="11"/>
        <rFont val="ＭＳ Ｐゴシック"/>
        <family val="3"/>
        <charset val="128"/>
      </rPr>
      <t xml:space="preserve">を返します。 
</t>
    </r>
    <r>
      <rPr>
        <sz val="11"/>
        <color indexed="12"/>
        <rFont val="ＭＳ Ｐゴシック"/>
        <family val="3"/>
        <charset val="128"/>
      </rPr>
      <t xml:space="preserve">日 </t>
    </r>
    <r>
      <rPr>
        <sz val="11"/>
        <rFont val="ＭＳ Ｐゴシック"/>
        <family val="3"/>
        <charset val="128"/>
      </rPr>
      <t xml:space="preserve">  日を表す数値を指定します。指定した月の最終日より大きい数値を 日 に指定すると、月 の 1 日から 日 日後の日を指定したと見なされます。たとえば、数式 DATE(1998,1,35) は、</t>
    </r>
    <r>
      <rPr>
        <b/>
        <sz val="11"/>
        <rFont val="ＭＳ Ｐゴシック"/>
        <family val="3"/>
        <charset val="128"/>
      </rPr>
      <t>1999 年 2 月 4 日</t>
    </r>
    <r>
      <rPr>
        <sz val="11"/>
        <rFont val="ＭＳ Ｐゴシック"/>
        <family val="3"/>
        <charset val="128"/>
      </rPr>
      <t xml:space="preserve">を返します。
</t>
    </r>
    <r>
      <rPr>
        <sz val="11"/>
        <color indexed="10"/>
        <rFont val="ＭＳ Ｐゴシック"/>
        <family val="3"/>
        <charset val="128"/>
      </rPr>
      <t>使用例</t>
    </r>
    <r>
      <rPr>
        <sz val="11"/>
        <rFont val="ＭＳ Ｐゴシック"/>
        <family val="3"/>
        <charset val="128"/>
      </rPr>
      <t xml:space="preserve">
DATE(1998, 1, 1) = 35796　　　　表示形式を日付にすると　1998/1/1
　今日から数ヶ月後の日付も計算できます。</t>
    </r>
    <r>
      <rPr>
        <b/>
        <sz val="11"/>
        <rFont val="ＭＳ Ｐゴシック"/>
        <family val="3"/>
        <charset val="128"/>
      </rPr>
      <t>日付計算の例　→</t>
    </r>
    <rPh sb="290" eb="292">
      <t>ヒョウジ</t>
    </rPh>
    <rPh sb="292" eb="294">
      <t>ケイシキ</t>
    </rPh>
    <rPh sb="295" eb="297">
      <t>ヒヅケ</t>
    </rPh>
    <rPh sb="313" eb="314">
      <t>イマ</t>
    </rPh>
    <rPh sb="314" eb="315">
      <t>キョウ</t>
    </rPh>
    <rPh sb="317" eb="320">
      <t>スウカゲツ</t>
    </rPh>
    <rPh sb="320" eb="321">
      <t>アト</t>
    </rPh>
    <rPh sb="322" eb="324">
      <t>ヒヅケ</t>
    </rPh>
    <rPh sb="325" eb="327">
      <t>ケイサン</t>
    </rPh>
    <rPh sb="332" eb="334">
      <t>ヒヅケ</t>
    </rPh>
    <rPh sb="334" eb="336">
      <t>ケイサン</t>
    </rPh>
    <rPh sb="337" eb="338">
      <t>レイ</t>
    </rPh>
    <phoneticPr fontId="3"/>
  </si>
  <si>
    <t>昭和20年02月02日</t>
  </si>
  <si>
    <t>昭和32年10月10日</t>
  </si>
  <si>
    <t>昭和46年08月25日</t>
  </si>
  <si>
    <t>平成02年04月01日</t>
  </si>
  <si>
    <t>昭和36年09月26日</t>
  </si>
  <si>
    <t>平成06年10月01日</t>
  </si>
  <si>
    <t>昭和58年10月01日</t>
  </si>
  <si>
    <t>平成12年10月01日</t>
  </si>
  <si>
    <t>昭和42年07月07日</t>
  </si>
  <si>
    <t>平成14年04月01日</t>
  </si>
  <si>
    <t>昭和50年03月15日</t>
  </si>
  <si>
    <t>平成23年04月01日</t>
  </si>
  <si>
    <t>氏名</t>
  </si>
  <si>
    <t>生年月日</t>
  </si>
  <si>
    <t>入会日</t>
  </si>
  <si>
    <t>入会時年齢</t>
  </si>
  <si>
    <t>鈴木　順子</t>
  </si>
  <si>
    <t>高橋　公美</t>
  </si>
  <si>
    <t>渡辺　幸子</t>
  </si>
  <si>
    <t>佐藤　美智子</t>
  </si>
  <si>
    <t>上田　鈴</t>
  </si>
  <si>
    <t>坂本　まり子</t>
  </si>
  <si>
    <t>青木　茉莉亜</t>
  </si>
  <si>
    <t>入会期間（年）</t>
    <rPh sb="0" eb="4">
      <t>ニュウカイキカン</t>
    </rPh>
    <rPh sb="5" eb="6">
      <t>ネン</t>
    </rPh>
    <phoneticPr fontId="35"/>
  </si>
  <si>
    <t>現在</t>
    <rPh sb="0" eb="2">
      <t>ゲンザイ</t>
    </rPh>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</si>
</sst>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Red]&quot;¥&quot;\-#,##0"/>
    <numFmt numFmtId="176" formatCode="#,##0.0\ [$F-40C];[Red]\-#,##0.0\ [$F-40C]"/>
    <numFmt numFmtId="177" formatCode="[$L.-410]\ #,##0.0;[Red]\-[$L.-410]\ #,##0.0"/>
    <numFmt numFmtId="178" formatCode="aaa"/>
    <numFmt numFmtId="179" formatCode="00"/>
    <numFmt numFmtId="180" formatCode="0_ "/>
    <numFmt numFmtId="181" formatCode="0_);[Red]\(0\)"/>
    <numFmt numFmtId="182" formatCode="#,###,"/>
    <numFmt numFmtId="183" formatCode="#&quot;年&quot;"/>
    <numFmt numFmtId="184" formatCode="#&quot;月&quot;"/>
    <numFmt numFmtId="185" formatCode="#&quot;日&quot;"/>
    <numFmt numFmtId="186" formatCode="yyyy&quot;年&quot;mm&quot;月&quot;dd&quot;日&quot;"/>
    <numFmt numFmtId="187" formatCode="0.00000_);[Red]\(0.00000\)"/>
    <numFmt numFmtId="188" formatCode=";;;"/>
    <numFmt numFmtId="192" formatCode="[&lt;=43585][$-411]ggge&quot;年&quot;m&quot;月&quot;d&quot;日&quot;;[&gt;=43831]ggge&quot;年&quot;m&quot;月&quot;d&quot;日&quot;;ggg&quot;年&quot;m&quot;月&quot;d&quot;日&quot;"/>
  </numFmts>
  <fonts count="37">
    <font>
      <sz val="11"/>
      <name val="明朝"/>
      <family val="1"/>
      <charset val="128"/>
    </font>
    <font>
      <sz val="11"/>
      <name val="明朝"/>
      <family val="1"/>
      <charset val="128"/>
    </font>
    <font>
      <sz val="6"/>
      <name val="明朝"/>
      <family val="3"/>
      <charset val="128"/>
    </font>
    <font>
      <sz val="6"/>
      <name val="ＭＳ Ｐゴシック"/>
      <family val="3"/>
      <charset val="128"/>
    </font>
    <font>
      <b/>
      <sz val="11"/>
      <name val="ＭＳ Ｐゴシック"/>
      <family val="3"/>
      <charset val="128"/>
    </font>
    <font>
      <b/>
      <sz val="11"/>
      <color indexed="9"/>
      <name val="ＭＳ Ｐゴシック"/>
      <family val="3"/>
      <charset val="128"/>
    </font>
    <font>
      <b/>
      <sz val="18"/>
      <name val="ＭＳ Ｐゴシック"/>
      <family val="3"/>
      <charset val="128"/>
    </font>
    <font>
      <b/>
      <sz val="14"/>
      <color indexed="9"/>
      <name val="ＭＳ Ｐ明朝"/>
      <family val="1"/>
      <charset val="128"/>
    </font>
    <font>
      <sz val="12"/>
      <name val="ＭＳ Ｐゴシック"/>
      <family val="3"/>
      <charset val="128"/>
    </font>
    <font>
      <b/>
      <sz val="12"/>
      <name val="ＭＳ Ｐゴシック"/>
      <family val="3"/>
      <charset val="128"/>
    </font>
    <font>
      <sz val="11"/>
      <name val="ＭＳ Ｐゴシック"/>
      <family val="3"/>
      <charset val="128"/>
    </font>
    <font>
      <sz val="11"/>
      <color indexed="12"/>
      <name val="明朝"/>
      <family val="1"/>
      <charset val="128"/>
    </font>
    <font>
      <b/>
      <sz val="12"/>
      <color indexed="12"/>
      <name val="ＭＳ Ｐゴシック"/>
      <family val="3"/>
      <charset val="128"/>
    </font>
    <font>
      <b/>
      <sz val="12"/>
      <color indexed="9"/>
      <name val="ＭＳ Ｐゴシック"/>
      <family val="3"/>
      <charset val="128"/>
    </font>
    <font>
      <b/>
      <sz val="11"/>
      <color indexed="10"/>
      <name val="ＭＳ Ｐゴシック"/>
      <family val="3"/>
      <charset val="128"/>
    </font>
    <font>
      <sz val="8"/>
      <color indexed="10"/>
      <name val="明朝"/>
      <family val="1"/>
      <charset val="128"/>
    </font>
    <font>
      <b/>
      <sz val="11"/>
      <color indexed="10"/>
      <name val="明朝"/>
      <family val="1"/>
      <charset val="128"/>
    </font>
    <font>
      <b/>
      <sz val="11"/>
      <color indexed="8"/>
      <name val="ＭＳ Ｐゴシック"/>
      <family val="3"/>
      <charset val="128"/>
    </font>
    <font>
      <sz val="11"/>
      <color indexed="18"/>
      <name val="ＭＳ Ｐゴシック"/>
      <family val="3"/>
      <charset val="128"/>
    </font>
    <font>
      <b/>
      <sz val="11"/>
      <color indexed="18"/>
      <name val="ＭＳ Ｐゴシック"/>
      <family val="3"/>
      <charset val="128"/>
    </font>
    <font>
      <b/>
      <sz val="14"/>
      <color indexed="12"/>
      <name val="明朝"/>
      <family val="1"/>
      <charset val="128"/>
    </font>
    <font>
      <sz val="14"/>
      <color indexed="12"/>
      <name val="明朝"/>
      <family val="1"/>
      <charset val="128"/>
    </font>
    <font>
      <sz val="14"/>
      <color indexed="10"/>
      <name val="ＭＳ Ｐゴシック"/>
      <family val="3"/>
      <charset val="128"/>
    </font>
    <font>
      <sz val="14"/>
      <name val="ＭＳ Ｐゴシック"/>
      <family val="3"/>
      <charset val="128"/>
    </font>
    <font>
      <sz val="11"/>
      <color indexed="10"/>
      <name val="ＭＳ Ｐゴシック"/>
      <family val="3"/>
      <charset val="128"/>
    </font>
    <font>
      <sz val="11"/>
      <color indexed="12"/>
      <name val="ＭＳ Ｐゴシック"/>
      <family val="3"/>
      <charset val="128"/>
    </font>
    <font>
      <sz val="10"/>
      <name val="ＭＳ Ｐゴシック"/>
      <family val="3"/>
      <charset val="128"/>
    </font>
    <font>
      <b/>
      <sz val="16"/>
      <name val="ＭＳ Ｐゴシック"/>
      <family val="3"/>
      <charset val="128"/>
    </font>
    <font>
      <b/>
      <sz val="10"/>
      <name val="ＭＳ Ｐゴシック"/>
      <family val="3"/>
      <charset val="128"/>
    </font>
    <font>
      <b/>
      <sz val="9"/>
      <name val="ＭＳ Ｐゴシック"/>
      <family val="3"/>
      <charset val="128"/>
    </font>
    <font>
      <sz val="11"/>
      <name val="ＭＳ ゴシック"/>
      <family val="3"/>
      <charset val="128"/>
    </font>
    <font>
      <sz val="16"/>
      <name val="明朝"/>
      <family val="1"/>
      <charset val="128"/>
    </font>
    <font>
      <b/>
      <sz val="11"/>
      <color indexed="12"/>
      <name val="ＭＳ Ｐゴシック"/>
      <family val="3"/>
      <charset val="128"/>
    </font>
    <font>
      <sz val="16"/>
      <name val="ＭＳ Ｐゴシック"/>
      <family val="3"/>
      <charset val="128"/>
    </font>
    <font>
      <sz val="18"/>
      <color indexed="12"/>
      <name val="ＭＳ Ｐゴシック"/>
      <family val="3"/>
      <charset val="128"/>
    </font>
    <font>
      <sz val="6"/>
      <name val="明朝"/>
      <family val="1"/>
      <charset val="128"/>
    </font>
    <font>
      <b/>
      <sz val="11"/>
      <name val="BIZ UDPゴシック"/>
      <family val="3"/>
      <charset val="128"/>
    </font>
  </fonts>
  <fills count="13">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18"/>
        <bgColor indexed="64"/>
      </patternFill>
    </fill>
    <fill>
      <patternFill patternType="solid">
        <fgColor indexed="43"/>
        <bgColor indexed="64"/>
      </patternFill>
    </fill>
    <fill>
      <patternFill patternType="solid">
        <fgColor indexed="18"/>
        <bgColor indexed="24"/>
      </patternFill>
    </fill>
    <fill>
      <patternFill patternType="solid">
        <fgColor indexed="22"/>
        <bgColor indexed="24"/>
      </patternFill>
    </fill>
    <fill>
      <patternFill patternType="solid">
        <fgColor indexed="43"/>
        <bgColor indexed="24"/>
      </patternFill>
    </fill>
    <fill>
      <patternFill patternType="solid">
        <fgColor indexed="41"/>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3"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10"/>
      </left>
      <right style="thick">
        <color indexed="10"/>
      </right>
      <top style="thick">
        <color indexed="10"/>
      </top>
      <bottom style="thick">
        <color indexed="1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style="thick">
        <color indexed="10"/>
      </right>
      <top style="thick">
        <color indexed="10"/>
      </top>
      <bottom style="thin">
        <color indexed="10"/>
      </bottom>
      <diagonal/>
    </border>
    <border>
      <left style="thick">
        <color indexed="10"/>
      </left>
      <right style="thick">
        <color indexed="10"/>
      </right>
      <top style="thin">
        <color indexed="10"/>
      </top>
      <bottom style="thin">
        <color indexed="10"/>
      </bottom>
      <diagonal/>
    </border>
    <border>
      <left style="thick">
        <color indexed="10"/>
      </left>
      <right style="thick">
        <color indexed="10"/>
      </right>
      <top style="thin">
        <color indexed="10"/>
      </top>
      <bottom style="thick">
        <color indexed="10"/>
      </bottom>
      <diagonal/>
    </border>
    <border>
      <left style="thick">
        <color indexed="10"/>
      </left>
      <right style="thick">
        <color indexed="10"/>
      </right>
      <top style="thick">
        <color indexed="10"/>
      </top>
      <bottom style="thin">
        <color indexed="64"/>
      </bottom>
      <diagonal/>
    </border>
    <border>
      <left style="thick">
        <color indexed="10"/>
      </left>
      <right style="thick">
        <color indexed="10"/>
      </right>
      <top style="thin">
        <color indexed="64"/>
      </top>
      <bottom style="thick">
        <color indexed="10"/>
      </bottom>
      <diagonal/>
    </border>
    <border>
      <left style="thick">
        <color indexed="10"/>
      </left>
      <right style="thick">
        <color indexed="10"/>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thin">
        <color indexed="64"/>
      </left>
      <right style="dotted">
        <color indexed="64"/>
      </right>
      <top/>
      <bottom style="thin">
        <color indexed="64"/>
      </bottom>
      <diagonal/>
    </border>
    <border>
      <left style="medium">
        <color indexed="14"/>
      </left>
      <right style="medium">
        <color indexed="14"/>
      </right>
      <top style="medium">
        <color indexed="14"/>
      </top>
      <bottom style="medium">
        <color indexed="1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double">
        <color indexed="11"/>
      </left>
      <right style="double">
        <color indexed="11"/>
      </right>
      <top style="double">
        <color indexed="11"/>
      </top>
      <bottom/>
      <diagonal/>
    </border>
    <border>
      <left style="double">
        <color indexed="11"/>
      </left>
      <right style="double">
        <color indexed="11"/>
      </right>
      <top/>
      <bottom/>
      <diagonal/>
    </border>
    <border>
      <left style="double">
        <color indexed="11"/>
      </left>
      <right style="double">
        <color indexed="11"/>
      </right>
      <top/>
      <bottom style="double">
        <color indexed="11"/>
      </bottom>
      <diagonal/>
    </border>
    <border>
      <left/>
      <right/>
      <top/>
      <bottom style="double">
        <color indexed="11"/>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n">
        <color indexed="64"/>
      </top>
      <bottom style="thin">
        <color indexed="64"/>
      </bottom>
      <diagonal/>
    </border>
    <border>
      <left/>
      <right/>
      <top style="thick">
        <color indexed="10"/>
      </top>
      <bottom style="thick">
        <color indexed="10"/>
      </bottom>
      <diagonal/>
    </border>
    <border>
      <left style="medium">
        <color indexed="14"/>
      </left>
      <right style="medium">
        <color indexed="14"/>
      </right>
      <top style="medium">
        <color indexed="14"/>
      </top>
      <bottom/>
      <diagonal/>
    </border>
  </borders>
  <cellStyleXfs count="3">
    <xf numFmtId="0" fontId="0" fillId="0" borderId="0"/>
    <xf numFmtId="38" fontId="1" fillId="0" borderId="0" applyFont="0" applyFill="0" applyBorder="0" applyAlignment="0" applyProtection="0"/>
    <xf numFmtId="6" fontId="1" fillId="0" borderId="0" applyFont="0" applyFill="0" applyBorder="0" applyAlignment="0" applyProtection="0"/>
  </cellStyleXfs>
  <cellXfs count="212">
    <xf numFmtId="0" fontId="0" fillId="0" borderId="0" xfId="0"/>
    <xf numFmtId="0" fontId="0" fillId="0" borderId="1" xfId="0" applyBorder="1"/>
    <xf numFmtId="0" fontId="0" fillId="0" borderId="0" xfId="0" applyFill="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5" xfId="0" applyBorder="1"/>
    <xf numFmtId="176" fontId="0" fillId="0" borderId="1" xfId="1" applyNumberFormat="1" applyFont="1" applyBorder="1"/>
    <xf numFmtId="6" fontId="0" fillId="0" borderId="6" xfId="2" applyFont="1" applyBorder="1"/>
    <xf numFmtId="177" fontId="0" fillId="0" borderId="1" xfId="1" applyNumberFormat="1" applyFont="1" applyBorder="1"/>
    <xf numFmtId="0" fontId="0" fillId="0" borderId="7" xfId="0" applyBorder="1"/>
    <xf numFmtId="0" fontId="0" fillId="0" borderId="8" xfId="0" applyBorder="1"/>
    <xf numFmtId="177" fontId="0" fillId="0" borderId="8" xfId="1" applyNumberFormat="1" applyFont="1" applyBorder="1"/>
    <xf numFmtId="6" fontId="0" fillId="0" borderId="9" xfId="2" applyFont="1" applyBorder="1"/>
    <xf numFmtId="0" fontId="8" fillId="0" borderId="0" xfId="0" applyFont="1"/>
    <xf numFmtId="0" fontId="9" fillId="0" borderId="0" xfId="0" applyFont="1"/>
    <xf numFmtId="0" fontId="5" fillId="3" borderId="1" xfId="0" applyFont="1" applyFill="1" applyBorder="1" applyAlignment="1">
      <alignment horizontal="center"/>
    </xf>
    <xf numFmtId="179" fontId="0" fillId="0" borderId="1" xfId="0" applyNumberFormat="1" applyBorder="1"/>
    <xf numFmtId="0" fontId="6" fillId="0" borderId="0" xfId="0" applyFont="1"/>
    <xf numFmtId="0" fontId="9" fillId="0" borderId="0" xfId="0" applyFont="1" applyAlignment="1">
      <alignment horizontal="right"/>
    </xf>
    <xf numFmtId="0" fontId="13" fillId="4" borderId="1" xfId="0" applyFont="1" applyFill="1" applyBorder="1" applyAlignment="1">
      <alignment horizontal="center" vertical="center"/>
    </xf>
    <xf numFmtId="0" fontId="4" fillId="0" borderId="10" xfId="0" applyFont="1" applyFill="1" applyBorder="1" applyAlignment="1">
      <alignment horizontal="right"/>
    </xf>
    <xf numFmtId="38" fontId="10" fillId="0" borderId="10" xfId="1" applyFont="1" applyFill="1" applyBorder="1"/>
    <xf numFmtId="6" fontId="4" fillId="0" borderId="10" xfId="2" applyFont="1" applyFill="1" applyBorder="1"/>
    <xf numFmtId="0" fontId="4" fillId="0" borderId="11" xfId="0" applyFont="1" applyFill="1" applyBorder="1" applyAlignment="1">
      <alignment horizontal="right"/>
    </xf>
    <xf numFmtId="38" fontId="10" fillId="0" borderId="11" xfId="1" applyFont="1" applyFill="1" applyBorder="1"/>
    <xf numFmtId="6" fontId="4" fillId="0" borderId="11" xfId="2" applyFont="1" applyFill="1" applyBorder="1"/>
    <xf numFmtId="0" fontId="4" fillId="0" borderId="12" xfId="0" applyFont="1" applyFill="1" applyBorder="1" applyAlignment="1">
      <alignment horizontal="right"/>
    </xf>
    <xf numFmtId="38" fontId="10" fillId="0" borderId="12" xfId="1" applyFont="1" applyFill="1" applyBorder="1"/>
    <xf numFmtId="6" fontId="4" fillId="0" borderId="12" xfId="2" applyFont="1" applyFill="1" applyBorder="1"/>
    <xf numFmtId="0" fontId="4" fillId="0" borderId="1" xfId="0" applyFont="1" applyFill="1" applyBorder="1" applyAlignment="1">
      <alignment horizontal="center"/>
    </xf>
    <xf numFmtId="6" fontId="4" fillId="0" borderId="1" xfId="2" applyFont="1" applyFill="1" applyBorder="1"/>
    <xf numFmtId="0" fontId="12" fillId="0" borderId="0" xfId="0" applyFont="1" applyFill="1" applyBorder="1" applyAlignment="1">
      <alignment horizontal="right"/>
    </xf>
    <xf numFmtId="180" fontId="0" fillId="5" borderId="1" xfId="0" applyNumberFormat="1" applyFill="1" applyBorder="1" applyAlignment="1">
      <alignment horizontal="right"/>
    </xf>
    <xf numFmtId="181" fontId="0" fillId="5" borderId="1" xfId="0" applyNumberFormat="1" applyFill="1" applyBorder="1" applyAlignment="1">
      <alignment horizontal="right"/>
    </xf>
    <xf numFmtId="14" fontId="0" fillId="2" borderId="1" xfId="0" applyNumberFormat="1" applyFill="1" applyBorder="1" applyAlignment="1" applyProtection="1">
      <alignment horizontal="right"/>
      <protection locked="0"/>
    </xf>
    <xf numFmtId="0" fontId="0" fillId="0" borderId="0" xfId="0" applyFill="1" applyAlignment="1">
      <alignment wrapText="1"/>
    </xf>
    <xf numFmtId="0" fontId="11" fillId="0" borderId="1" xfId="0" applyFont="1" applyFill="1" applyBorder="1" applyAlignment="1">
      <alignment horizontal="center"/>
    </xf>
    <xf numFmtId="0" fontId="15" fillId="0" borderId="0" xfId="0" applyFont="1" applyFill="1" applyAlignment="1">
      <alignment horizontal="center"/>
    </xf>
    <xf numFmtId="0" fontId="15" fillId="0" borderId="0" xfId="0" applyFont="1" applyFill="1" applyAlignment="1">
      <alignment horizontal="right"/>
    </xf>
    <xf numFmtId="0" fontId="15" fillId="0" borderId="0" xfId="0" applyFont="1" applyFill="1" applyBorder="1" applyAlignment="1">
      <alignment horizontal="right"/>
    </xf>
    <xf numFmtId="0" fontId="13" fillId="6" borderId="13" xfId="0" applyFont="1" applyFill="1" applyBorder="1" applyAlignment="1">
      <alignment horizontal="centerContinuous"/>
    </xf>
    <xf numFmtId="0" fontId="5" fillId="6" borderId="14" xfId="0" applyFont="1" applyFill="1" applyBorder="1" applyAlignment="1">
      <alignment horizontal="centerContinuous"/>
    </xf>
    <xf numFmtId="0" fontId="5" fillId="6" borderId="15" xfId="0" applyFont="1" applyFill="1" applyBorder="1" applyAlignment="1">
      <alignment horizontal="centerContinuous"/>
    </xf>
    <xf numFmtId="0" fontId="13" fillId="6" borderId="16" xfId="0" applyFont="1" applyFill="1" applyBorder="1" applyAlignment="1">
      <alignment horizontal="left"/>
    </xf>
    <xf numFmtId="0" fontId="5" fillId="6" borderId="0" xfId="0" applyFont="1" applyFill="1" applyBorder="1" applyAlignment="1">
      <alignment horizontal="right"/>
    </xf>
    <xf numFmtId="0" fontId="5" fillId="6" borderId="17" xfId="0" applyFont="1" applyFill="1" applyBorder="1" applyAlignment="1">
      <alignment horizontal="right"/>
    </xf>
    <xf numFmtId="0" fontId="13" fillId="6" borderId="18" xfId="0" applyFont="1" applyFill="1" applyBorder="1" applyAlignment="1">
      <alignment horizontal="left"/>
    </xf>
    <xf numFmtId="0" fontId="5" fillId="6" borderId="19" xfId="0" applyFont="1" applyFill="1" applyBorder="1" applyAlignment="1">
      <alignment horizontal="right"/>
    </xf>
    <xf numFmtId="0" fontId="5" fillId="6" borderId="20" xfId="0" applyFont="1" applyFill="1" applyBorder="1" applyAlignment="1">
      <alignment horizontal="right"/>
    </xf>
    <xf numFmtId="0" fontId="17" fillId="7" borderId="1" xfId="0" applyNumberFormat="1" applyFont="1" applyFill="1" applyBorder="1" applyAlignment="1">
      <alignment horizontal="left"/>
    </xf>
    <xf numFmtId="182" fontId="18" fillId="7" borderId="1" xfId="1" applyNumberFormat="1" applyFont="1" applyFill="1" applyBorder="1" applyAlignment="1"/>
    <xf numFmtId="182" fontId="18" fillId="7" borderId="1" xfId="0" applyNumberFormat="1" applyFont="1" applyFill="1" applyBorder="1" applyAlignment="1"/>
    <xf numFmtId="0" fontId="19" fillId="8" borderId="1" xfId="0" applyNumberFormat="1" applyFont="1" applyFill="1" applyBorder="1" applyAlignment="1">
      <alignment horizontal="left"/>
    </xf>
    <xf numFmtId="182" fontId="18" fillId="8" borderId="1" xfId="1" applyNumberFormat="1" applyFont="1" applyFill="1" applyBorder="1" applyAlignment="1"/>
    <xf numFmtId="182" fontId="18" fillId="8" borderId="1" xfId="0" applyNumberFormat="1" applyFont="1" applyFill="1" applyBorder="1" applyAlignment="1"/>
    <xf numFmtId="0" fontId="17" fillId="7" borderId="1" xfId="0" applyFont="1" applyFill="1" applyBorder="1" applyAlignment="1">
      <alignment horizontal="left"/>
    </xf>
    <xf numFmtId="0" fontId="19" fillId="8" borderId="1" xfId="0" applyFont="1" applyFill="1" applyBorder="1" applyAlignment="1">
      <alignment horizontal="left"/>
    </xf>
    <xf numFmtId="58" fontId="21" fillId="0" borderId="0" xfId="0" applyNumberFormat="1" applyFont="1" applyAlignment="1">
      <alignment horizontal="right"/>
    </xf>
    <xf numFmtId="58" fontId="20" fillId="0" borderId="0" xfId="0" applyNumberFormat="1" applyFont="1" applyAlignment="1">
      <alignment horizontal="left"/>
    </xf>
    <xf numFmtId="14" fontId="16" fillId="2" borderId="0" xfId="0" applyNumberFormat="1" applyFont="1" applyFill="1"/>
    <xf numFmtId="0" fontId="26" fillId="0" borderId="0" xfId="0" applyFont="1"/>
    <xf numFmtId="0" fontId="27" fillId="0" borderId="0" xfId="0" applyFont="1"/>
    <xf numFmtId="0" fontId="26" fillId="0" borderId="0" xfId="0" applyNumberFormat="1" applyFont="1"/>
    <xf numFmtId="0" fontId="26" fillId="0" borderId="0" xfId="0" applyFont="1" applyAlignment="1">
      <alignment vertical="center"/>
    </xf>
    <xf numFmtId="0" fontId="4" fillId="9" borderId="1" xfId="0" applyFont="1" applyFill="1" applyBorder="1" applyAlignment="1">
      <alignment horizontal="center" vertical="center"/>
    </xf>
    <xf numFmtId="0" fontId="28" fillId="9" borderId="1" xfId="0" applyFont="1" applyFill="1" applyBorder="1" applyAlignment="1">
      <alignment horizontal="center" vertical="center"/>
    </xf>
    <xf numFmtId="183" fontId="26" fillId="0" borderId="21" xfId="0" applyNumberFormat="1" applyFont="1" applyBorder="1" applyAlignment="1">
      <alignment vertical="center"/>
    </xf>
    <xf numFmtId="184" fontId="26" fillId="0" borderId="22" xfId="0" applyNumberFormat="1" applyFont="1" applyBorder="1" applyAlignment="1">
      <alignment vertical="center"/>
    </xf>
    <xf numFmtId="185" fontId="26" fillId="0" borderId="23" xfId="0" applyNumberFormat="1" applyFont="1" applyBorder="1" applyAlignment="1">
      <alignment vertical="center"/>
    </xf>
    <xf numFmtId="0" fontId="26" fillId="2" borderId="24" xfId="0" applyFont="1" applyFill="1" applyBorder="1" applyAlignment="1">
      <alignment horizontal="left" vertical="center" indent="1"/>
    </xf>
    <xf numFmtId="0" fontId="26" fillId="2" borderId="25" xfId="0" applyFont="1" applyFill="1" applyBorder="1" applyAlignment="1">
      <alignment vertical="center"/>
    </xf>
    <xf numFmtId="0" fontId="26" fillId="2" borderId="25" xfId="0" applyNumberFormat="1" applyFont="1" applyFill="1" applyBorder="1" applyAlignment="1">
      <alignment vertical="center"/>
    </xf>
    <xf numFmtId="0" fontId="26" fillId="2" borderId="26" xfId="0" applyFont="1" applyFill="1" applyBorder="1" applyAlignment="1">
      <alignment vertical="center"/>
    </xf>
    <xf numFmtId="0" fontId="26" fillId="2" borderId="27" xfId="0" applyFont="1" applyFill="1" applyBorder="1" applyAlignment="1">
      <alignment horizontal="left" vertical="center" indent="1"/>
    </xf>
    <xf numFmtId="0" fontId="26" fillId="2" borderId="0" xfId="0" applyFont="1" applyFill="1" applyBorder="1" applyAlignment="1">
      <alignment horizontal="center" vertical="center"/>
    </xf>
    <xf numFmtId="0" fontId="26" fillId="2" borderId="0" xfId="0" applyFont="1" applyFill="1" applyBorder="1" applyAlignment="1">
      <alignment vertical="center"/>
    </xf>
    <xf numFmtId="14" fontId="26" fillId="2" borderId="0" xfId="0" applyNumberFormat="1" applyFont="1" applyFill="1" applyBorder="1" applyAlignment="1">
      <alignment horizontal="left" vertical="center"/>
    </xf>
    <xf numFmtId="0" fontId="26" fillId="2" borderId="28" xfId="0" applyFont="1" applyFill="1" applyBorder="1" applyAlignment="1">
      <alignment vertical="center"/>
    </xf>
    <xf numFmtId="14" fontId="26" fillId="2" borderId="29" xfId="0" applyNumberFormat="1" applyFont="1" applyFill="1" applyBorder="1" applyAlignment="1">
      <alignment horizontal="left" vertical="center" indent="1"/>
    </xf>
    <xf numFmtId="0" fontId="26" fillId="2" borderId="19" xfId="0" applyFont="1" applyFill="1" applyBorder="1" applyAlignment="1">
      <alignment horizontal="center" vertical="center"/>
    </xf>
    <xf numFmtId="0" fontId="26" fillId="2" borderId="19" xfId="0" applyFont="1" applyFill="1" applyBorder="1" applyAlignment="1">
      <alignment vertical="center"/>
    </xf>
    <xf numFmtId="14" fontId="26" fillId="2" borderId="19" xfId="0" applyNumberFormat="1" applyFont="1" applyFill="1" applyBorder="1" applyAlignment="1">
      <alignment horizontal="left" vertical="center"/>
    </xf>
    <xf numFmtId="0" fontId="26" fillId="2" borderId="19" xfId="0" applyNumberFormat="1" applyFont="1" applyFill="1" applyBorder="1" applyAlignment="1">
      <alignment vertical="center"/>
    </xf>
    <xf numFmtId="0" fontId="26" fillId="2" borderId="30" xfId="0" applyFont="1" applyFill="1" applyBorder="1" applyAlignment="1">
      <alignment horizontal="center" vertical="center"/>
    </xf>
    <xf numFmtId="0" fontId="26" fillId="0" borderId="0" xfId="0" applyFont="1" applyBorder="1" applyAlignment="1">
      <alignment horizontal="center"/>
    </xf>
    <xf numFmtId="0" fontId="29" fillId="9" borderId="1" xfId="0" applyFont="1" applyFill="1" applyBorder="1" applyAlignment="1">
      <alignment horizontal="center" vertical="center"/>
    </xf>
    <xf numFmtId="0" fontId="26" fillId="0" borderId="0" xfId="0" applyFont="1" applyBorder="1"/>
    <xf numFmtId="0" fontId="26" fillId="0" borderId="1" xfId="0" applyFont="1" applyBorder="1"/>
    <xf numFmtId="0" fontId="26" fillId="0" borderId="1" xfId="0" applyFont="1" applyBorder="1" applyAlignment="1">
      <alignment horizontal="center"/>
    </xf>
    <xf numFmtId="183" fontId="26" fillId="0" borderId="21" xfId="0" applyNumberFormat="1" applyFont="1" applyBorder="1"/>
    <xf numFmtId="184" fontId="26" fillId="0" borderId="22" xfId="0" applyNumberFormat="1" applyFont="1" applyBorder="1"/>
    <xf numFmtId="185" fontId="26" fillId="0" borderId="23" xfId="0" applyNumberFormat="1" applyFont="1" applyBorder="1"/>
    <xf numFmtId="0" fontId="30" fillId="0" borderId="0" xfId="0" applyFont="1" applyFill="1" applyBorder="1" applyAlignment="1">
      <alignment horizontal="right"/>
    </xf>
    <xf numFmtId="0" fontId="30" fillId="0" borderId="0" xfId="0" applyFont="1"/>
    <xf numFmtId="0" fontId="30" fillId="0" borderId="0" xfId="0" applyFont="1" applyAlignment="1">
      <alignment horizontal="right"/>
    </xf>
    <xf numFmtId="0" fontId="30" fillId="0" borderId="0" xfId="0" applyFont="1" applyFill="1"/>
    <xf numFmtId="0" fontId="30" fillId="0" borderId="0" xfId="0" applyFont="1" applyFill="1" applyBorder="1"/>
    <xf numFmtId="181" fontId="0" fillId="0" borderId="0" xfId="0" applyNumberFormat="1" applyFill="1"/>
    <xf numFmtId="14" fontId="0" fillId="0" borderId="0" xfId="0" applyNumberFormat="1"/>
    <xf numFmtId="0" fontId="31" fillId="0" borderId="0" xfId="0" applyFont="1"/>
    <xf numFmtId="181" fontId="31" fillId="2" borderId="1" xfId="0" applyNumberFormat="1" applyFont="1" applyFill="1" applyBorder="1"/>
    <xf numFmtId="0" fontId="10" fillId="0" borderId="0" xfId="0" applyFont="1"/>
    <xf numFmtId="0" fontId="28" fillId="9" borderId="31" xfId="0" applyFont="1" applyFill="1" applyBorder="1" applyAlignment="1">
      <alignment horizontal="center" vertical="center"/>
    </xf>
    <xf numFmtId="188" fontId="0" fillId="0" borderId="0" xfId="0" applyNumberFormat="1" applyFill="1"/>
    <xf numFmtId="0" fontId="0" fillId="2" borderId="32" xfId="0" applyFill="1" applyBorder="1" applyAlignment="1">
      <alignment horizontal="center"/>
    </xf>
    <xf numFmtId="14" fontId="16" fillId="2" borderId="33" xfId="0" applyNumberFormat="1" applyFont="1" applyFill="1" applyBorder="1"/>
    <xf numFmtId="178" fontId="0" fillId="0" borderId="34" xfId="0" applyNumberFormat="1" applyBorder="1"/>
    <xf numFmtId="0" fontId="0" fillId="0" borderId="35" xfId="0" applyBorder="1"/>
    <xf numFmtId="0" fontId="5" fillId="3" borderId="31" xfId="0" applyFont="1" applyFill="1" applyBorder="1" applyAlignment="1">
      <alignment horizontal="center"/>
    </xf>
    <xf numFmtId="183" fontId="26" fillId="0" borderId="34" xfId="0" applyNumberFormat="1" applyFont="1" applyBorder="1"/>
    <xf numFmtId="0" fontId="26" fillId="2" borderId="25" xfId="0" applyFont="1" applyFill="1" applyBorder="1" applyAlignment="1">
      <alignment horizontal="center" vertical="center"/>
    </xf>
    <xf numFmtId="58" fontId="30" fillId="5" borderId="31" xfId="0" applyNumberFormat="1" applyFont="1" applyFill="1" applyBorder="1"/>
    <xf numFmtId="14" fontId="30" fillId="5" borderId="39" xfId="0" applyNumberFormat="1" applyFont="1" applyFill="1" applyBorder="1"/>
    <xf numFmtId="0" fontId="30" fillId="2" borderId="33" xfId="0" applyFont="1" applyFill="1" applyBorder="1"/>
    <xf numFmtId="22" fontId="8" fillId="2" borderId="33" xfId="0" applyNumberFormat="1" applyFont="1" applyFill="1" applyBorder="1"/>
    <xf numFmtId="181" fontId="30" fillId="5" borderId="40" xfId="0" applyNumberFormat="1" applyFont="1" applyFill="1" applyBorder="1"/>
    <xf numFmtId="180" fontId="30" fillId="2" borderId="39" xfId="0" applyNumberFormat="1" applyFont="1" applyFill="1" applyBorder="1"/>
    <xf numFmtId="180" fontId="30" fillId="2" borderId="41" xfId="0" applyNumberFormat="1" applyFont="1" applyFill="1" applyBorder="1"/>
    <xf numFmtId="180" fontId="30" fillId="2" borderId="40" xfId="0" applyNumberFormat="1" applyFont="1" applyFill="1" applyBorder="1"/>
    <xf numFmtId="0" fontId="33" fillId="0" borderId="33" xfId="0" applyFont="1" applyBorder="1"/>
    <xf numFmtId="0" fontId="33" fillId="0" borderId="0" xfId="0" applyFont="1"/>
    <xf numFmtId="0" fontId="34" fillId="2" borderId="33" xfId="0" applyFont="1" applyFill="1" applyBorder="1"/>
    <xf numFmtId="0" fontId="28" fillId="9" borderId="34" xfId="0" applyFont="1" applyFill="1" applyBorder="1" applyAlignment="1">
      <alignment horizontal="center" vertical="center"/>
    </xf>
    <xf numFmtId="0" fontId="30" fillId="2" borderId="36" xfId="0" applyFont="1" applyFill="1" applyBorder="1"/>
    <xf numFmtId="0" fontId="30" fillId="2" borderId="37" xfId="0" applyFont="1" applyFill="1" applyBorder="1"/>
    <xf numFmtId="0" fontId="30" fillId="2" borderId="38" xfId="0" applyFont="1" applyFill="1" applyBorder="1"/>
    <xf numFmtId="22" fontId="30" fillId="2" borderId="33" xfId="0" applyNumberFormat="1" applyFont="1" applyFill="1" applyBorder="1"/>
    <xf numFmtId="14" fontId="30" fillId="5" borderId="36" xfId="0" applyNumberFormat="1" applyFont="1" applyFill="1" applyBorder="1"/>
    <xf numFmtId="22" fontId="30" fillId="5" borderId="38" xfId="1" applyNumberFormat="1" applyFont="1" applyFill="1" applyBorder="1"/>
    <xf numFmtId="0" fontId="0" fillId="0" borderId="42" xfId="0" applyBorder="1"/>
    <xf numFmtId="14" fontId="0" fillId="0" borderId="42" xfId="0" applyNumberFormat="1" applyBorder="1"/>
    <xf numFmtId="0" fontId="26" fillId="0" borderId="35" xfId="0" applyFont="1" applyBorder="1" applyAlignment="1">
      <alignment horizontal="center"/>
    </xf>
    <xf numFmtId="186" fontId="26" fillId="0" borderId="36" xfId="0" applyNumberFormat="1" applyFont="1" applyBorder="1"/>
    <xf numFmtId="186" fontId="26" fillId="0" borderId="37" xfId="0" applyNumberFormat="1" applyFont="1" applyBorder="1"/>
    <xf numFmtId="186" fontId="26" fillId="0" borderId="38" xfId="0" applyNumberFormat="1" applyFont="1" applyBorder="1"/>
    <xf numFmtId="183" fontId="26" fillId="0" borderId="43" xfId="0" applyNumberFormat="1" applyFont="1" applyBorder="1" applyAlignment="1">
      <alignment vertical="center"/>
    </xf>
    <xf numFmtId="183" fontId="26" fillId="0" borderId="44" xfId="0" applyNumberFormat="1" applyFont="1" applyBorder="1" applyAlignment="1">
      <alignment vertical="center"/>
    </xf>
    <xf numFmtId="184" fontId="26" fillId="0" borderId="45" xfId="0" applyNumberFormat="1" applyFont="1" applyBorder="1" applyAlignment="1">
      <alignment vertical="center"/>
    </xf>
    <xf numFmtId="184" fontId="26" fillId="0" borderId="44" xfId="0" applyNumberFormat="1" applyFont="1" applyBorder="1" applyAlignment="1">
      <alignment vertical="center"/>
    </xf>
    <xf numFmtId="185" fontId="26" fillId="0" borderId="46" xfId="0" applyNumberFormat="1" applyFont="1" applyBorder="1" applyAlignment="1">
      <alignment vertical="center"/>
    </xf>
    <xf numFmtId="185" fontId="26" fillId="0" borderId="44" xfId="0" applyNumberFormat="1" applyFont="1" applyBorder="1" applyAlignment="1">
      <alignment vertical="center"/>
    </xf>
    <xf numFmtId="0" fontId="10" fillId="0" borderId="0" xfId="0" applyFont="1" applyFill="1"/>
    <xf numFmtId="0" fontId="22" fillId="0" borderId="0" xfId="0" applyFont="1" applyFill="1" applyBorder="1"/>
    <xf numFmtId="0" fontId="10" fillId="0" borderId="0" xfId="0" applyFont="1" applyFill="1" applyBorder="1"/>
    <xf numFmtId="0" fontId="22" fillId="0" borderId="19" xfId="0" applyFont="1" applyFill="1" applyBorder="1"/>
    <xf numFmtId="0" fontId="10" fillId="0" borderId="27" xfId="0" applyFont="1" applyFill="1" applyBorder="1" applyAlignment="1">
      <alignment horizontal="center"/>
    </xf>
    <xf numFmtId="0" fontId="25" fillId="0" borderId="0" xfId="0" applyFont="1" applyFill="1" applyBorder="1" applyAlignment="1">
      <alignment horizontal="left" vertical="top"/>
    </xf>
    <xf numFmtId="49" fontId="10" fillId="0" borderId="28" xfId="0" applyNumberFormat="1" applyFont="1" applyFill="1" applyBorder="1" applyAlignment="1">
      <alignment horizontal="left" vertical="top" wrapText="1"/>
    </xf>
    <xf numFmtId="0" fontId="10" fillId="0" borderId="29" xfId="0" applyFont="1" applyFill="1" applyBorder="1"/>
    <xf numFmtId="0" fontId="25" fillId="0" borderId="19" xfId="0" applyFont="1" applyFill="1" applyBorder="1" applyAlignment="1">
      <alignment horizontal="left" vertical="top"/>
    </xf>
    <xf numFmtId="0" fontId="10" fillId="0" borderId="30" xfId="0" applyFont="1" applyFill="1" applyBorder="1" applyAlignment="1">
      <alignment horizontal="left" vertical="top" wrapText="1"/>
    </xf>
    <xf numFmtId="181" fontId="10" fillId="0" borderId="0" xfId="0" applyNumberFormat="1" applyFont="1" applyFill="1" applyAlignment="1">
      <alignment horizontal="left"/>
    </xf>
    <xf numFmtId="0" fontId="10" fillId="0" borderId="24" xfId="0" applyFont="1" applyFill="1" applyBorder="1" applyAlignment="1">
      <alignment horizontal="center"/>
    </xf>
    <xf numFmtId="0" fontId="25" fillId="0" borderId="25" xfId="0" applyFont="1" applyFill="1" applyBorder="1" applyAlignment="1">
      <alignment horizontal="left" vertical="top"/>
    </xf>
    <xf numFmtId="49" fontId="10" fillId="0" borderId="26" xfId="0" applyNumberFormat="1" applyFont="1" applyFill="1" applyBorder="1" applyAlignment="1">
      <alignment horizontal="left" vertical="top" wrapText="1"/>
    </xf>
    <xf numFmtId="0" fontId="25" fillId="0" borderId="30" xfId="0" applyFont="1" applyFill="1" applyBorder="1" applyAlignment="1">
      <alignment horizontal="left" vertical="top" wrapText="1"/>
    </xf>
    <xf numFmtId="187" fontId="0" fillId="0" borderId="0" xfId="0" applyNumberFormat="1" applyFill="1"/>
    <xf numFmtId="186" fontId="26" fillId="11" borderId="36" xfId="0" applyNumberFormat="1" applyFont="1" applyFill="1" applyBorder="1"/>
    <xf numFmtId="0" fontId="26" fillId="11" borderId="35" xfId="0" applyFont="1" applyFill="1" applyBorder="1" applyAlignment="1">
      <alignment horizontal="center"/>
    </xf>
    <xf numFmtId="186" fontId="26" fillId="11" borderId="37" xfId="0" applyNumberFormat="1" applyFont="1" applyFill="1" applyBorder="1"/>
    <xf numFmtId="186" fontId="26" fillId="11" borderId="38" xfId="0" applyNumberFormat="1" applyFont="1" applyFill="1" applyBorder="1"/>
    <xf numFmtId="0" fontId="26" fillId="2" borderId="55" xfId="0" applyFont="1" applyFill="1" applyBorder="1" applyAlignment="1">
      <alignment horizontal="center" vertical="center"/>
    </xf>
    <xf numFmtId="0" fontId="11" fillId="0" borderId="34" xfId="0" applyFont="1" applyFill="1" applyBorder="1" applyAlignment="1">
      <alignment horizontal="center"/>
    </xf>
    <xf numFmtId="0" fontId="11" fillId="0" borderId="35" xfId="0" applyFont="1" applyFill="1" applyBorder="1" applyAlignment="1">
      <alignment horizontal="center"/>
    </xf>
    <xf numFmtId="0" fontId="12" fillId="10" borderId="47" xfId="0" applyFont="1" applyFill="1" applyBorder="1" applyAlignment="1">
      <alignment horizontal="left" vertical="top" wrapText="1"/>
    </xf>
    <xf numFmtId="0" fontId="12" fillId="10" borderId="48" xfId="0" applyFont="1" applyFill="1" applyBorder="1" applyAlignment="1">
      <alignment horizontal="left" vertical="top" wrapText="1"/>
    </xf>
    <xf numFmtId="0" fontId="12" fillId="10" borderId="49" xfId="0" applyFont="1" applyFill="1" applyBorder="1" applyAlignment="1">
      <alignment horizontal="left" vertical="top" wrapText="1"/>
    </xf>
    <xf numFmtId="0" fontId="14" fillId="0" borderId="0" xfId="0" applyFont="1" applyFill="1" applyAlignment="1">
      <alignment horizontal="left" vertical="center"/>
    </xf>
    <xf numFmtId="0" fontId="14" fillId="0" borderId="50" xfId="0" applyFont="1" applyFill="1" applyBorder="1" applyAlignment="1">
      <alignment horizontal="left" vertical="center"/>
    </xf>
    <xf numFmtId="0" fontId="10" fillId="0" borderId="0" xfId="0" applyFont="1" applyFill="1" applyBorder="1" applyAlignment="1">
      <alignment horizontal="left" vertical="top" wrapText="1"/>
    </xf>
    <xf numFmtId="0" fontId="10" fillId="0" borderId="19" xfId="0" applyFont="1" applyFill="1" applyBorder="1" applyAlignment="1">
      <alignment horizontal="left" vertical="top" wrapText="1"/>
    </xf>
    <xf numFmtId="0" fontId="5" fillId="6" borderId="0" xfId="0" applyFont="1" applyFill="1" applyBorder="1" applyAlignment="1">
      <alignment horizontal="center"/>
    </xf>
    <xf numFmtId="0" fontId="5" fillId="6" borderId="17" xfId="0" applyFont="1" applyFill="1" applyBorder="1" applyAlignment="1">
      <alignment horizontal="center"/>
    </xf>
    <xf numFmtId="58" fontId="20" fillId="0" borderId="51" xfId="0" applyNumberFormat="1" applyFont="1" applyBorder="1" applyAlignment="1">
      <alignment horizontal="center"/>
    </xf>
    <xf numFmtId="58" fontId="20" fillId="0" borderId="52" xfId="0" applyNumberFormat="1" applyFont="1" applyBorder="1" applyAlignment="1">
      <alignment horizontal="center"/>
    </xf>
    <xf numFmtId="0" fontId="6" fillId="0" borderId="0" xfId="0" applyFont="1" applyAlignment="1">
      <alignment horizontal="center"/>
    </xf>
    <xf numFmtId="0" fontId="7" fillId="3" borderId="0" xfId="0" applyFont="1" applyFill="1" applyAlignment="1">
      <alignment horizontal="center"/>
    </xf>
    <xf numFmtId="0" fontId="5" fillId="3" borderId="34" xfId="0" applyFont="1" applyFill="1" applyBorder="1" applyAlignment="1">
      <alignment horizontal="center"/>
    </xf>
    <xf numFmtId="0" fontId="5" fillId="3" borderId="53" xfId="0" applyFont="1" applyFill="1" applyBorder="1" applyAlignment="1">
      <alignment horizontal="center"/>
    </xf>
    <xf numFmtId="0" fontId="5" fillId="3" borderId="35" xfId="0" applyFont="1" applyFill="1" applyBorder="1" applyAlignment="1">
      <alignment horizontal="center"/>
    </xf>
    <xf numFmtId="0" fontId="5" fillId="3" borderId="1" xfId="0" applyFont="1" applyFill="1" applyBorder="1" applyAlignment="1">
      <alignment horizontal="center"/>
    </xf>
    <xf numFmtId="0" fontId="4" fillId="0" borderId="34" xfId="0" applyFont="1" applyBorder="1" applyAlignment="1">
      <alignment horizontal="center" vertical="center"/>
    </xf>
    <xf numFmtId="0" fontId="4" fillId="0" borderId="53" xfId="0" applyFont="1" applyBorder="1" applyAlignment="1">
      <alignment horizontal="center" vertical="center"/>
    </xf>
    <xf numFmtId="0" fontId="4" fillId="0" borderId="35" xfId="0" applyFont="1" applyBorder="1" applyAlignment="1">
      <alignment horizontal="center" vertical="center"/>
    </xf>
    <xf numFmtId="6" fontId="26" fillId="0" borderId="1" xfId="2" applyFont="1" applyBorder="1" applyAlignment="1">
      <alignment horizontal="center" vertical="center"/>
    </xf>
    <xf numFmtId="0" fontId="26" fillId="0" borderId="34" xfId="0" applyNumberFormat="1" applyFont="1" applyBorder="1" applyAlignment="1">
      <alignment horizontal="center" vertical="center"/>
    </xf>
    <xf numFmtId="0" fontId="26" fillId="0" borderId="35" xfId="0" applyNumberFormat="1" applyFont="1" applyBorder="1" applyAlignment="1">
      <alignment horizontal="center" vertical="center"/>
    </xf>
    <xf numFmtId="31" fontId="26" fillId="11" borderId="51" xfId="0" applyNumberFormat="1" applyFont="1" applyFill="1" applyBorder="1" applyAlignment="1">
      <alignment horizontal="center" vertical="center"/>
    </xf>
    <xf numFmtId="31" fontId="26" fillId="11" borderId="54" xfId="0" applyNumberFormat="1" applyFont="1" applyFill="1" applyBorder="1" applyAlignment="1">
      <alignment horizontal="center" vertical="center"/>
    </xf>
    <xf numFmtId="31" fontId="26" fillId="11" borderId="52" xfId="0" applyNumberFormat="1" applyFont="1" applyFill="1" applyBorder="1" applyAlignment="1">
      <alignment horizontal="center" vertical="center"/>
    </xf>
    <xf numFmtId="0" fontId="26" fillId="0" borderId="0" xfId="0" applyFont="1" applyBorder="1" applyAlignment="1">
      <alignment horizontal="center" vertical="center"/>
    </xf>
    <xf numFmtId="0" fontId="28" fillId="9" borderId="31" xfId="0" applyFont="1" applyFill="1" applyBorder="1" applyAlignment="1">
      <alignment horizontal="center" vertical="center"/>
    </xf>
    <xf numFmtId="0" fontId="28" fillId="9" borderId="32" xfId="0" applyFont="1" applyFill="1" applyBorder="1" applyAlignment="1">
      <alignment horizontal="center" vertical="center"/>
    </xf>
    <xf numFmtId="0" fontId="28" fillId="9" borderId="1" xfId="0" applyFont="1" applyFill="1" applyBorder="1" applyAlignment="1">
      <alignment horizontal="center" vertical="center"/>
    </xf>
    <xf numFmtId="0" fontId="28" fillId="9" borderId="1" xfId="0" applyFont="1" applyFill="1" applyBorder="1" applyAlignment="1">
      <alignment horizontal="center"/>
    </xf>
    <xf numFmtId="0" fontId="28" fillId="9" borderId="34" xfId="0" applyFont="1" applyFill="1" applyBorder="1" applyAlignment="1">
      <alignment horizontal="center" vertical="center"/>
    </xf>
    <xf numFmtId="0" fontId="28" fillId="9" borderId="53" xfId="0" applyFont="1" applyFill="1" applyBorder="1" applyAlignment="1">
      <alignment horizontal="center" vertical="center"/>
    </xf>
    <xf numFmtId="0" fontId="28" fillId="9" borderId="35" xfId="0" applyFont="1" applyFill="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36" fillId="0" borderId="53" xfId="0" applyFont="1" applyBorder="1"/>
    <xf numFmtId="0" fontId="36" fillId="0" borderId="0" xfId="0" applyFont="1"/>
    <xf numFmtId="0" fontId="36" fillId="0" borderId="0" xfId="0" applyFont="1" applyBorder="1"/>
    <xf numFmtId="192" fontId="36" fillId="0" borderId="0" xfId="0" applyNumberFormat="1" applyFont="1" applyBorder="1"/>
    <xf numFmtId="0" fontId="36" fillId="0" borderId="19" xfId="0" applyFont="1" applyBorder="1"/>
    <xf numFmtId="14" fontId="36" fillId="12" borderId="0" xfId="0" applyNumberFormat="1" applyFont="1" applyFill="1"/>
    <xf numFmtId="0" fontId="36" fillId="12" borderId="0" xfId="0" applyFont="1" applyFill="1"/>
    <xf numFmtId="0" fontId="36" fillId="11" borderId="53" xfId="0" applyFont="1" applyFill="1" applyBorder="1"/>
    <xf numFmtId="0" fontId="36" fillId="11" borderId="0" xfId="0" applyFont="1" applyFill="1" applyBorder="1"/>
    <xf numFmtId="0" fontId="36" fillId="11" borderId="0" xfId="0" applyFont="1" applyFill="1"/>
    <xf numFmtId="0" fontId="36" fillId="11" borderId="19" xfId="0" applyFont="1" applyFill="1" applyBorder="1"/>
  </cellXfs>
  <cellStyles count="3">
    <cellStyle name="桁区切り" xfId="1" builtinId="6"/>
    <cellStyle name="通貨" xfId="2" builtinId="7"/>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24207;&#25991;!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21839;&#65297;!A1"/><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1839;&#65298;!B20"/></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1839;&#65299;!B8"/></Relationships>
</file>

<file path=xl/drawings/_rels/drawing5.xml.rels><?xml version="1.0" encoding="UTF-8" standalone="yes"?>
<Relationships xmlns="http://schemas.openxmlformats.org/package/2006/relationships"><Relationship Id="rId1" Type="http://schemas.openxmlformats.org/officeDocument/2006/relationships/hyperlink" Target="#&#21839;&#65300;!E2"/></Relationships>
</file>

<file path=xl/drawings/_rels/drawing6.xml.rels><?xml version="1.0" encoding="UTF-8" standalone="yes"?>
<Relationships xmlns="http://schemas.openxmlformats.org/package/2006/relationships"><Relationship Id="rId1" Type="http://schemas.openxmlformats.org/officeDocument/2006/relationships/hyperlink" Target="#&#21839;&#65301;!E7"/></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21839;&#65302;!J3"/></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9526</xdr:rowOff>
    </xdr:from>
    <xdr:to>
      <xdr:col>10</xdr:col>
      <xdr:colOff>133350</xdr:colOff>
      <xdr:row>7</xdr:row>
      <xdr:rowOff>161926</xdr:rowOff>
    </xdr:to>
    <xdr:sp macro="" textlink="">
      <xdr:nvSpPr>
        <xdr:cNvPr id="27649" name="Text Box 1"/>
        <xdr:cNvSpPr txBox="1">
          <a:spLocks noChangeArrowheads="1"/>
        </xdr:cNvSpPr>
      </xdr:nvSpPr>
      <xdr:spPr bwMode="auto">
        <a:xfrm>
          <a:off x="895350" y="9526"/>
          <a:ext cx="6800850" cy="3524250"/>
        </a:xfrm>
        <a:prstGeom prst="rect">
          <a:avLst/>
        </a:prstGeom>
        <a:solidFill>
          <a:srgbClr val="DDFFDD"/>
        </a:solidFill>
        <a:ln w="9525">
          <a:solidFill>
            <a:schemeClr val="bg1">
              <a:lumMod val="65000"/>
            </a:schemeClr>
          </a:solidFill>
          <a:miter lim="800000"/>
          <a:headEnd/>
          <a:tailEnd/>
        </a:ln>
        <a:extLst/>
      </xdr:spPr>
      <xdr:txBody>
        <a:bodyPr vertOverflow="clip" wrap="square" lIns="72000" tIns="72000" rIns="72000" bIns="72000" anchor="t" upright="1"/>
        <a:lstStyle/>
        <a:p>
          <a:pPr algn="l" rtl="0">
            <a:lnSpc>
              <a:spcPts val="1700"/>
            </a:lnSpc>
            <a:defRPr sz="1000"/>
          </a:pPr>
          <a:r>
            <a:rPr lang="ja-JP" altLang="en-US" sz="1400" b="1" i="0" u="none" strike="noStrike" baseline="0">
              <a:solidFill>
                <a:srgbClr val="0000FF"/>
              </a:solidFill>
              <a:latin typeface="ＭＳ ゴシック"/>
              <a:ea typeface="ＭＳ ゴシック"/>
            </a:rPr>
            <a:t>日付と時刻の処理について</a:t>
          </a:r>
          <a:endParaRPr lang="ja-JP" altLang="en-US" sz="1200" b="1" i="0" u="none" strike="noStrike" baseline="0">
            <a:solidFill>
              <a:srgbClr val="0000FF"/>
            </a:solidFill>
            <a:latin typeface="ＭＳ ゴシック"/>
            <a:ea typeface="ＭＳ ゴシック"/>
          </a:endParaRPr>
        </a:p>
        <a:p>
          <a:pPr algn="l" rtl="0">
            <a:lnSpc>
              <a:spcPts val="1300"/>
            </a:lnSpc>
            <a:defRPr sz="1000"/>
          </a:pPr>
          <a:endParaRPr lang="ja-JP" altLang="en-US" sz="1100" b="0" i="0" u="none" strike="noStrike" baseline="0">
            <a:solidFill>
              <a:srgbClr val="000000"/>
            </a:solidFill>
            <a:latin typeface="ＭＳ ゴシック"/>
            <a:ea typeface="ＭＳ ゴシック"/>
          </a:endParaRPr>
        </a:p>
        <a:p>
          <a:pPr algn="l" rtl="0">
            <a:lnSpc>
              <a:spcPts val="1700"/>
            </a:lnSpc>
            <a:defRPr sz="1000"/>
          </a:pPr>
          <a:r>
            <a:rPr lang="en-US" altLang="ja-JP" sz="1400" b="0" i="0" u="none" strike="noStrike" baseline="0">
              <a:solidFill>
                <a:srgbClr val="000000"/>
              </a:solidFill>
              <a:latin typeface="ＭＳ Ｐゴシック"/>
              <a:ea typeface="ＭＳ Ｐゴシック"/>
            </a:rPr>
            <a:t>Microsoft Excel </a:t>
          </a:r>
          <a:r>
            <a:rPr lang="ja-JP" altLang="en-US" sz="1400" b="0" i="0" u="none" strike="noStrike" baseline="0">
              <a:solidFill>
                <a:srgbClr val="000000"/>
              </a:solidFill>
              <a:latin typeface="ＭＳ Ｐゴシック"/>
              <a:ea typeface="ＭＳ Ｐゴシック"/>
            </a:rPr>
            <a:t>では、日付は</a:t>
          </a:r>
          <a:r>
            <a:rPr lang="en-US" altLang="ja-JP" sz="1400" b="0" i="0" u="none" strike="noStrike" baseline="0">
              <a:solidFill>
                <a:srgbClr val="000000"/>
              </a:solidFill>
              <a:latin typeface="ＭＳ Ｐゴシック"/>
              <a:ea typeface="ＭＳ Ｐゴシック"/>
            </a:rPr>
            <a:t>1900</a:t>
          </a:r>
          <a:r>
            <a:rPr lang="ja-JP" altLang="en-US" sz="1400" b="0" i="0" u="none" strike="noStrike" baseline="0">
              <a:solidFill>
                <a:srgbClr val="000000"/>
              </a:solidFill>
              <a:latin typeface="ＭＳ Ｐゴシック"/>
              <a:ea typeface="ＭＳ Ｐゴシック"/>
            </a:rPr>
            <a:t>年１月１日を１とする</a:t>
          </a:r>
          <a:r>
            <a:rPr lang="ja-JP" altLang="en-US" sz="1400" b="0" i="0" u="none" strike="noStrike" baseline="0">
              <a:solidFill>
                <a:srgbClr val="FF0000"/>
              </a:solidFill>
              <a:latin typeface="ＭＳ Ｐゴシック"/>
              <a:ea typeface="ＭＳ Ｐゴシック"/>
            </a:rPr>
            <a:t>シリアル値</a:t>
          </a:r>
          <a:r>
            <a:rPr lang="ja-JP" altLang="en-US" sz="1400" b="0" i="0" u="none" strike="noStrike" baseline="0">
              <a:solidFill>
                <a:srgbClr val="0000FF"/>
              </a:solidFill>
              <a:latin typeface="ＭＳ Ｐゴシック"/>
              <a:ea typeface="ＭＳ Ｐゴシック"/>
            </a:rPr>
            <a:t>（連続番号）</a:t>
          </a:r>
          <a:r>
            <a:rPr lang="ja-JP" altLang="en-US" sz="1400" b="0" i="0" u="none" strike="noStrike" baseline="0">
              <a:solidFill>
                <a:srgbClr val="000000"/>
              </a:solidFill>
              <a:latin typeface="ＭＳ Ｐゴシック"/>
              <a:ea typeface="ＭＳ Ｐゴシック"/>
            </a:rPr>
            <a:t>で格納され、時刻は一日の一部として</a:t>
          </a:r>
          <a:r>
            <a:rPr lang="ja-JP" altLang="en-US" sz="1400" b="0" i="0" u="none" strike="noStrike" baseline="0">
              <a:solidFill>
                <a:srgbClr val="0000FF"/>
              </a:solidFill>
              <a:latin typeface="ＭＳ Ｐゴシック"/>
              <a:ea typeface="ＭＳ Ｐゴシック"/>
            </a:rPr>
            <a:t>小数値</a:t>
          </a:r>
          <a:r>
            <a:rPr lang="ja-JP" altLang="en-US" sz="1400" b="0" i="0" u="none" strike="noStrike" baseline="0">
              <a:solidFill>
                <a:srgbClr val="000000"/>
              </a:solidFill>
              <a:latin typeface="ＭＳ Ｐゴシック"/>
              <a:ea typeface="ＭＳ Ｐゴシック"/>
            </a:rPr>
            <a:t>で格納されます。</a:t>
          </a:r>
          <a:r>
            <a:rPr lang="ja-JP" altLang="en-US" sz="1400" b="0" i="0" u="sng" strike="noStrike" baseline="0">
              <a:solidFill>
                <a:srgbClr val="000000"/>
              </a:solidFill>
              <a:latin typeface="ＭＳ Ｐゴシック"/>
              <a:ea typeface="ＭＳ Ｐゴシック"/>
            </a:rPr>
            <a:t>日付と時刻は数値と見なされるため</a:t>
          </a:r>
          <a:r>
            <a:rPr lang="ja-JP" altLang="en-US" sz="1400" b="0" i="0" u="none" strike="noStrike" baseline="0">
              <a:solidFill>
                <a:srgbClr val="000000"/>
              </a:solidFill>
              <a:latin typeface="ＭＳ Ｐゴシック"/>
              <a:ea typeface="ＭＳ Ｐゴシック"/>
            </a:rPr>
            <a:t>、</a:t>
          </a:r>
          <a:r>
            <a:rPr lang="ja-JP" altLang="en-US" sz="1400" b="0" i="0" u="none" strike="noStrike" baseline="0">
              <a:solidFill>
                <a:srgbClr val="FF0000"/>
              </a:solidFill>
              <a:latin typeface="ＭＳ Ｐゴシック"/>
              <a:ea typeface="ＭＳ Ｐゴシック"/>
            </a:rPr>
            <a:t>加算や減算などの計算を行うことができます</a:t>
          </a:r>
          <a:r>
            <a:rPr lang="ja-JP" altLang="en-US" sz="1400" b="0" i="0" u="none" strike="noStrike" baseline="0">
              <a:solidFill>
                <a:srgbClr val="000000"/>
              </a:solidFill>
              <a:latin typeface="ＭＳ Ｐゴシック"/>
              <a:ea typeface="ＭＳ Ｐゴシック"/>
            </a:rPr>
            <a:t>。たとえば、日付を他の日付から引いて </a:t>
          </a:r>
          <a:r>
            <a:rPr lang="en-US" altLang="ja-JP" sz="1400" b="0" i="0" u="none" strike="noStrike" baseline="0">
              <a:solidFill>
                <a:srgbClr val="000000"/>
              </a:solidFill>
              <a:latin typeface="ＭＳ Ｐゴシック"/>
              <a:ea typeface="ＭＳ Ｐゴシック"/>
            </a:rPr>
            <a:t>2 </a:t>
          </a:r>
          <a:r>
            <a:rPr lang="ja-JP" altLang="en-US" sz="1400" b="0" i="0" u="none" strike="noStrike" baseline="0">
              <a:solidFill>
                <a:srgbClr val="000000"/>
              </a:solidFill>
              <a:latin typeface="ＭＳ Ｐゴシック"/>
              <a:ea typeface="ＭＳ Ｐゴシック"/>
            </a:rPr>
            <a:t>つの日付の差を計算することができます。日付をシリアル値として表示したり、時刻を小数値として表示したりするには、セルの</a:t>
          </a:r>
          <a:r>
            <a:rPr lang="ja-JP" altLang="en-US" sz="1400" b="0" i="0" u="none" strike="noStrike" baseline="0">
              <a:solidFill>
                <a:srgbClr val="0000FF"/>
              </a:solidFill>
              <a:latin typeface="ＭＳ Ｐゴシック"/>
              <a:ea typeface="ＭＳ Ｐゴシック"/>
            </a:rPr>
            <a:t>表示形式</a:t>
          </a:r>
          <a:r>
            <a:rPr lang="ja-JP" altLang="en-US" sz="1400" b="0" i="0" u="none" strike="noStrike" baseline="0">
              <a:solidFill>
                <a:srgbClr val="000000"/>
              </a:solidFill>
              <a:latin typeface="ＭＳ Ｐゴシック"/>
              <a:ea typeface="ＭＳ Ｐゴシック"/>
            </a:rPr>
            <a:t>を </a:t>
          </a:r>
          <a:r>
            <a:rPr lang="en-US" altLang="ja-JP" sz="1400" b="0" i="0" u="none" strike="noStrike" baseline="0">
              <a:solidFill>
                <a:srgbClr val="000000"/>
              </a:solidFill>
              <a:latin typeface="ＭＳ Ｐゴシック"/>
              <a:ea typeface="ＭＳ Ｐゴシック"/>
            </a:rPr>
            <a:t>[</a:t>
          </a:r>
          <a:r>
            <a:rPr lang="ja-JP" altLang="en-US" sz="1400" b="0" i="0" u="none" strike="noStrike" baseline="0">
              <a:solidFill>
                <a:srgbClr val="0000FF"/>
              </a:solidFill>
              <a:latin typeface="ＭＳ Ｐゴシック"/>
              <a:ea typeface="ＭＳ Ｐゴシック"/>
            </a:rPr>
            <a:t>標準</a:t>
          </a:r>
          <a:r>
            <a:rPr lang="en-US" altLang="ja-JP" sz="1400" b="0" i="0" u="none" strike="noStrike" baseline="0">
              <a:solidFill>
                <a:srgbClr val="000000"/>
              </a:solidFill>
              <a:latin typeface="ＭＳ Ｐゴシック"/>
              <a:ea typeface="ＭＳ Ｐゴシック"/>
            </a:rPr>
            <a:t>] </a:t>
          </a:r>
          <a:r>
            <a:rPr lang="ja-JP" altLang="en-US" sz="1400" b="0" i="0" u="none" strike="noStrike" baseline="0">
              <a:solidFill>
                <a:srgbClr val="000000"/>
              </a:solidFill>
              <a:latin typeface="ＭＳ Ｐゴシック"/>
              <a:ea typeface="ＭＳ Ｐゴシック"/>
            </a:rPr>
            <a:t>表示形式に変更します。</a:t>
          </a:r>
          <a:endParaRPr lang="ja-JP" altLang="en-US" sz="1100" b="0" i="0" u="none" strike="noStrike" baseline="0">
            <a:solidFill>
              <a:srgbClr val="000000"/>
            </a:solidFill>
            <a:latin typeface="ＭＳ ゴシック"/>
            <a:ea typeface="ＭＳ ゴシック"/>
          </a:endParaRPr>
        </a:p>
        <a:p>
          <a:pPr algn="l" rtl="0">
            <a:defRPr sz="1000"/>
          </a:pPr>
          <a:endParaRPr lang="ja-JP" altLang="en-US" sz="1100" b="0" i="0" u="none" strike="noStrike" baseline="0">
            <a:solidFill>
              <a:srgbClr val="000000"/>
            </a:solidFill>
            <a:latin typeface="ＭＳ ゴシック"/>
            <a:ea typeface="ＭＳ ゴシック"/>
          </a:endParaRPr>
        </a:p>
        <a:p>
          <a:pPr algn="l" rtl="0">
            <a:lnSpc>
              <a:spcPts val="1300"/>
            </a:lnSpc>
            <a:defRPr sz="1000"/>
          </a:pPr>
          <a:r>
            <a:rPr lang="ja-JP" altLang="en-US" sz="1100" b="0" i="0" u="none" strike="noStrike" baseline="0">
              <a:solidFill>
                <a:srgbClr val="000000"/>
              </a:solidFill>
              <a:latin typeface="ＭＳ ゴシック"/>
              <a:ea typeface="ＭＳ ゴシック"/>
            </a:rPr>
            <a:t>下は、それぞれの日付とシリアル値を示しています。</a:t>
          </a:r>
        </a:p>
        <a:p>
          <a:pPr algn="l" rtl="0">
            <a:lnSpc>
              <a:spcPts val="1300"/>
            </a:lnSpc>
            <a:defRPr sz="1000"/>
          </a:pPr>
          <a:r>
            <a:rPr lang="ja-JP" altLang="en-US" sz="1100" b="0" i="0" u="none" strike="noStrike" baseline="0">
              <a:solidFill>
                <a:srgbClr val="000000"/>
              </a:solidFill>
              <a:latin typeface="ＭＳ ゴシック"/>
              <a:ea typeface="ＭＳ ゴシック"/>
            </a:rPr>
            <a:t> </a:t>
          </a:r>
        </a:p>
        <a:p>
          <a:pPr algn="l" rtl="0">
            <a:defRPr sz="1000"/>
          </a:pPr>
          <a:r>
            <a:rPr lang="ja-JP" altLang="en-US" sz="1100" b="0" i="0" u="none" strike="noStrike" baseline="0">
              <a:solidFill>
                <a:srgbClr val="000000"/>
              </a:solidFill>
              <a:latin typeface="ＭＳ ゴシック"/>
              <a:ea typeface="ＭＳ ゴシック"/>
            </a:rPr>
            <a:t>   日付 　　　  シリアル値</a:t>
          </a:r>
        </a:p>
        <a:p>
          <a:pPr algn="l" rtl="0">
            <a:lnSpc>
              <a:spcPts val="1300"/>
            </a:lnSpc>
            <a:defRPr sz="1000"/>
          </a:pPr>
          <a:r>
            <a:rPr lang="en-US" altLang="ja-JP" sz="1100" b="0" i="0" u="none" strike="noStrike" baseline="0">
              <a:solidFill>
                <a:srgbClr val="000000"/>
              </a:solidFill>
              <a:latin typeface="ＭＳ ゴシック"/>
              <a:ea typeface="ＭＳ ゴシック"/>
            </a:rPr>
            <a:t>―――――――――――――</a:t>
          </a:r>
        </a:p>
        <a:p>
          <a:pPr algn="l" rtl="0">
            <a:defRPr sz="1000"/>
          </a:pPr>
          <a:r>
            <a:rPr lang="en-US" altLang="ja-JP" sz="1100" b="0" i="0" u="none" strike="noStrike" baseline="0">
              <a:solidFill>
                <a:srgbClr val="000000"/>
              </a:solidFill>
              <a:latin typeface="ＭＳ ゴシック"/>
              <a:ea typeface="ＭＳ ゴシック"/>
            </a:rPr>
            <a:t>   1900/1/1        </a:t>
          </a:r>
          <a:r>
            <a:rPr lang="ja-JP" altLang="en-US" sz="1100" b="0" i="0" u="none" strike="noStrike" baseline="0">
              <a:solidFill>
                <a:srgbClr val="000000"/>
              </a:solidFill>
              <a:latin typeface="ＭＳ ゴシック"/>
              <a:ea typeface="ＭＳ ゴシック"/>
            </a:rPr>
            <a:t>　   １</a:t>
          </a:r>
        </a:p>
        <a:p>
          <a:pPr algn="l" rtl="0">
            <a:lnSpc>
              <a:spcPts val="1300"/>
            </a:lnSpc>
            <a:defRPr sz="1000"/>
          </a:pPr>
          <a:r>
            <a:rPr lang="ja-JP" altLang="en-US" sz="1100" b="0" i="0" u="none" strike="noStrike" baseline="0">
              <a:solidFill>
                <a:srgbClr val="000000"/>
              </a:solidFill>
              <a:latin typeface="ＭＳ ゴシック"/>
              <a:ea typeface="ＭＳ ゴシック"/>
            </a:rPr>
            <a:t>   </a:t>
          </a:r>
          <a:r>
            <a:rPr lang="en-US" altLang="ja-JP" sz="1100" b="0" i="0" u="none" strike="noStrike" baseline="0">
              <a:solidFill>
                <a:srgbClr val="000000"/>
              </a:solidFill>
              <a:latin typeface="ＭＳ ゴシック"/>
              <a:ea typeface="ＭＳ ゴシック"/>
            </a:rPr>
            <a:t>1900/1/31            31</a:t>
          </a:r>
        </a:p>
        <a:p>
          <a:pPr algn="l" rtl="0">
            <a:lnSpc>
              <a:spcPts val="1300"/>
            </a:lnSpc>
            <a:defRPr sz="1000"/>
          </a:pPr>
          <a:r>
            <a:rPr lang="en-US" altLang="ja-JP" sz="1100" b="0" i="0" u="none" strike="noStrike" baseline="0">
              <a:solidFill>
                <a:srgbClr val="000000"/>
              </a:solidFill>
              <a:latin typeface="ＭＳ ゴシック"/>
              <a:ea typeface="ＭＳ ゴシック"/>
            </a:rPr>
            <a:t>   2001/2/1          37288</a:t>
          </a:r>
        </a:p>
        <a:p>
          <a:pPr algn="l" rtl="0">
            <a:defRPr sz="1000"/>
          </a:pPr>
          <a:endParaRPr lang="en-US" altLang="ja-JP" sz="1100" b="0" i="0" u="none" strike="noStrike" baseline="0">
            <a:solidFill>
              <a:srgbClr val="000000"/>
            </a:solidFill>
            <a:latin typeface="ＭＳ ゴシック"/>
            <a:ea typeface="ＭＳ ゴシック"/>
          </a:endParaRPr>
        </a:p>
        <a:p>
          <a:pPr algn="l" rtl="0">
            <a:lnSpc>
              <a:spcPts val="1300"/>
            </a:lnSpc>
            <a:defRPr sz="1000"/>
          </a:pPr>
          <a:r>
            <a:rPr lang="ja-JP" altLang="en-US" sz="1100" b="0" i="0" u="none" strike="noStrike" baseline="0">
              <a:solidFill>
                <a:srgbClr val="000000"/>
              </a:solidFill>
              <a:latin typeface="ＭＳ ゴシック"/>
              <a:ea typeface="ＭＳ ゴシック"/>
            </a:rPr>
            <a:t>　　　　　　　　最初の日付　</a:t>
          </a:r>
          <a:r>
            <a:rPr lang="en-US" altLang="ja-JP" sz="1100" b="0" i="0" u="none" strike="noStrike" baseline="0">
              <a:solidFill>
                <a:srgbClr val="000000"/>
              </a:solidFill>
              <a:latin typeface="ＭＳ ゴシック"/>
              <a:ea typeface="ＭＳ ゴシック"/>
            </a:rPr>
            <a:t>1900</a:t>
          </a:r>
          <a:r>
            <a:rPr lang="ja-JP" altLang="en-US" sz="1100" b="0" i="0" u="none" strike="noStrike" baseline="0">
              <a:solidFill>
                <a:srgbClr val="000000"/>
              </a:solidFill>
              <a:latin typeface="ＭＳ ゴシック"/>
              <a:ea typeface="ＭＳ ゴシック"/>
            </a:rPr>
            <a:t>年１月１日</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シリアル値</a:t>
          </a:r>
          <a:r>
            <a:rPr lang="en-US" altLang="ja-JP" sz="1100" b="0" i="0" u="none" strike="noStrike" baseline="0">
              <a:solidFill>
                <a:srgbClr val="000000"/>
              </a:solidFill>
              <a:latin typeface="ＭＳ ゴシック"/>
              <a:ea typeface="ＭＳ ゴシック"/>
            </a:rPr>
            <a:t>)</a:t>
          </a:r>
        </a:p>
        <a:p>
          <a:pPr algn="l" rtl="0">
            <a:lnSpc>
              <a:spcPts val="1300"/>
            </a:lnSpc>
            <a:defRPr sz="1000"/>
          </a:pPr>
          <a:r>
            <a:rPr lang="ja-JP" altLang="en-US" sz="1100" b="0" i="0" u="none" strike="noStrike" baseline="0">
              <a:solidFill>
                <a:srgbClr val="000000"/>
              </a:solidFill>
              <a:latin typeface="ＭＳ ゴシック"/>
              <a:ea typeface="ＭＳ ゴシック"/>
            </a:rPr>
            <a:t>　　　　　　　　最後の日付　</a:t>
          </a:r>
          <a:r>
            <a:rPr lang="en-US" altLang="ja-JP" sz="1100" b="0" i="0" u="none" strike="noStrike" baseline="0">
              <a:solidFill>
                <a:srgbClr val="000000"/>
              </a:solidFill>
              <a:latin typeface="ＭＳ ゴシック"/>
              <a:ea typeface="ＭＳ ゴシック"/>
            </a:rPr>
            <a:t>9999</a:t>
          </a:r>
          <a:r>
            <a:rPr lang="ja-JP" altLang="en-US" sz="1100" b="0" i="0" u="none" strike="noStrike" baseline="0">
              <a:solidFill>
                <a:srgbClr val="000000"/>
              </a:solidFill>
              <a:latin typeface="ＭＳ ゴシック"/>
              <a:ea typeface="ＭＳ ゴシック"/>
            </a:rPr>
            <a:t>年</a:t>
          </a:r>
          <a:r>
            <a:rPr lang="en-US" altLang="ja-JP" sz="1100" b="0" i="0" u="none" strike="noStrike" baseline="0">
              <a:solidFill>
                <a:srgbClr val="000000"/>
              </a:solidFill>
              <a:latin typeface="ＭＳ ゴシック"/>
              <a:ea typeface="ＭＳ ゴシック"/>
            </a:rPr>
            <a:t>12</a:t>
          </a:r>
          <a:r>
            <a:rPr lang="ja-JP" altLang="en-US" sz="1100" b="0" i="0" u="none" strike="noStrike" baseline="0">
              <a:solidFill>
                <a:srgbClr val="000000"/>
              </a:solidFill>
              <a:latin typeface="ＭＳ ゴシック"/>
              <a:ea typeface="ＭＳ ゴシック"/>
            </a:rPr>
            <a:t>月</a:t>
          </a:r>
          <a:r>
            <a:rPr lang="en-US" altLang="ja-JP" sz="1100" b="0" i="0" u="none" strike="noStrike" baseline="0">
              <a:solidFill>
                <a:srgbClr val="000000"/>
              </a:solidFill>
              <a:latin typeface="ＭＳ ゴシック"/>
              <a:ea typeface="ＭＳ ゴシック"/>
            </a:rPr>
            <a:t>31</a:t>
          </a:r>
          <a:r>
            <a:rPr lang="ja-JP" altLang="en-US" sz="1100" b="0" i="0" u="none" strike="noStrike" baseline="0">
              <a:solidFill>
                <a:srgbClr val="000000"/>
              </a:solidFill>
              <a:latin typeface="ＭＳ ゴシック"/>
              <a:ea typeface="ＭＳ ゴシック"/>
            </a:rPr>
            <a:t>日</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シリアル値 </a:t>
          </a:r>
          <a:r>
            <a:rPr lang="en-US" altLang="ja-JP" sz="1100" b="0" i="0" u="none" strike="noStrike" baseline="0">
              <a:solidFill>
                <a:srgbClr val="000000"/>
              </a:solidFill>
              <a:latin typeface="ＭＳ ゴシック"/>
              <a:ea typeface="ＭＳ ゴシック"/>
            </a:rPr>
            <a:t>2958465) </a:t>
          </a:r>
        </a:p>
      </xdr:txBody>
    </xdr:sp>
    <xdr:clientData/>
  </xdr:twoCellAnchor>
  <xdr:twoCellAnchor>
    <xdr:from>
      <xdr:col>9</xdr:col>
      <xdr:colOff>476250</xdr:colOff>
      <xdr:row>16</xdr:row>
      <xdr:rowOff>76200</xdr:rowOff>
    </xdr:from>
    <xdr:to>
      <xdr:col>10</xdr:col>
      <xdr:colOff>581025</xdr:colOff>
      <xdr:row>18</xdr:row>
      <xdr:rowOff>161925</xdr:rowOff>
    </xdr:to>
    <xdr:sp macro="" textlink="">
      <xdr:nvSpPr>
        <xdr:cNvPr id="27650" name="AutoShape 2">
          <a:hlinkClick xmlns:r="http://schemas.openxmlformats.org/officeDocument/2006/relationships" r:id="rId1"/>
        </xdr:cNvPr>
        <xdr:cNvSpPr>
          <a:spLocks noChangeArrowheads="1"/>
        </xdr:cNvSpPr>
      </xdr:nvSpPr>
      <xdr:spPr bwMode="auto">
        <a:xfrm>
          <a:off x="7315200" y="5019675"/>
          <a:ext cx="828675" cy="419100"/>
        </a:xfrm>
        <a:prstGeom prst="bevel">
          <a:avLst>
            <a:gd name="adj" fmla="val 12500"/>
          </a:avLst>
        </a:prstGeom>
        <a:solidFill>
          <a:srgbClr val="EAEAEA"/>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明朝"/>
            </a:rPr>
            <a:t>開始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2514600</xdr:colOff>
      <xdr:row>4</xdr:row>
      <xdr:rowOff>133350</xdr:rowOff>
    </xdr:from>
    <xdr:to>
      <xdr:col>3</xdr:col>
      <xdr:colOff>3629025</xdr:colOff>
      <xdr:row>6</xdr:row>
      <xdr:rowOff>114300</xdr:rowOff>
    </xdr:to>
    <xdr:sp macro="" textlink="">
      <xdr:nvSpPr>
        <xdr:cNvPr id="29697" name="AutoShape 1">
          <a:hlinkClick xmlns:r="http://schemas.openxmlformats.org/officeDocument/2006/relationships" r:id="rId1"/>
        </xdr:cNvPr>
        <xdr:cNvSpPr>
          <a:spLocks noChangeArrowheads="1"/>
        </xdr:cNvSpPr>
      </xdr:nvSpPr>
      <xdr:spPr bwMode="auto">
        <a:xfrm>
          <a:off x="3590925" y="819150"/>
          <a:ext cx="1114425" cy="323850"/>
        </a:xfrm>
        <a:prstGeom prst="bevel">
          <a:avLst>
            <a:gd name="adj" fmla="val 12500"/>
          </a:avLst>
        </a:prstGeom>
        <a:solidFill>
          <a:srgbClr xmlns:mc="http://schemas.openxmlformats.org/markup-compatibility/2006" xmlns:a14="http://schemas.microsoft.com/office/drawing/2010/main" val="CCFFCC" mc:Ignorable="a14" a14:legacySpreadsheetColorIndex="4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0000FF"/>
              </a:solidFill>
              <a:latin typeface="ＭＳ Ｐゴシック"/>
              <a:ea typeface="ＭＳ Ｐゴシック"/>
            </a:rPr>
            <a:t>問題開始</a:t>
          </a:r>
        </a:p>
      </xdr:txBody>
    </xdr:sp>
    <xdr:clientData/>
  </xdr:twoCellAnchor>
  <xdr:twoCellAnchor>
    <xdr:from>
      <xdr:col>1</xdr:col>
      <xdr:colOff>47625</xdr:colOff>
      <xdr:row>0</xdr:row>
      <xdr:rowOff>95250</xdr:rowOff>
    </xdr:from>
    <xdr:to>
      <xdr:col>3</xdr:col>
      <xdr:colOff>2828925</xdr:colOff>
      <xdr:row>3</xdr:row>
      <xdr:rowOff>19050</xdr:rowOff>
    </xdr:to>
    <xdr:sp macro="" textlink="">
      <xdr:nvSpPr>
        <xdr:cNvPr id="29698" name="WordArt 2" descr="オーク"/>
        <xdr:cNvSpPr>
          <a:spLocks noChangeArrowheads="1" noChangeShapeType="1" noTextEdit="1"/>
        </xdr:cNvSpPr>
      </xdr:nvSpPr>
      <xdr:spPr bwMode="auto">
        <a:xfrm>
          <a:off x="219075" y="95250"/>
          <a:ext cx="3686175" cy="438150"/>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ja-JP" altLang="en-US" sz="3600" kern="10" spc="0">
              <a:ln>
                <a:noFill/>
              </a:ln>
              <a:blipFill dpi="0" rotWithShape="0">
                <a:blip xmlns:r="http://schemas.openxmlformats.org/officeDocument/2006/relationships" r:embed="rId2"/>
                <a:srcRect/>
                <a:tile tx="0" ty="0" sx="100000" sy="100000" flip="none" algn="tl"/>
              </a:blipFill>
              <a:effectLst>
                <a:prstShdw prst="shdw17" dist="17961" dir="2700000">
                  <a:srgbClr val="FFCC99">
                    <a:gamma/>
                    <a:shade val="60000"/>
                    <a:invGamma/>
                  </a:srgbClr>
                </a:prstShdw>
              </a:effectLst>
              <a:latin typeface="ＭＳ Ｐゴシック"/>
              <a:ea typeface="ＭＳ Ｐゴシック"/>
            </a:rPr>
            <a:t>関数リファレンス</a:t>
          </a:r>
        </a:p>
      </xdr:txBody>
    </xdr:sp>
    <xdr:clientData/>
  </xdr:twoCellAnchor>
  <xdr:twoCellAnchor editAs="oneCell">
    <xdr:from>
      <xdr:col>4</xdr:col>
      <xdr:colOff>523875</xdr:colOff>
      <xdr:row>4</xdr:row>
      <xdr:rowOff>133350</xdr:rowOff>
    </xdr:from>
    <xdr:to>
      <xdr:col>15</xdr:col>
      <xdr:colOff>47625</xdr:colOff>
      <xdr:row>20</xdr:row>
      <xdr:rowOff>19050</xdr:rowOff>
    </xdr:to>
    <xdr:pic>
      <xdr:nvPicPr>
        <xdr:cNvPr id="29760" name="Picture 12" descr="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91125" y="819150"/>
          <a:ext cx="6905625"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27</xdr:row>
      <xdr:rowOff>0</xdr:rowOff>
    </xdr:from>
    <xdr:to>
      <xdr:col>15</xdr:col>
      <xdr:colOff>0</xdr:colOff>
      <xdr:row>29</xdr:row>
      <xdr:rowOff>2209800</xdr:rowOff>
    </xdr:to>
    <xdr:pic>
      <xdr:nvPicPr>
        <xdr:cNvPr id="29761" name="Picture 13" descr="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91125" y="7696200"/>
          <a:ext cx="6858000" cy="2600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438150</xdr:colOff>
      <xdr:row>1</xdr:row>
      <xdr:rowOff>0</xdr:rowOff>
    </xdr:from>
    <xdr:to>
      <xdr:col>4</xdr:col>
      <xdr:colOff>295275</xdr:colOff>
      <xdr:row>2</xdr:row>
      <xdr:rowOff>152400</xdr:rowOff>
    </xdr:to>
    <xdr:sp macro="" textlink="">
      <xdr:nvSpPr>
        <xdr:cNvPr id="26625" name="Text Box 1"/>
        <xdr:cNvSpPr txBox="1">
          <a:spLocks noChangeArrowheads="1"/>
        </xdr:cNvSpPr>
      </xdr:nvSpPr>
      <xdr:spPr bwMode="auto">
        <a:xfrm>
          <a:off x="438150" y="171450"/>
          <a:ext cx="4305300" cy="323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808080" mc:Ignorable="a14" a14:legacySpreadsheetColorIndex="23"/>
          </a:solidFill>
          <a:miter lim="800000"/>
          <a:headEnd/>
          <a:tailEnd/>
        </a:ln>
        <a:effectLst>
          <a:outerShdw dist="35921" dir="2700000" algn="ctr" rotWithShape="0">
            <a:srgbClr val="808080"/>
          </a:outerShdw>
        </a:effectLst>
      </xdr:spPr>
      <xdr:txBody>
        <a:bodyPr vertOverflow="clip" wrap="square" lIns="72000" tIns="82800" rIns="90000" bIns="46800" anchor="t" upright="1"/>
        <a:lstStyle/>
        <a:p>
          <a:pPr algn="l" rtl="0">
            <a:defRPr sz="1000"/>
          </a:pPr>
          <a:r>
            <a:rPr lang="en-US" altLang="ja-JP" sz="1200" b="1" i="0" u="none" strike="noStrike" baseline="0">
              <a:solidFill>
                <a:srgbClr val="FF0000"/>
              </a:solidFill>
              <a:latin typeface="ＭＳ Ｐゴシック"/>
              <a:ea typeface="ＭＳ Ｐゴシック"/>
            </a:rPr>
            <a:t>NOW</a:t>
          </a:r>
          <a:r>
            <a:rPr lang="en-US" altLang="ja-JP" sz="1200" b="0" i="0" u="none" strike="noStrike" baseline="0">
              <a:solidFill>
                <a:srgbClr val="FF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関数を使用して、</a:t>
          </a:r>
          <a:r>
            <a:rPr lang="ja-JP" altLang="en-US" sz="1200" b="0" i="0" u="none" strike="noStrike" baseline="0">
              <a:solidFill>
                <a:srgbClr val="0000FF"/>
              </a:solidFill>
              <a:latin typeface="ＭＳ Ｐゴシック"/>
              <a:ea typeface="ＭＳ Ｐゴシック"/>
            </a:rPr>
            <a:t>作成日時</a:t>
          </a:r>
          <a:r>
            <a:rPr lang="ja-JP" altLang="en-US" sz="1200" b="0" i="0" u="none" strike="noStrike" baseline="0">
              <a:solidFill>
                <a:srgbClr val="000000"/>
              </a:solidFill>
              <a:latin typeface="ＭＳ Ｐゴシック"/>
              <a:ea typeface="ＭＳ Ｐゴシック"/>
            </a:rPr>
            <a:t>を設定して下さい</a:t>
          </a:r>
        </a:p>
      </xdr:txBody>
    </xdr:sp>
    <xdr:clientData/>
  </xdr:twoCellAnchor>
  <xdr:twoCellAnchor>
    <xdr:from>
      <xdr:col>6</xdr:col>
      <xdr:colOff>400050</xdr:colOff>
      <xdr:row>16</xdr:row>
      <xdr:rowOff>114300</xdr:rowOff>
    </xdr:from>
    <xdr:to>
      <xdr:col>7</xdr:col>
      <xdr:colOff>542925</xdr:colOff>
      <xdr:row>18</xdr:row>
      <xdr:rowOff>133350</xdr:rowOff>
    </xdr:to>
    <xdr:sp macro="" textlink="">
      <xdr:nvSpPr>
        <xdr:cNvPr id="26626" name="AutoShape 2">
          <a:hlinkClick xmlns:r="http://schemas.openxmlformats.org/officeDocument/2006/relationships" r:id="rId1"/>
        </xdr:cNvPr>
        <xdr:cNvSpPr>
          <a:spLocks noChangeArrowheads="1"/>
        </xdr:cNvSpPr>
      </xdr:nvSpPr>
      <xdr:spPr bwMode="auto">
        <a:xfrm>
          <a:off x="7134225" y="3400425"/>
          <a:ext cx="828675" cy="419100"/>
        </a:xfrm>
        <a:prstGeom prst="bevel">
          <a:avLst>
            <a:gd name="adj" fmla="val 12500"/>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ＭＳ Ｐゴシック"/>
              <a:ea typeface="ＭＳ Ｐゴシック"/>
            </a:rPr>
            <a:t>次へ</a:t>
          </a:r>
        </a:p>
      </xdr:txBody>
    </xdr:sp>
    <xdr:clientData/>
  </xdr:twoCellAnchor>
  <xdr:twoCellAnchor editAs="oneCell">
    <xdr:from>
      <xdr:col>2</xdr:col>
      <xdr:colOff>190500</xdr:colOff>
      <xdr:row>48</xdr:row>
      <xdr:rowOff>38100</xdr:rowOff>
    </xdr:from>
    <xdr:to>
      <xdr:col>6</xdr:col>
      <xdr:colOff>123825</xdr:colOff>
      <xdr:row>59</xdr:row>
      <xdr:rowOff>85725</xdr:rowOff>
    </xdr:to>
    <xdr:pic>
      <xdr:nvPicPr>
        <xdr:cNvPr id="26667"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52675" y="9048750"/>
          <a:ext cx="4505325" cy="1943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0</xdr:row>
      <xdr:rowOff>152400</xdr:rowOff>
    </xdr:from>
    <xdr:to>
      <xdr:col>5</xdr:col>
      <xdr:colOff>561975</xdr:colOff>
      <xdr:row>3</xdr:row>
      <xdr:rowOff>95250</xdr:rowOff>
    </xdr:to>
    <xdr:sp macro="" textlink="">
      <xdr:nvSpPr>
        <xdr:cNvPr id="28673" name="WordArt 1"/>
        <xdr:cNvSpPr>
          <a:spLocks noChangeArrowheads="1" noChangeShapeType="1" noTextEdit="1"/>
        </xdr:cNvSpPr>
      </xdr:nvSpPr>
      <xdr:spPr bwMode="auto">
        <a:xfrm>
          <a:off x="438150" y="152400"/>
          <a:ext cx="3533775" cy="457200"/>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ja-JP" altLang="en-US" sz="3600" kern="10" spc="0">
              <a:ln>
                <a:noFill/>
              </a:ln>
              <a:gradFill rotWithShape="0">
                <a:gsLst>
                  <a:gs pos="0">
                    <a:srgbClr val="FFFF00"/>
                  </a:gs>
                  <a:gs pos="100000">
                    <a:srgbClr val="FF9933"/>
                  </a:gs>
                </a:gsLst>
                <a:path path="rect">
                  <a:fillToRect l="50000" t="50000" r="50000" b="50000"/>
                </a:path>
              </a:gradFill>
              <a:effectLst>
                <a:outerShdw dist="35921" dir="2700000" algn="ctr" rotWithShape="0">
                  <a:srgbClr val="C0C0C0"/>
                </a:outerShdw>
              </a:effectLst>
              <a:latin typeface="ＭＳ Ｐゴシック"/>
              <a:ea typeface="ＭＳ Ｐゴシック"/>
            </a:rPr>
            <a:t>支店別売上実績表</a:t>
          </a:r>
        </a:p>
      </xdr:txBody>
    </xdr:sp>
    <xdr:clientData/>
  </xdr:twoCellAnchor>
  <xdr:twoCellAnchor>
    <xdr:from>
      <xdr:col>9</xdr:col>
      <xdr:colOff>95250</xdr:colOff>
      <xdr:row>4</xdr:row>
      <xdr:rowOff>9525</xdr:rowOff>
    </xdr:from>
    <xdr:to>
      <xdr:col>12</xdr:col>
      <xdr:colOff>457200</xdr:colOff>
      <xdr:row>9</xdr:row>
      <xdr:rowOff>57151</xdr:rowOff>
    </xdr:to>
    <xdr:sp macro="" textlink="">
      <xdr:nvSpPr>
        <xdr:cNvPr id="28674" name="Text Box 2"/>
        <xdr:cNvSpPr txBox="1">
          <a:spLocks noChangeArrowheads="1"/>
        </xdr:cNvSpPr>
      </xdr:nvSpPr>
      <xdr:spPr bwMode="auto">
        <a:xfrm>
          <a:off x="6248400" y="704850"/>
          <a:ext cx="2419350" cy="942976"/>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808080" mc:Ignorable="a14" a14:legacySpreadsheetColorIndex="23"/>
          </a:solidFill>
          <a:miter lim="800000"/>
          <a:headEnd/>
          <a:tailEnd/>
        </a:ln>
        <a:effectLst>
          <a:outerShdw dist="35921" dir="2700000" algn="ctr" rotWithShape="0">
            <a:srgbClr val="808080"/>
          </a:outerShdw>
        </a:effectLst>
      </xdr:spPr>
      <xdr:txBody>
        <a:bodyPr vertOverflow="clip" wrap="square" lIns="108000" tIns="108000" rIns="108000" bIns="108000" anchor="t" upright="1"/>
        <a:lstStyle/>
        <a:p>
          <a:pPr algn="l" rtl="0">
            <a:defRPr sz="1000"/>
          </a:pPr>
          <a:r>
            <a:rPr lang="ja-JP" altLang="en-US" sz="1100" b="0" i="0" u="none" strike="noStrike" baseline="0">
              <a:solidFill>
                <a:srgbClr val="000000"/>
              </a:solidFill>
              <a:latin typeface="ＭＳ Ｐゴシック"/>
              <a:ea typeface="ＭＳ Ｐゴシック"/>
            </a:rPr>
            <a:t>＜問＞</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セル</a:t>
          </a:r>
          <a:r>
            <a:rPr lang="ja-JP" altLang="en-US" sz="1100" b="0" i="0" u="none" strike="noStrike" baseline="0">
              <a:solidFill>
                <a:srgbClr val="FF0000"/>
              </a:solidFill>
              <a:latin typeface="ＭＳ Ｐゴシック"/>
              <a:ea typeface="ＭＳ Ｐゴシック"/>
            </a:rPr>
            <a:t>Ｂ</a:t>
          </a:r>
          <a:r>
            <a:rPr lang="en-US" altLang="ja-JP" sz="1100" b="0" i="0" u="none" strike="noStrike" baseline="0">
              <a:solidFill>
                <a:srgbClr val="FF0000"/>
              </a:solidFill>
              <a:latin typeface="ＭＳ Ｐゴシック"/>
              <a:ea typeface="ＭＳ Ｐゴシック"/>
            </a:rPr>
            <a:t>20</a:t>
          </a:r>
          <a:r>
            <a:rPr lang="ja-JP" altLang="en-US" sz="1100" b="0" i="0" u="none" strike="noStrike" baseline="0">
              <a:solidFill>
                <a:srgbClr val="000000"/>
              </a:solidFill>
              <a:latin typeface="ＭＳ Ｐゴシック"/>
              <a:ea typeface="ＭＳ Ｐゴシック"/>
            </a:rPr>
            <a:t>に、</a:t>
          </a:r>
          <a:r>
            <a:rPr lang="en-US" altLang="ja-JP" sz="1100" b="0" i="0" u="none" strike="noStrike" baseline="0">
              <a:solidFill>
                <a:srgbClr val="FF0000"/>
              </a:solidFill>
              <a:latin typeface="ＭＳ Ｐゴシック"/>
              <a:ea typeface="ＭＳ Ｐゴシック"/>
            </a:rPr>
            <a:t>TODAY </a:t>
          </a:r>
          <a:r>
            <a:rPr lang="ja-JP" altLang="en-US" sz="1100" b="0" i="0" u="none" strike="noStrike" baseline="0">
              <a:solidFill>
                <a:srgbClr val="000000"/>
              </a:solidFill>
              <a:latin typeface="ＭＳ Ｐゴシック"/>
              <a:ea typeface="ＭＳ Ｐゴシック"/>
            </a:rPr>
            <a:t>関数を使用して今日の日付を入力してください。</a:t>
          </a:r>
        </a:p>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xdr:col>
      <xdr:colOff>180975</xdr:colOff>
      <xdr:row>39</xdr:row>
      <xdr:rowOff>152400</xdr:rowOff>
    </xdr:from>
    <xdr:to>
      <xdr:col>5</xdr:col>
      <xdr:colOff>561975</xdr:colOff>
      <xdr:row>42</xdr:row>
      <xdr:rowOff>95250</xdr:rowOff>
    </xdr:to>
    <xdr:sp macro="" textlink="">
      <xdr:nvSpPr>
        <xdr:cNvPr id="28675" name="WordArt 3"/>
        <xdr:cNvSpPr>
          <a:spLocks noChangeArrowheads="1" noChangeShapeType="1" noTextEdit="1"/>
        </xdr:cNvSpPr>
      </xdr:nvSpPr>
      <xdr:spPr bwMode="auto">
        <a:xfrm>
          <a:off x="438150" y="6972300"/>
          <a:ext cx="3533775" cy="457200"/>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ja-JP" altLang="en-US" sz="3600" kern="10" spc="0">
              <a:ln>
                <a:noFill/>
              </a:ln>
              <a:gradFill rotWithShape="0">
                <a:gsLst>
                  <a:gs pos="0">
                    <a:srgbClr val="FFFF00"/>
                  </a:gs>
                  <a:gs pos="100000">
                    <a:srgbClr val="FF9933"/>
                  </a:gs>
                </a:gsLst>
                <a:path path="rect">
                  <a:fillToRect l="50000" t="50000" r="50000" b="50000"/>
                </a:path>
              </a:gradFill>
              <a:effectLst>
                <a:outerShdw dist="35921" dir="2700000" algn="ctr" rotWithShape="0">
                  <a:srgbClr val="C0C0C0"/>
                </a:outerShdw>
              </a:effectLst>
              <a:latin typeface="ＭＳ Ｐゴシック"/>
              <a:ea typeface="ＭＳ Ｐゴシック"/>
            </a:rPr>
            <a:t>支店別売上実績表</a:t>
          </a:r>
        </a:p>
      </xdr:txBody>
    </xdr:sp>
    <xdr:clientData/>
  </xdr:twoCellAnchor>
  <xdr:twoCellAnchor>
    <xdr:from>
      <xdr:col>9</xdr:col>
      <xdr:colOff>190499</xdr:colOff>
      <xdr:row>43</xdr:row>
      <xdr:rowOff>9525</xdr:rowOff>
    </xdr:from>
    <xdr:to>
      <xdr:col>12</xdr:col>
      <xdr:colOff>485774</xdr:colOff>
      <xdr:row>54</xdr:row>
      <xdr:rowOff>0</xdr:rowOff>
    </xdr:to>
    <xdr:sp macro="" textlink="">
      <xdr:nvSpPr>
        <xdr:cNvPr id="28677" name="Text Box 5"/>
        <xdr:cNvSpPr txBox="1">
          <a:spLocks noChangeArrowheads="1"/>
        </xdr:cNvSpPr>
      </xdr:nvSpPr>
      <xdr:spPr bwMode="auto">
        <a:xfrm>
          <a:off x="6343649" y="7524750"/>
          <a:ext cx="2352675" cy="1914525"/>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72000" rIns="72000" bIns="72000" anchor="t" upright="1"/>
        <a:lstStyle/>
        <a:p>
          <a:pPr algn="l" rtl="0">
            <a:lnSpc>
              <a:spcPts val="1300"/>
            </a:lnSpc>
            <a:defRPr sz="1000"/>
          </a:pPr>
          <a:r>
            <a:rPr lang="ja-JP" altLang="en-US" sz="1100" b="0" i="0" u="none" strike="noStrike" baseline="0">
              <a:solidFill>
                <a:srgbClr val="0000FF"/>
              </a:solidFill>
              <a:latin typeface="ＭＳ Ｐゴシック"/>
              <a:ea typeface="ＭＳ Ｐゴシック"/>
            </a:rPr>
            <a:t>ＮＯＷ関数との違い</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ＴＯＤＡＹ関数は、シリアル値からのみ日付を作り出すので、</a:t>
          </a:r>
          <a:endParaRPr lang="en-US" altLang="ja-JP"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表示形式を　ｈｈ：ｍｍ　に設定しても　　　００：００　としか表示されません。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一方、ＮＯＷ関数は、シリアル値と内蔵タイマーから日時を作り出します。</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9</xdr:col>
      <xdr:colOff>561975</xdr:colOff>
      <xdr:row>13</xdr:row>
      <xdr:rowOff>95250</xdr:rowOff>
    </xdr:from>
    <xdr:to>
      <xdr:col>11</xdr:col>
      <xdr:colOff>9525</xdr:colOff>
      <xdr:row>16</xdr:row>
      <xdr:rowOff>0</xdr:rowOff>
    </xdr:to>
    <xdr:sp macro="" textlink="">
      <xdr:nvSpPr>
        <xdr:cNvPr id="28678" name="AutoShape 6">
          <a:hlinkClick xmlns:r="http://schemas.openxmlformats.org/officeDocument/2006/relationships" r:id="rId1"/>
        </xdr:cNvPr>
        <xdr:cNvSpPr>
          <a:spLocks noChangeArrowheads="1"/>
        </xdr:cNvSpPr>
      </xdr:nvSpPr>
      <xdr:spPr bwMode="auto">
        <a:xfrm>
          <a:off x="6715125" y="2371725"/>
          <a:ext cx="819150" cy="419100"/>
        </a:xfrm>
        <a:prstGeom prst="bevel">
          <a:avLst>
            <a:gd name="adj" fmla="val 12500"/>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ＭＳ Ｐゴシック"/>
              <a:ea typeface="ＭＳ Ｐゴシック"/>
            </a:rPr>
            <a:t>次へ</a:t>
          </a:r>
        </a:p>
      </xdr:txBody>
    </xdr:sp>
    <xdr:clientData/>
  </xdr:twoCellAnchor>
  <xdr:twoCellAnchor editAs="oneCell">
    <xdr:from>
      <xdr:col>2</xdr:col>
      <xdr:colOff>400050</xdr:colOff>
      <xdr:row>46</xdr:row>
      <xdr:rowOff>76200</xdr:rowOff>
    </xdr:from>
    <xdr:to>
      <xdr:col>9</xdr:col>
      <xdr:colOff>104775</xdr:colOff>
      <xdr:row>57</xdr:row>
      <xdr:rowOff>123825</xdr:rowOff>
    </xdr:to>
    <xdr:pic>
      <xdr:nvPicPr>
        <xdr:cNvPr id="28757"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8134350"/>
          <a:ext cx="4505325" cy="1943100"/>
        </a:xfrm>
        <a:prstGeom prst="rect">
          <a:avLst/>
        </a:prstGeom>
        <a:noFill/>
        <a:ln w="1">
          <a:solidFill>
            <a:srgbClr xmlns:mc="http://schemas.openxmlformats.org/markup-compatibility/2006" xmlns:a14="http://schemas.microsoft.com/office/drawing/2010/main" val="FF0000" mc:Ignorable="a14" a14:legacySpreadsheetColorIndex="10"/>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619125</xdr:colOff>
      <xdr:row>1</xdr:row>
      <xdr:rowOff>123825</xdr:rowOff>
    </xdr:from>
    <xdr:to>
      <xdr:col>9</xdr:col>
      <xdr:colOff>466725</xdr:colOff>
      <xdr:row>16</xdr:row>
      <xdr:rowOff>57150</xdr:rowOff>
    </xdr:to>
    <xdr:sp macro="" textlink="">
      <xdr:nvSpPr>
        <xdr:cNvPr id="19457" name="Text Box 1"/>
        <xdr:cNvSpPr txBox="1">
          <a:spLocks noChangeArrowheads="1"/>
        </xdr:cNvSpPr>
      </xdr:nvSpPr>
      <xdr:spPr bwMode="auto">
        <a:xfrm>
          <a:off x="4495800" y="295275"/>
          <a:ext cx="4714875" cy="2600325"/>
        </a:xfrm>
        <a:prstGeom prst="rect">
          <a:avLst/>
        </a:prstGeom>
        <a:no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defRPr sz="1000"/>
          </a:pPr>
          <a:r>
            <a:rPr lang="ja-JP" altLang="en-US" sz="1100" b="1" i="0" u="none" strike="noStrike" baseline="0">
              <a:solidFill>
                <a:srgbClr val="0000FF"/>
              </a:solidFill>
              <a:latin typeface="ＭＳ ゴシック"/>
              <a:ea typeface="ＭＳ ゴシック"/>
            </a:rPr>
            <a:t>以下の点に留意して適切な値や計算式を入力し、解答例を参考に表を完成させて下さい。</a:t>
          </a:r>
          <a:endParaRPr lang="ja-JP" altLang="en-US" sz="1100" b="0" i="0" u="none" strike="noStrike" baseline="0">
            <a:solidFill>
              <a:srgbClr val="000000"/>
            </a:solidFill>
            <a:latin typeface="ＭＳ ゴシック"/>
            <a:ea typeface="ＭＳ ゴシック"/>
          </a:endParaRPr>
        </a:p>
        <a:p>
          <a:pPr algn="l" rtl="0">
            <a:defRPr sz="1000"/>
          </a:pPr>
          <a:endParaRPr lang="ja-JP" altLang="en-US" sz="1100" b="0" i="0" u="none" strike="noStrike" baseline="0">
            <a:solidFill>
              <a:srgbClr val="000000"/>
            </a:solidFill>
            <a:latin typeface="ＭＳ ゴシック"/>
            <a:ea typeface="ＭＳ ゴシック"/>
          </a:endParaRPr>
        </a:p>
        <a:p>
          <a:pPr algn="l" rtl="0">
            <a:defRPr sz="1000"/>
          </a:pPr>
          <a:r>
            <a:rPr lang="ja-JP" altLang="en-US" sz="1100" b="0" i="0" u="none" strike="noStrike" baseline="0">
              <a:solidFill>
                <a:srgbClr val="000000"/>
              </a:solidFill>
              <a:latin typeface="ＭＳ ゴシック"/>
              <a:ea typeface="ＭＳ ゴシック"/>
            </a:rPr>
            <a:t>・セル</a:t>
          </a:r>
          <a:r>
            <a:rPr lang="ja-JP" altLang="en-US" sz="1100" b="1" i="0" u="none" strike="noStrike" baseline="0">
              <a:solidFill>
                <a:srgbClr val="0000FF"/>
              </a:solidFill>
              <a:latin typeface="ＭＳ ゴシック"/>
              <a:ea typeface="ＭＳ ゴシック"/>
            </a:rPr>
            <a:t>Ｂ８</a:t>
          </a:r>
          <a:r>
            <a:rPr lang="ja-JP" altLang="en-US" sz="1100" b="0" i="0" u="none" strike="noStrike" baseline="0">
              <a:solidFill>
                <a:srgbClr val="000000"/>
              </a:solidFill>
              <a:latin typeface="ＭＳ ゴシック"/>
              <a:ea typeface="ＭＳ ゴシック"/>
            </a:rPr>
            <a:t>と</a:t>
          </a:r>
          <a:r>
            <a:rPr lang="ja-JP" altLang="en-US" sz="1100" b="1" i="0" u="none" strike="noStrike" baseline="0">
              <a:solidFill>
                <a:srgbClr val="0000FF"/>
              </a:solidFill>
              <a:latin typeface="ＭＳ ゴシック"/>
              <a:ea typeface="ＭＳ ゴシック"/>
            </a:rPr>
            <a:t>Ｂ１２</a:t>
          </a:r>
          <a:r>
            <a:rPr lang="ja-JP" altLang="en-US" sz="1100" b="0" i="0" u="none" strike="noStrike" baseline="0">
              <a:solidFill>
                <a:srgbClr val="000000"/>
              </a:solidFill>
              <a:latin typeface="ＭＳ ゴシック"/>
              <a:ea typeface="ＭＳ ゴシック"/>
            </a:rPr>
            <a:t>には、計算時点での日付、日時が自動的に表示されるようにする。</a:t>
          </a:r>
        </a:p>
        <a:p>
          <a:pPr algn="l" rtl="0">
            <a:lnSpc>
              <a:spcPts val="1300"/>
            </a:lnSpc>
            <a:defRPr sz="1000"/>
          </a:pPr>
          <a:endParaRPr lang="ja-JP" altLang="en-US" sz="1100" b="0" i="0" u="none" strike="noStrike" baseline="0">
            <a:solidFill>
              <a:srgbClr val="000000"/>
            </a:solidFill>
            <a:latin typeface="ＭＳ ゴシック"/>
            <a:ea typeface="ＭＳ ゴシック"/>
          </a:endParaRPr>
        </a:p>
        <a:p>
          <a:pPr algn="l" rtl="0">
            <a:lnSpc>
              <a:spcPts val="1300"/>
            </a:lnSpc>
            <a:defRPr sz="1000"/>
          </a:pPr>
          <a:r>
            <a:rPr lang="ja-JP" altLang="en-US" sz="1100" b="0" i="0" u="none" strike="noStrike" baseline="0">
              <a:solidFill>
                <a:srgbClr val="000000"/>
              </a:solidFill>
              <a:latin typeface="ＭＳ ゴシック"/>
              <a:ea typeface="ＭＳ ゴシック"/>
            </a:rPr>
            <a:t>・セル</a:t>
          </a:r>
          <a:r>
            <a:rPr lang="ja-JP" altLang="en-US" sz="1100" b="1" i="0" u="none" strike="noStrike" baseline="0">
              <a:solidFill>
                <a:srgbClr val="0000FF"/>
              </a:solidFill>
              <a:latin typeface="ＭＳ ゴシック"/>
              <a:ea typeface="ＭＳ ゴシック"/>
            </a:rPr>
            <a:t>Ｂ９</a:t>
          </a:r>
          <a:r>
            <a:rPr lang="ja-JP" altLang="en-US" sz="1100" b="0" i="0" u="none" strike="noStrike" baseline="0">
              <a:solidFill>
                <a:srgbClr val="000000"/>
              </a:solidFill>
              <a:latin typeface="ＭＳ ゴシック"/>
              <a:ea typeface="ＭＳ ゴシック"/>
            </a:rPr>
            <a:t>の日数は、平成始まりの翌日で１日となるように、”平成の始まり”と”今日の日付”から計算。</a:t>
          </a:r>
        </a:p>
        <a:p>
          <a:pPr algn="l" rtl="0">
            <a:defRPr sz="1000"/>
          </a:pPr>
          <a:endParaRPr lang="ja-JP" altLang="en-US" sz="1100" b="0" i="0" u="none" strike="noStrike" baseline="0">
            <a:solidFill>
              <a:srgbClr val="000000"/>
            </a:solidFill>
            <a:latin typeface="ＭＳ ゴシック"/>
            <a:ea typeface="ＭＳ ゴシック"/>
          </a:endParaRPr>
        </a:p>
        <a:p>
          <a:pPr algn="l" rtl="0">
            <a:lnSpc>
              <a:spcPts val="1300"/>
            </a:lnSpc>
            <a:defRPr sz="1000"/>
          </a:pPr>
          <a:r>
            <a:rPr lang="ja-JP" altLang="en-US" sz="1100" b="0" i="0" u="none" strike="noStrike" baseline="0">
              <a:solidFill>
                <a:srgbClr val="000000"/>
              </a:solidFill>
              <a:latin typeface="ＭＳ ゴシック"/>
              <a:ea typeface="ＭＳ ゴシック"/>
            </a:rPr>
            <a:t>・セル</a:t>
          </a:r>
          <a:r>
            <a:rPr lang="ja-JP" altLang="en-US" sz="1100" b="1" i="0" u="none" strike="noStrike" baseline="0">
              <a:solidFill>
                <a:srgbClr val="0000FF"/>
              </a:solidFill>
              <a:latin typeface="ＭＳ ゴシック"/>
              <a:ea typeface="ＭＳ ゴシック"/>
            </a:rPr>
            <a:t>Ｂ１４</a:t>
          </a:r>
          <a:r>
            <a:rPr lang="ja-JP" altLang="en-US" sz="1100" b="0" i="0" u="none" strike="noStrike" baseline="0">
              <a:solidFill>
                <a:srgbClr val="0000FF"/>
              </a:solidFill>
              <a:latin typeface="ＭＳ ゴシック"/>
              <a:ea typeface="ＭＳ ゴシック"/>
            </a:rPr>
            <a:t>～</a:t>
          </a:r>
          <a:r>
            <a:rPr lang="ja-JP" altLang="en-US" sz="1100" b="1" i="0" u="none" strike="noStrike" baseline="0">
              <a:solidFill>
                <a:srgbClr val="0000FF"/>
              </a:solidFill>
              <a:latin typeface="ＭＳ ゴシック"/>
              <a:ea typeface="ＭＳ ゴシック"/>
            </a:rPr>
            <a:t>Ｂ１９</a:t>
          </a:r>
          <a:r>
            <a:rPr lang="ja-JP" altLang="en-US" sz="1100" b="0" i="0" u="none" strike="noStrike" baseline="0">
              <a:solidFill>
                <a:srgbClr val="000000"/>
              </a:solidFill>
              <a:latin typeface="ＭＳ ゴシック"/>
              <a:ea typeface="ＭＳ ゴシック"/>
            </a:rPr>
            <a:t>は、セル</a:t>
          </a:r>
          <a:r>
            <a:rPr lang="ja-JP" altLang="en-US" sz="1100" b="1" i="0" u="none" strike="noStrike" baseline="0">
              <a:solidFill>
                <a:srgbClr val="0000FF"/>
              </a:solidFill>
              <a:latin typeface="ＭＳ ゴシック"/>
              <a:ea typeface="ＭＳ ゴシック"/>
            </a:rPr>
            <a:t>Ｂ１２</a:t>
          </a:r>
          <a:r>
            <a:rPr lang="ja-JP" altLang="en-US" sz="1100" b="0" i="0" u="none" strike="noStrike" baseline="0">
              <a:solidFill>
                <a:srgbClr val="000000"/>
              </a:solidFill>
              <a:latin typeface="ＭＳ ゴシック"/>
              <a:ea typeface="ＭＳ ゴシック"/>
            </a:rPr>
            <a:t>の値を利用して計算。</a:t>
          </a:r>
        </a:p>
        <a:p>
          <a:pPr algn="l" rtl="0">
            <a:defRPr sz="1000"/>
          </a:pPr>
          <a:r>
            <a:rPr lang="ja-JP" altLang="en-US" sz="1100" b="0" i="0" u="none" strike="noStrike" baseline="0">
              <a:solidFill>
                <a:srgbClr val="000000"/>
              </a:solidFill>
              <a:latin typeface="ＭＳ ゴシック"/>
              <a:ea typeface="ＭＳ ゴシック"/>
            </a:rPr>
            <a:t>　　</a:t>
          </a:r>
          <a:r>
            <a:rPr lang="en-US" altLang="ja-JP" sz="1100" b="0" i="0" u="none" strike="noStrike" baseline="0">
              <a:solidFill>
                <a:srgbClr val="000000"/>
              </a:solidFill>
              <a:latin typeface="ＭＳ ゴシック"/>
              <a:ea typeface="ＭＳ ゴシック"/>
            </a:rPr>
            <a:t>Hint</a:t>
          </a:r>
          <a:r>
            <a:rPr lang="ja-JP" altLang="en-US" sz="1100" b="0" i="0" u="none" strike="noStrike" baseline="0">
              <a:solidFill>
                <a:srgbClr val="000000"/>
              </a:solidFill>
              <a:latin typeface="ＭＳ ゴシック"/>
              <a:ea typeface="ＭＳ ゴシック"/>
            </a:rPr>
            <a:t>　　日付から特定のデータを取り出すには、</a:t>
          </a:r>
        </a:p>
        <a:p>
          <a:pPr algn="l" rtl="0">
            <a:lnSpc>
              <a:spcPts val="1300"/>
            </a:lnSpc>
            <a:defRPr sz="1000"/>
          </a:pPr>
          <a:r>
            <a:rPr lang="ja-JP" altLang="en-US" sz="1100" b="0" i="0" u="none" strike="noStrike" baseline="0">
              <a:solidFill>
                <a:srgbClr val="000000"/>
              </a:solidFill>
              <a:latin typeface="ＭＳ ゴシック"/>
              <a:ea typeface="ＭＳ ゴシック"/>
            </a:rPr>
            <a:t>　　　　　</a:t>
          </a:r>
          <a:r>
            <a:rPr lang="en-US" altLang="ja-JP" sz="1100" b="0" i="0" u="none" strike="noStrike" baseline="0">
              <a:solidFill>
                <a:srgbClr val="FF0000"/>
              </a:solidFill>
              <a:latin typeface="ＭＳ ゴシック"/>
              <a:ea typeface="ＭＳ ゴシック"/>
            </a:rPr>
            <a:t>YEAR()</a:t>
          </a:r>
          <a:r>
            <a:rPr lang="ja-JP" altLang="en-US" sz="1100" b="0" i="0" u="none" strike="noStrike" baseline="0">
              <a:solidFill>
                <a:srgbClr val="FF0000"/>
              </a:solidFill>
              <a:latin typeface="ＭＳ ゴシック"/>
              <a:ea typeface="ＭＳ ゴシック"/>
            </a:rPr>
            <a:t>、</a:t>
          </a:r>
          <a:r>
            <a:rPr lang="en-US" altLang="ja-JP" sz="1100" b="0" i="0" u="none" strike="noStrike" baseline="0">
              <a:solidFill>
                <a:srgbClr val="FF0000"/>
              </a:solidFill>
              <a:latin typeface="ＭＳ ゴシック"/>
              <a:ea typeface="ＭＳ ゴシック"/>
            </a:rPr>
            <a:t>MONTH()</a:t>
          </a:r>
          <a:r>
            <a:rPr lang="ja-JP" altLang="en-US" sz="1100" b="0" i="0" u="none" strike="noStrike" baseline="0">
              <a:solidFill>
                <a:srgbClr val="FF0000"/>
              </a:solidFill>
              <a:latin typeface="ＭＳ ゴシック"/>
              <a:ea typeface="ＭＳ ゴシック"/>
            </a:rPr>
            <a:t>、</a:t>
          </a:r>
          <a:r>
            <a:rPr lang="en-US" altLang="ja-JP" sz="1100" b="0" i="0" u="none" strike="noStrike" baseline="0">
              <a:solidFill>
                <a:srgbClr val="FF0000"/>
              </a:solidFill>
              <a:latin typeface="ＭＳ ゴシック"/>
              <a:ea typeface="ＭＳ ゴシック"/>
            </a:rPr>
            <a:t>DAY(),HOUR(),MINUTE</a:t>
          </a:r>
          <a:r>
            <a:rPr lang="ja-JP" altLang="en-US" sz="1100" b="0" i="0" u="none" strike="noStrike" baseline="0">
              <a:solidFill>
                <a:srgbClr val="FF0000"/>
              </a:solidFill>
              <a:latin typeface="ＭＳ ゴシック"/>
              <a:ea typeface="ＭＳ ゴシック"/>
            </a:rPr>
            <a:t>（）</a:t>
          </a:r>
          <a:r>
            <a:rPr lang="en-US" altLang="ja-JP" sz="1100" b="0" i="0" u="none" strike="noStrike" baseline="0">
              <a:solidFill>
                <a:srgbClr val="FF0000"/>
              </a:solidFill>
              <a:latin typeface="ＭＳ ゴシック"/>
              <a:ea typeface="ＭＳ ゴシック"/>
            </a:rPr>
            <a:t>SECOND()</a:t>
          </a:r>
          <a:endParaRPr lang="en-US" altLang="ja-JP" sz="1100" b="0" i="0" u="none" strike="noStrike" baseline="0">
            <a:solidFill>
              <a:srgbClr val="000000"/>
            </a:solidFill>
            <a:latin typeface="ＭＳ ゴシック"/>
            <a:ea typeface="ＭＳ ゴシック"/>
          </a:endParaRPr>
        </a:p>
        <a:p>
          <a:pPr algn="l" rtl="0">
            <a:defRPr sz="1000"/>
          </a:pPr>
          <a:r>
            <a:rPr lang="ja-JP" altLang="en-US" sz="1100" b="0" i="0" u="none" strike="noStrike" baseline="0">
              <a:solidFill>
                <a:srgbClr val="000000"/>
              </a:solidFill>
              <a:latin typeface="ＭＳ ゴシック"/>
              <a:ea typeface="ＭＳ ゴシック"/>
            </a:rPr>
            <a:t>　　　　　の関数を使用する。</a:t>
          </a:r>
        </a:p>
        <a:p>
          <a:pPr algn="l" rtl="0">
            <a:lnSpc>
              <a:spcPts val="1300"/>
            </a:lnSpc>
            <a:defRPr sz="1000"/>
          </a:pPr>
          <a:endParaRPr lang="ja-JP" altLang="en-US" sz="1100" b="0" i="0" u="none" strike="noStrike" baseline="0">
            <a:solidFill>
              <a:srgbClr val="000000"/>
            </a:solidFill>
            <a:latin typeface="ＭＳ ゴシック"/>
            <a:ea typeface="ＭＳ ゴシック"/>
          </a:endParaRPr>
        </a:p>
        <a:p>
          <a:pPr algn="l" rtl="0">
            <a:lnSpc>
              <a:spcPts val="1300"/>
            </a:lnSpc>
            <a:defRPr sz="1000"/>
          </a:pPr>
          <a:endParaRPr lang="ja-JP" altLang="en-US" sz="1100" b="0" i="0" u="none" strike="noStrike" baseline="0">
            <a:solidFill>
              <a:srgbClr val="000000"/>
            </a:solidFill>
            <a:latin typeface="ＭＳ ゴシック"/>
            <a:ea typeface="ＭＳ ゴシック"/>
          </a:endParaRPr>
        </a:p>
      </xdr:txBody>
    </xdr:sp>
    <xdr:clientData/>
  </xdr:twoCellAnchor>
  <xdr:twoCellAnchor>
    <xdr:from>
      <xdr:col>2</xdr:col>
      <xdr:colOff>200025</xdr:colOff>
      <xdr:row>43</xdr:row>
      <xdr:rowOff>104775</xdr:rowOff>
    </xdr:from>
    <xdr:to>
      <xdr:col>6</xdr:col>
      <xdr:colOff>438150</xdr:colOff>
      <xdr:row>45</xdr:row>
      <xdr:rowOff>104775</xdr:rowOff>
    </xdr:to>
    <xdr:sp macro="" textlink="">
      <xdr:nvSpPr>
        <xdr:cNvPr id="19459" name="AutoShape 3"/>
        <xdr:cNvSpPr>
          <a:spLocks noChangeArrowheads="1"/>
        </xdr:cNvSpPr>
      </xdr:nvSpPr>
      <xdr:spPr bwMode="auto">
        <a:xfrm>
          <a:off x="4076700" y="7629525"/>
          <a:ext cx="3019425" cy="371475"/>
        </a:xfrm>
        <a:prstGeom prst="wedgeRectCallout">
          <a:avLst>
            <a:gd name="adj1" fmla="val -47832"/>
            <a:gd name="adj2" fmla="val -8889"/>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72000" tIns="72000" rIns="72000" bIns="72000" anchor="t" upright="1"/>
        <a:lstStyle/>
        <a:p>
          <a:pPr algn="l" rtl="0">
            <a:lnSpc>
              <a:spcPts val="1300"/>
            </a:lnSpc>
            <a:defRPr sz="1000"/>
          </a:pPr>
          <a:r>
            <a:rPr lang="ja-JP" altLang="en-US" sz="1100" b="0" i="0" u="none" strike="noStrike" baseline="0">
              <a:solidFill>
                <a:srgbClr val="000000"/>
              </a:solidFill>
              <a:latin typeface="ＭＳ ゴシック"/>
              <a:ea typeface="ＭＳ ゴシック"/>
            </a:rPr>
            <a:t>表示形式を、</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標準</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または</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数値</a:t>
          </a:r>
          <a:r>
            <a:rPr lang="en-US" altLang="ja-JP" sz="1100" b="0" i="0" u="none" strike="noStrike" baseline="0">
              <a:solidFill>
                <a:srgbClr val="000000"/>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にします。</a:t>
          </a:r>
        </a:p>
        <a:p>
          <a:pPr algn="l" rtl="0">
            <a:lnSpc>
              <a:spcPts val="1300"/>
            </a:lnSpc>
            <a:defRPr sz="1000"/>
          </a:pPr>
          <a:endParaRPr lang="ja-JP" altLang="en-US" sz="1100" b="0" i="0" u="none" strike="noStrike" baseline="0">
            <a:solidFill>
              <a:srgbClr val="000000"/>
            </a:solidFill>
            <a:latin typeface="ＭＳ ゴシック"/>
            <a:ea typeface="ＭＳ ゴシック"/>
          </a:endParaRPr>
        </a:p>
        <a:p>
          <a:pPr algn="l" rtl="0">
            <a:lnSpc>
              <a:spcPts val="1300"/>
            </a:lnSpc>
            <a:defRPr sz="1000"/>
          </a:pPr>
          <a:r>
            <a:rPr lang="en-US" altLang="ja-JP" sz="1100" b="1" i="0" u="none" strike="noStrike" baseline="0">
              <a:solidFill>
                <a:srgbClr val="0000FF"/>
              </a:solidFill>
              <a:latin typeface="ＭＳ ゴシック"/>
              <a:ea typeface="ＭＳ ゴシック"/>
            </a:rPr>
            <a:t>[</a:t>
          </a:r>
          <a:r>
            <a:rPr lang="ja-JP" altLang="en-US" sz="1100" b="1" i="0" u="none" strike="noStrike" baseline="0">
              <a:solidFill>
                <a:srgbClr val="0000FF"/>
              </a:solidFill>
              <a:latin typeface="ＭＳ ゴシック"/>
              <a:ea typeface="ＭＳ ゴシック"/>
            </a:rPr>
            <a:t>書式</a:t>
          </a:r>
          <a:r>
            <a:rPr lang="en-US" altLang="ja-JP" sz="1100" b="1" i="0" u="none" strike="noStrike" baseline="0">
              <a:solidFill>
                <a:srgbClr val="0000FF"/>
              </a:solidFill>
              <a:latin typeface="ＭＳ ゴシック"/>
              <a:ea typeface="ＭＳ ゴシック"/>
            </a:rPr>
            <a:t>]</a:t>
          </a:r>
          <a:r>
            <a:rPr lang="ja-JP" altLang="en-US" sz="1100" b="0" i="0" u="none" strike="noStrike" baseline="0">
              <a:solidFill>
                <a:srgbClr val="000000"/>
              </a:solidFill>
              <a:latin typeface="ＭＳ ゴシック"/>
              <a:ea typeface="ＭＳ ゴシック"/>
            </a:rPr>
            <a:t>メニュー→</a:t>
          </a:r>
          <a:r>
            <a:rPr lang="en-US" altLang="ja-JP" sz="1100" b="1" i="0" u="none" strike="noStrike" baseline="0">
              <a:solidFill>
                <a:srgbClr val="0000FF"/>
              </a:solidFill>
              <a:latin typeface="ＭＳ ゴシック"/>
              <a:ea typeface="ＭＳ ゴシック"/>
            </a:rPr>
            <a:t>[</a:t>
          </a:r>
          <a:r>
            <a:rPr lang="ja-JP" altLang="en-US" sz="1100" b="1" i="0" u="none" strike="noStrike" baseline="0">
              <a:solidFill>
                <a:srgbClr val="0000FF"/>
              </a:solidFill>
              <a:latin typeface="ＭＳ ゴシック"/>
              <a:ea typeface="ＭＳ ゴシック"/>
            </a:rPr>
            <a:t>セル</a:t>
          </a:r>
          <a:r>
            <a:rPr lang="en-US" altLang="ja-JP" sz="1100" b="1" i="0" u="none" strike="noStrike" baseline="0">
              <a:solidFill>
                <a:srgbClr val="0000FF"/>
              </a:solidFill>
              <a:latin typeface="ＭＳ ゴシック"/>
              <a:ea typeface="ＭＳ ゴシック"/>
            </a:rPr>
            <a:t>]</a:t>
          </a:r>
          <a:r>
            <a:rPr lang="en-US" altLang="ja-JP" sz="1100" b="0" i="0" u="none" strike="noStrike" baseline="0">
              <a:solidFill>
                <a:srgbClr val="000000"/>
              </a:solidFill>
              <a:latin typeface="ＭＳ ゴシック"/>
              <a:ea typeface="ＭＳ ゴシック"/>
            </a:rPr>
            <a:t>→</a:t>
          </a:r>
          <a:r>
            <a:rPr lang="en-US" altLang="ja-JP" sz="1100" b="1" i="0" u="none" strike="noStrike" baseline="0">
              <a:solidFill>
                <a:srgbClr val="0000FF"/>
              </a:solidFill>
              <a:latin typeface="ＭＳ ゴシック"/>
              <a:ea typeface="ＭＳ ゴシック"/>
            </a:rPr>
            <a:t>[</a:t>
          </a:r>
          <a:r>
            <a:rPr lang="ja-JP" altLang="en-US" sz="1100" b="1" i="0" u="none" strike="noStrike" baseline="0">
              <a:solidFill>
                <a:srgbClr val="0000FF"/>
              </a:solidFill>
              <a:latin typeface="ＭＳ ゴシック"/>
              <a:ea typeface="ＭＳ ゴシック"/>
            </a:rPr>
            <a:t>表示形式</a:t>
          </a:r>
          <a:r>
            <a:rPr lang="en-US" altLang="ja-JP" sz="1100" b="1" i="0" u="none" strike="noStrike" baseline="0">
              <a:solidFill>
                <a:srgbClr val="0000FF"/>
              </a:solidFill>
              <a:latin typeface="ＭＳ ゴシック"/>
              <a:ea typeface="ＭＳ ゴシック"/>
            </a:rPr>
            <a:t>]</a:t>
          </a:r>
          <a:r>
            <a:rPr lang="en-US" altLang="ja-JP" sz="1100" b="0" i="0" u="none" strike="noStrike" baseline="0">
              <a:solidFill>
                <a:srgbClr val="000000"/>
              </a:solidFill>
              <a:latin typeface="ＭＳ ゴシック"/>
              <a:ea typeface="ＭＳ ゴシック"/>
            </a:rPr>
            <a:t>→</a:t>
          </a:r>
          <a:r>
            <a:rPr lang="en-US" altLang="ja-JP" sz="1100" b="1" i="0" u="none" strike="noStrike" baseline="0">
              <a:solidFill>
                <a:srgbClr val="0000FF"/>
              </a:solidFill>
              <a:latin typeface="ＭＳ ゴシック"/>
              <a:ea typeface="ＭＳ ゴシック"/>
            </a:rPr>
            <a:t>[</a:t>
          </a:r>
          <a:r>
            <a:rPr lang="ja-JP" altLang="en-US" sz="1100" b="1" i="0" u="none" strike="noStrike" baseline="0">
              <a:solidFill>
                <a:srgbClr val="0000FF"/>
              </a:solidFill>
              <a:latin typeface="ＭＳ ゴシック"/>
              <a:ea typeface="ＭＳ ゴシック"/>
            </a:rPr>
            <a:t>標準</a:t>
          </a:r>
          <a:r>
            <a:rPr lang="en-US" altLang="ja-JP" sz="1100" b="1" i="0" u="none" strike="noStrike" baseline="0">
              <a:solidFill>
                <a:srgbClr val="0000FF"/>
              </a:solidFill>
              <a:latin typeface="ＭＳ ゴシック"/>
              <a:ea typeface="ＭＳ ゴシック"/>
            </a:rPr>
            <a:t>]</a:t>
          </a:r>
        </a:p>
      </xdr:txBody>
    </xdr:sp>
    <xdr:clientData/>
  </xdr:twoCellAnchor>
  <xdr:twoCellAnchor>
    <xdr:from>
      <xdr:col>5</xdr:col>
      <xdr:colOff>647700</xdr:colOff>
      <xdr:row>19</xdr:row>
      <xdr:rowOff>123825</xdr:rowOff>
    </xdr:from>
    <xdr:to>
      <xdr:col>7</xdr:col>
      <xdr:colOff>104775</xdr:colOff>
      <xdr:row>22</xdr:row>
      <xdr:rowOff>28575</xdr:rowOff>
    </xdr:to>
    <xdr:sp macro="" textlink="">
      <xdr:nvSpPr>
        <xdr:cNvPr id="19460" name="AutoShape 4">
          <a:hlinkClick xmlns:r="http://schemas.openxmlformats.org/officeDocument/2006/relationships" r:id="rId1"/>
        </xdr:cNvPr>
        <xdr:cNvSpPr>
          <a:spLocks noChangeArrowheads="1"/>
        </xdr:cNvSpPr>
      </xdr:nvSpPr>
      <xdr:spPr bwMode="auto">
        <a:xfrm>
          <a:off x="6610350" y="3486150"/>
          <a:ext cx="847725" cy="428625"/>
        </a:xfrm>
        <a:prstGeom prst="bevel">
          <a:avLst>
            <a:gd name="adj" fmla="val 12500"/>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ＭＳ Ｐゴシック"/>
              <a:ea typeface="ＭＳ Ｐゴシック"/>
            </a:rPr>
            <a:t>次へ</a:t>
          </a:r>
        </a:p>
      </xdr:txBody>
    </xdr:sp>
    <xdr:clientData/>
  </xdr:twoCellAnchor>
  <xdr:twoCellAnchor>
    <xdr:from>
      <xdr:col>2</xdr:col>
      <xdr:colOff>457200</xdr:colOff>
      <xdr:row>38</xdr:row>
      <xdr:rowOff>66675</xdr:rowOff>
    </xdr:from>
    <xdr:to>
      <xdr:col>3</xdr:col>
      <xdr:colOff>533400</xdr:colOff>
      <xdr:row>39</xdr:row>
      <xdr:rowOff>161925</xdr:rowOff>
    </xdr:to>
    <xdr:sp macro="" textlink="">
      <xdr:nvSpPr>
        <xdr:cNvPr id="19461" name="AutoShape 5"/>
        <xdr:cNvSpPr>
          <a:spLocks noChangeArrowheads="1"/>
        </xdr:cNvSpPr>
      </xdr:nvSpPr>
      <xdr:spPr bwMode="auto">
        <a:xfrm>
          <a:off x="4333875" y="6696075"/>
          <a:ext cx="771525" cy="266700"/>
        </a:xfrm>
        <a:prstGeom prst="wedgeRectCallout">
          <a:avLst>
            <a:gd name="adj1" fmla="val -120370"/>
            <a:gd name="adj2" fmla="val 78569"/>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72000" tIns="72000" rIns="72000" bIns="72000" anchor="t" upright="1"/>
        <a:lstStyle/>
        <a:p>
          <a:pPr algn="l" rtl="0">
            <a:defRPr sz="1000"/>
          </a:pPr>
          <a:r>
            <a:rPr lang="en-US" altLang="ja-JP" sz="1100" b="0" i="0" u="none" strike="noStrike" baseline="0">
              <a:solidFill>
                <a:srgbClr val="000000"/>
              </a:solidFill>
              <a:latin typeface="ＭＳ ゴシック"/>
              <a:ea typeface="ＭＳ ゴシック"/>
            </a:rPr>
            <a:t>=TODAY()</a:t>
          </a:r>
        </a:p>
      </xdr:txBody>
    </xdr:sp>
    <xdr:clientData/>
  </xdr:twoCellAnchor>
  <xdr:twoCellAnchor>
    <xdr:from>
      <xdr:col>2</xdr:col>
      <xdr:colOff>457200</xdr:colOff>
      <xdr:row>40</xdr:row>
      <xdr:rowOff>28575</xdr:rowOff>
    </xdr:from>
    <xdr:to>
      <xdr:col>3</xdr:col>
      <xdr:colOff>533400</xdr:colOff>
      <xdr:row>41</xdr:row>
      <xdr:rowOff>114300</xdr:rowOff>
    </xdr:to>
    <xdr:sp macro="" textlink="">
      <xdr:nvSpPr>
        <xdr:cNvPr id="19462" name="AutoShape 6"/>
        <xdr:cNvSpPr>
          <a:spLocks noChangeArrowheads="1"/>
        </xdr:cNvSpPr>
      </xdr:nvSpPr>
      <xdr:spPr bwMode="auto">
        <a:xfrm>
          <a:off x="4333875" y="7010400"/>
          <a:ext cx="771525" cy="266700"/>
        </a:xfrm>
        <a:prstGeom prst="wedgeRectCallout">
          <a:avLst>
            <a:gd name="adj1" fmla="val -114199"/>
            <a:gd name="adj2" fmla="val 321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72000" tIns="72000" rIns="72000" bIns="72000" anchor="t" upright="1"/>
        <a:lstStyle/>
        <a:p>
          <a:pPr algn="l" rtl="0">
            <a:defRPr sz="1000"/>
          </a:pPr>
          <a:r>
            <a:rPr lang="en-US" altLang="ja-JP" sz="1100" b="0" i="0" u="none" strike="noStrike" baseline="0">
              <a:solidFill>
                <a:srgbClr val="000000"/>
              </a:solidFill>
              <a:latin typeface="ＭＳ ゴシック"/>
              <a:ea typeface="ＭＳ ゴシック"/>
            </a:rPr>
            <a:t>=B41-B40</a:t>
          </a:r>
        </a:p>
      </xdr:txBody>
    </xdr:sp>
    <xdr:clientData/>
  </xdr:twoCellAnchor>
  <xdr:twoCellAnchor>
    <xdr:from>
      <xdr:col>0</xdr:col>
      <xdr:colOff>1228724</xdr:colOff>
      <xdr:row>45</xdr:row>
      <xdr:rowOff>28575</xdr:rowOff>
    </xdr:from>
    <xdr:to>
      <xdr:col>0</xdr:col>
      <xdr:colOff>2000249</xdr:colOff>
      <xdr:row>46</xdr:row>
      <xdr:rowOff>57150</xdr:rowOff>
    </xdr:to>
    <xdr:sp macro="" textlink="">
      <xdr:nvSpPr>
        <xdr:cNvPr id="19463" name="AutoShape 7"/>
        <xdr:cNvSpPr>
          <a:spLocks noChangeArrowheads="1"/>
        </xdr:cNvSpPr>
      </xdr:nvSpPr>
      <xdr:spPr bwMode="auto">
        <a:xfrm>
          <a:off x="1228724" y="7924800"/>
          <a:ext cx="771525" cy="219075"/>
        </a:xfrm>
        <a:prstGeom prst="wedgeRectCallout">
          <a:avLst>
            <a:gd name="adj1" fmla="val 125370"/>
            <a:gd name="adj2" fmla="val -880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72000" tIns="72000" rIns="72000" bIns="72000" anchor="t" upright="1"/>
        <a:lstStyle/>
        <a:p>
          <a:pPr algn="l" rtl="0">
            <a:defRPr sz="1000"/>
          </a:pPr>
          <a:r>
            <a:rPr lang="en-US" altLang="ja-JP" sz="1100" b="0" i="0" u="none" strike="noStrike" baseline="0">
              <a:solidFill>
                <a:srgbClr val="000000"/>
              </a:solidFill>
              <a:latin typeface="ＭＳ ゴシック"/>
              <a:ea typeface="ＭＳ ゴシック"/>
            </a:rPr>
            <a:t>=NOW()</a:t>
          </a:r>
        </a:p>
      </xdr:txBody>
    </xdr:sp>
    <xdr:clientData/>
  </xdr:twoCellAnchor>
  <xdr:twoCellAnchor>
    <xdr:from>
      <xdr:col>2</xdr:col>
      <xdr:colOff>676275</xdr:colOff>
      <xdr:row>45</xdr:row>
      <xdr:rowOff>171450</xdr:rowOff>
    </xdr:from>
    <xdr:to>
      <xdr:col>4</xdr:col>
      <xdr:colOff>600075</xdr:colOff>
      <xdr:row>53</xdr:row>
      <xdr:rowOff>95250</xdr:rowOff>
    </xdr:to>
    <xdr:sp macro="" textlink="">
      <xdr:nvSpPr>
        <xdr:cNvPr id="19464" name="AutoShape 8"/>
        <xdr:cNvSpPr>
          <a:spLocks noChangeArrowheads="1"/>
        </xdr:cNvSpPr>
      </xdr:nvSpPr>
      <xdr:spPr bwMode="auto">
        <a:xfrm>
          <a:off x="4552950" y="8067675"/>
          <a:ext cx="1314450" cy="1343025"/>
        </a:xfrm>
        <a:prstGeom prst="wedgeRectCallout">
          <a:avLst>
            <a:gd name="adj1" fmla="val -76811"/>
            <a:gd name="adj2" fmla="val -2801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72000" tIns="72000" rIns="72000" bIns="72000" anchor="t" upright="1"/>
        <a:lstStyle/>
        <a:p>
          <a:pPr algn="l" rtl="0">
            <a:lnSpc>
              <a:spcPts val="1300"/>
            </a:lnSpc>
            <a:defRPr sz="1000"/>
          </a:pPr>
          <a:r>
            <a:rPr lang="ja-JP" altLang="en-US" sz="1100" b="0" i="0" u="none" strike="noStrike" baseline="0">
              <a:solidFill>
                <a:srgbClr val="000000"/>
              </a:solidFill>
              <a:latin typeface="ＭＳ ゴシック"/>
              <a:ea typeface="ＭＳ ゴシック"/>
            </a:rPr>
            <a:t>それぞれ</a:t>
          </a:r>
        </a:p>
        <a:p>
          <a:pPr algn="l" rtl="0">
            <a:lnSpc>
              <a:spcPts val="1300"/>
            </a:lnSpc>
            <a:defRPr sz="1000"/>
          </a:pPr>
          <a:r>
            <a:rPr lang="en-US" altLang="ja-JP" sz="1100" b="0" i="0" u="none" strike="noStrike" baseline="0">
              <a:solidFill>
                <a:srgbClr val="000000"/>
              </a:solidFill>
              <a:latin typeface="ＭＳ ゴシック"/>
              <a:ea typeface="ＭＳ ゴシック"/>
            </a:rPr>
            <a:t>=YEAR(B45)</a:t>
          </a:r>
        </a:p>
        <a:p>
          <a:pPr algn="l" rtl="0">
            <a:defRPr sz="1000"/>
          </a:pPr>
          <a:r>
            <a:rPr lang="en-US" altLang="ja-JP" sz="1100" b="0" i="0" u="none" strike="noStrike" baseline="0">
              <a:solidFill>
                <a:srgbClr val="000000"/>
              </a:solidFill>
              <a:latin typeface="ＭＳ ゴシック"/>
              <a:ea typeface="ＭＳ ゴシック"/>
            </a:rPr>
            <a:t>=MONTH(B45)</a:t>
          </a:r>
        </a:p>
        <a:p>
          <a:pPr algn="l" rtl="0">
            <a:lnSpc>
              <a:spcPts val="1300"/>
            </a:lnSpc>
            <a:defRPr sz="1000"/>
          </a:pPr>
          <a:r>
            <a:rPr lang="en-US" altLang="ja-JP" sz="1100" b="0" i="0" u="none" strike="noStrike" baseline="0">
              <a:solidFill>
                <a:srgbClr val="000000"/>
              </a:solidFill>
              <a:latin typeface="ＭＳ ゴシック"/>
              <a:ea typeface="ＭＳ ゴシック"/>
            </a:rPr>
            <a:t>=DAY(B45)</a:t>
          </a:r>
        </a:p>
        <a:p>
          <a:pPr algn="l" rtl="0">
            <a:lnSpc>
              <a:spcPts val="1300"/>
            </a:lnSpc>
            <a:defRPr sz="1000"/>
          </a:pPr>
          <a:r>
            <a:rPr lang="en-US" altLang="ja-JP" sz="1100" b="0" i="0" u="none" strike="noStrike" baseline="0">
              <a:solidFill>
                <a:srgbClr val="000000"/>
              </a:solidFill>
              <a:latin typeface="ＭＳ ゴシック"/>
              <a:ea typeface="ＭＳ ゴシック"/>
            </a:rPr>
            <a:t>=HOUR(B45)</a:t>
          </a:r>
        </a:p>
        <a:p>
          <a:pPr algn="l" rtl="0">
            <a:defRPr sz="1000"/>
          </a:pPr>
          <a:r>
            <a:rPr lang="en-US" altLang="ja-JP" sz="1100" b="0" i="0" u="none" strike="noStrike" baseline="0">
              <a:solidFill>
                <a:srgbClr val="000000"/>
              </a:solidFill>
              <a:latin typeface="ＭＳ ゴシック"/>
              <a:ea typeface="ＭＳ ゴシック"/>
            </a:rPr>
            <a:t>=MINUTE(B45)</a:t>
          </a:r>
        </a:p>
        <a:p>
          <a:pPr algn="l" rtl="0">
            <a:lnSpc>
              <a:spcPts val="1300"/>
            </a:lnSpc>
            <a:defRPr sz="1000"/>
          </a:pPr>
          <a:r>
            <a:rPr lang="en-US" altLang="ja-JP" sz="1100" b="0" i="0" u="none" strike="noStrike" baseline="0">
              <a:solidFill>
                <a:srgbClr val="000000"/>
              </a:solidFill>
              <a:latin typeface="ＭＳ ゴシック"/>
              <a:ea typeface="ＭＳ ゴシック"/>
            </a:rPr>
            <a:t>=SECOND(B45)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1828800</xdr:colOff>
      <xdr:row>3</xdr:row>
      <xdr:rowOff>28575</xdr:rowOff>
    </xdr:from>
    <xdr:to>
      <xdr:col>3</xdr:col>
      <xdr:colOff>4391025</xdr:colOff>
      <xdr:row>5</xdr:row>
      <xdr:rowOff>142875</xdr:rowOff>
    </xdr:to>
    <xdr:sp macro="" textlink="">
      <xdr:nvSpPr>
        <xdr:cNvPr id="23553" name="Text Box 1"/>
        <xdr:cNvSpPr txBox="1">
          <a:spLocks noChangeArrowheads="1"/>
        </xdr:cNvSpPr>
      </xdr:nvSpPr>
      <xdr:spPr bwMode="auto">
        <a:xfrm>
          <a:off x="4210050" y="723900"/>
          <a:ext cx="2562225" cy="571500"/>
        </a:xfrm>
        <a:prstGeom prst="rect">
          <a:avLst/>
        </a:prstGeom>
        <a:solidFill>
          <a:srgbClr val="FFFFCC"/>
        </a:solidFill>
        <a:ln w="9525">
          <a:solidFill>
            <a:srgbClr xmlns:mc="http://schemas.openxmlformats.org/markup-compatibility/2006" xmlns:a14="http://schemas.microsoft.com/office/drawing/2010/main" val="808080" mc:Ignorable="a14" a14:legacySpreadsheetColorIndex="23"/>
          </a:solidFill>
          <a:miter lim="800000"/>
          <a:headEnd/>
          <a:tailEnd/>
        </a:ln>
        <a:effectLst>
          <a:outerShdw dist="35921" dir="2700000" algn="ctr" rotWithShape="0">
            <a:srgbClr val="808080"/>
          </a:outerShdw>
        </a:effectLst>
      </xdr:spPr>
      <xdr:txBody>
        <a:bodyPr vertOverflow="clip" wrap="square" lIns="108000" tIns="108000" rIns="108000" bIns="10800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セル</a:t>
          </a:r>
          <a:r>
            <a:rPr lang="en-US" altLang="ja-JP" sz="1100" b="0" i="0" u="none" strike="noStrike" baseline="0">
              <a:solidFill>
                <a:srgbClr val="000000"/>
              </a:solidFill>
              <a:latin typeface="ＭＳ Ｐゴシック"/>
              <a:ea typeface="ＭＳ Ｐゴシック"/>
            </a:rPr>
            <a:t>E2</a:t>
          </a:r>
          <a:r>
            <a:rPr lang="ja-JP" altLang="en-US" sz="1100" b="0" i="0" u="none" strike="noStrike" baseline="0">
              <a:solidFill>
                <a:srgbClr val="000000"/>
              </a:solidFill>
              <a:latin typeface="ＭＳ Ｐゴシック"/>
              <a:ea typeface="ＭＳ Ｐゴシック"/>
            </a:rPr>
            <a:t>に、</a:t>
          </a:r>
          <a:r>
            <a:rPr lang="en-US" altLang="ja-JP" sz="1100" b="1" i="0" u="none" strike="noStrike" baseline="0">
              <a:solidFill>
                <a:srgbClr val="FF0000"/>
              </a:solidFill>
              <a:latin typeface="ＭＳ Ｐゴシック"/>
              <a:ea typeface="ＭＳ Ｐゴシック"/>
            </a:rPr>
            <a:t>TODAY</a:t>
          </a:r>
          <a:r>
            <a:rPr lang="ja-JP" altLang="en-US" sz="1100" b="0" i="0" u="none" strike="noStrike" baseline="0">
              <a:solidFill>
                <a:srgbClr val="000000"/>
              </a:solidFill>
              <a:latin typeface="ＭＳ Ｐゴシック"/>
              <a:ea typeface="ＭＳ Ｐゴシック"/>
            </a:rPr>
            <a:t>関数を使用して</a:t>
          </a: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FF0000"/>
              </a:solidFill>
              <a:latin typeface="ＭＳ Ｐゴシック"/>
              <a:ea typeface="ＭＳ Ｐゴシック"/>
            </a:rPr>
            <a:t>昨日</a:t>
          </a:r>
          <a:r>
            <a:rPr lang="ja-JP" altLang="en-US" sz="1100" b="0" i="0" u="none" strike="noStrike" baseline="0">
              <a:solidFill>
                <a:srgbClr val="000000"/>
              </a:solidFill>
              <a:latin typeface="ＭＳ Ｐゴシック"/>
              <a:ea typeface="ＭＳ Ｐゴシック"/>
            </a:rPr>
            <a:t>の日付を入力してください。</a:t>
          </a:r>
        </a:p>
      </xdr:txBody>
    </xdr:sp>
    <xdr:clientData/>
  </xdr:twoCellAnchor>
  <xdr:twoCellAnchor>
    <xdr:from>
      <xdr:col>6</xdr:col>
      <xdr:colOff>47625</xdr:colOff>
      <xdr:row>3</xdr:row>
      <xdr:rowOff>57150</xdr:rowOff>
    </xdr:from>
    <xdr:to>
      <xdr:col>7</xdr:col>
      <xdr:colOff>200025</xdr:colOff>
      <xdr:row>5</xdr:row>
      <xdr:rowOff>19050</xdr:rowOff>
    </xdr:to>
    <xdr:sp macro="" textlink="">
      <xdr:nvSpPr>
        <xdr:cNvPr id="23556" name="AutoShape 4">
          <a:hlinkClick xmlns:r="http://schemas.openxmlformats.org/officeDocument/2006/relationships" r:id="rId1"/>
        </xdr:cNvPr>
        <xdr:cNvSpPr>
          <a:spLocks noChangeArrowheads="1"/>
        </xdr:cNvSpPr>
      </xdr:nvSpPr>
      <xdr:spPr bwMode="auto">
        <a:xfrm>
          <a:off x="8477250" y="752475"/>
          <a:ext cx="838200" cy="419100"/>
        </a:xfrm>
        <a:prstGeom prst="bevel">
          <a:avLst>
            <a:gd name="adj" fmla="val 12500"/>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ＭＳ Ｐゴシック"/>
              <a:ea typeface="ＭＳ Ｐゴシック"/>
            </a:rPr>
            <a:t>次へ</a:t>
          </a:r>
        </a:p>
      </xdr:txBody>
    </xdr:sp>
    <xdr:clientData/>
  </xdr:twoCellAnchor>
  <xdr:twoCellAnchor>
    <xdr:from>
      <xdr:col>4</xdr:col>
      <xdr:colOff>133349</xdr:colOff>
      <xdr:row>68</xdr:row>
      <xdr:rowOff>19050</xdr:rowOff>
    </xdr:from>
    <xdr:to>
      <xdr:col>5</xdr:col>
      <xdr:colOff>342899</xdr:colOff>
      <xdr:row>69</xdr:row>
      <xdr:rowOff>180975</xdr:rowOff>
    </xdr:to>
    <xdr:sp macro="" textlink="">
      <xdr:nvSpPr>
        <xdr:cNvPr id="23557" name="AutoShape 5"/>
        <xdr:cNvSpPr>
          <a:spLocks noChangeArrowheads="1"/>
        </xdr:cNvSpPr>
      </xdr:nvSpPr>
      <xdr:spPr bwMode="auto">
        <a:xfrm>
          <a:off x="6962774" y="14830425"/>
          <a:ext cx="1171575" cy="333375"/>
        </a:xfrm>
        <a:prstGeom prst="wedgeRoundRectCallout">
          <a:avLst>
            <a:gd name="adj1" fmla="val -6667"/>
            <a:gd name="adj2" fmla="val 78569"/>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72000" rIns="72000" bIns="72000" anchor="t" upright="1"/>
        <a:lstStyle/>
        <a:p>
          <a:pPr algn="l" rtl="0">
            <a:defRPr sz="1000"/>
          </a:pPr>
          <a:r>
            <a:rPr lang="en-US" altLang="ja-JP" sz="1100" b="0" i="0" u="none" strike="noStrike" baseline="0">
              <a:solidFill>
                <a:srgbClr val="000000"/>
              </a:solidFill>
              <a:latin typeface="明朝"/>
            </a:rPr>
            <a:t>=</a:t>
          </a:r>
          <a:r>
            <a:rPr lang="en-US" altLang="ja-JP" sz="1100" b="0" i="0" u="none" strike="noStrike" baseline="0">
              <a:solidFill>
                <a:srgbClr val="0000FF"/>
              </a:solidFill>
              <a:latin typeface="明朝"/>
            </a:rPr>
            <a:t>TODAY()</a:t>
          </a:r>
          <a:r>
            <a:rPr lang="en-US" altLang="ja-JP" sz="1100" b="0" i="0" u="none" strike="noStrike" baseline="0">
              <a:solidFill>
                <a:srgbClr val="FF0000"/>
              </a:solidFill>
              <a:latin typeface="明朝"/>
            </a:rPr>
            <a:t>-1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238125</xdr:colOff>
      <xdr:row>13</xdr:row>
      <xdr:rowOff>76201</xdr:rowOff>
    </xdr:from>
    <xdr:to>
      <xdr:col>10</xdr:col>
      <xdr:colOff>38100</xdr:colOff>
      <xdr:row>21</xdr:row>
      <xdr:rowOff>38101</xdr:rowOff>
    </xdr:to>
    <xdr:sp macro="" textlink="">
      <xdr:nvSpPr>
        <xdr:cNvPr id="24578" name="Text Box 2"/>
        <xdr:cNvSpPr txBox="1">
          <a:spLocks noChangeArrowheads="1"/>
        </xdr:cNvSpPr>
      </xdr:nvSpPr>
      <xdr:spPr bwMode="auto">
        <a:xfrm>
          <a:off x="3181350" y="2428876"/>
          <a:ext cx="3228975" cy="1333500"/>
        </a:xfrm>
        <a:prstGeom prst="rect">
          <a:avLst/>
        </a:prstGeom>
        <a:solidFill>
          <a:srgbClr val="FFFFC5"/>
        </a:solidFill>
        <a:ln w="9525">
          <a:solidFill>
            <a:srgbClr xmlns:mc="http://schemas.openxmlformats.org/markup-compatibility/2006" xmlns:a14="http://schemas.microsoft.com/office/drawing/2010/main" val="808080" mc:Ignorable="a14" a14:legacySpreadsheetColorIndex="23"/>
          </a:solidFill>
          <a:miter lim="800000"/>
          <a:headEnd/>
          <a:tailEnd/>
        </a:ln>
        <a:effectLst>
          <a:outerShdw dist="35921" dir="2700000" algn="ctr" rotWithShape="0">
            <a:srgbClr val="808080"/>
          </a:outerShdw>
        </a:effectLst>
      </xdr:spPr>
      <xdr:txBody>
        <a:bodyPr vertOverflow="clip" wrap="square" lIns="72000" tIns="82800" rIns="90000" bIns="46800" anchor="t" upright="1"/>
        <a:lstStyle/>
        <a:p>
          <a:pPr algn="l" rtl="0">
            <a:lnSpc>
              <a:spcPts val="1400"/>
            </a:lnSpc>
            <a:defRPr sz="1000"/>
          </a:pPr>
          <a:r>
            <a:rPr lang="ja-JP" altLang="en-US" sz="1200" b="0" i="0" u="none" strike="noStrike" baseline="0">
              <a:solidFill>
                <a:srgbClr val="000000"/>
              </a:solidFill>
              <a:latin typeface="ＭＳ ゴシック" pitchFamily="49" charset="-128"/>
              <a:ea typeface="ＭＳ ゴシック" pitchFamily="49" charset="-128"/>
            </a:rPr>
            <a:t>セル範囲</a:t>
          </a:r>
          <a:r>
            <a:rPr lang="en-US" altLang="ja-JP" sz="1200" b="0" i="0" u="none" strike="noStrike" baseline="0">
              <a:solidFill>
                <a:srgbClr val="000000"/>
              </a:solidFill>
              <a:latin typeface="ＭＳ ゴシック" pitchFamily="49" charset="-128"/>
              <a:ea typeface="ＭＳ ゴシック" pitchFamily="49" charset="-128"/>
            </a:rPr>
            <a:t>A7</a:t>
          </a:r>
          <a:r>
            <a:rPr lang="ja-JP" altLang="en-US" sz="1200" b="0" i="0" u="none" strike="noStrike" baseline="0">
              <a:solidFill>
                <a:srgbClr val="000000"/>
              </a:solidFill>
              <a:latin typeface="ＭＳ ゴシック" pitchFamily="49" charset="-128"/>
              <a:ea typeface="ＭＳ ゴシック" pitchFamily="49" charset="-128"/>
            </a:rPr>
            <a:t>から</a:t>
          </a:r>
          <a:r>
            <a:rPr lang="en-US" altLang="ja-JP" sz="1200" b="0" i="0" u="none" strike="noStrike" baseline="0">
              <a:solidFill>
                <a:srgbClr val="000000"/>
              </a:solidFill>
              <a:latin typeface="ＭＳ ゴシック" pitchFamily="49" charset="-128"/>
              <a:ea typeface="ＭＳ ゴシック" pitchFamily="49" charset="-128"/>
            </a:rPr>
            <a:t>C7</a:t>
          </a:r>
          <a:r>
            <a:rPr lang="ja-JP" altLang="en-US" sz="1200" b="0" i="0" u="none" strike="noStrike" baseline="0">
              <a:solidFill>
                <a:srgbClr val="000000"/>
              </a:solidFill>
              <a:latin typeface="ＭＳ ゴシック" pitchFamily="49" charset="-128"/>
              <a:ea typeface="ＭＳ ゴシック" pitchFamily="49" charset="-128"/>
            </a:rPr>
            <a:t>の数値を</a:t>
          </a:r>
          <a:r>
            <a:rPr lang="ja-JP" altLang="en-US" sz="1200" b="1" i="0" u="none" strike="noStrike" baseline="0">
              <a:solidFill>
                <a:srgbClr val="FF0000"/>
              </a:solidFill>
              <a:latin typeface="ＭＳ ゴシック" pitchFamily="49" charset="-128"/>
              <a:ea typeface="ＭＳ ゴシック" pitchFamily="49" charset="-128"/>
            </a:rPr>
            <a:t>シリアル値</a:t>
          </a:r>
          <a:r>
            <a:rPr lang="ja-JP" altLang="en-US" sz="1200" b="0" i="0" u="none" strike="noStrike" baseline="0">
              <a:solidFill>
                <a:srgbClr val="000000"/>
              </a:solidFill>
              <a:latin typeface="ＭＳ ゴシック" pitchFamily="49" charset="-128"/>
              <a:ea typeface="ＭＳ ゴシック" pitchFamily="49" charset="-128"/>
            </a:rPr>
            <a:t>に変換する（</a:t>
          </a:r>
          <a:r>
            <a:rPr lang="en-US" altLang="ja-JP" sz="1200" b="0" i="0" u="none" strike="noStrike" baseline="0">
              <a:solidFill>
                <a:srgbClr val="000000"/>
              </a:solidFill>
              <a:latin typeface="ＭＳ ゴシック" pitchFamily="49" charset="-128"/>
              <a:ea typeface="ＭＳ ゴシック" pitchFamily="49" charset="-128"/>
            </a:rPr>
            <a:t>2003/4/1</a:t>
          </a:r>
          <a:r>
            <a:rPr lang="ja-JP" altLang="en-US" sz="1200" b="0" i="0" u="none" strike="noStrike" baseline="0">
              <a:solidFill>
                <a:srgbClr val="000000"/>
              </a:solidFill>
              <a:latin typeface="ＭＳ ゴシック" pitchFamily="49" charset="-128"/>
              <a:ea typeface="ＭＳ ゴシック" pitchFamily="49" charset="-128"/>
            </a:rPr>
            <a:t>のような実際の日付データを作り出す）関数をセル</a:t>
          </a:r>
          <a:r>
            <a:rPr lang="en-US" altLang="ja-JP" sz="1200" b="0" i="0" u="none" strike="noStrike" baseline="0">
              <a:solidFill>
                <a:srgbClr val="000000"/>
              </a:solidFill>
              <a:latin typeface="ＭＳ ゴシック" pitchFamily="49" charset="-128"/>
              <a:ea typeface="ＭＳ ゴシック" pitchFamily="49" charset="-128"/>
            </a:rPr>
            <a:t>E7</a:t>
          </a:r>
          <a:r>
            <a:rPr lang="ja-JP" altLang="en-US" sz="1200" b="0" i="0" u="none" strike="noStrike" baseline="0">
              <a:solidFill>
                <a:srgbClr val="000000"/>
              </a:solidFill>
              <a:latin typeface="ＭＳ ゴシック" pitchFamily="49" charset="-128"/>
              <a:ea typeface="ＭＳ ゴシック" pitchFamily="49" charset="-128"/>
            </a:rPr>
            <a:t>に入力し、それをセル範囲</a:t>
          </a:r>
          <a:r>
            <a:rPr lang="en-US" altLang="ja-JP" sz="1200" b="0" i="0" u="none" strike="noStrike" baseline="0">
              <a:solidFill>
                <a:srgbClr val="000000"/>
              </a:solidFill>
              <a:latin typeface="ＭＳ ゴシック" pitchFamily="49" charset="-128"/>
              <a:ea typeface="ＭＳ ゴシック" pitchFamily="49" charset="-128"/>
            </a:rPr>
            <a:t>E8</a:t>
          </a:r>
          <a:r>
            <a:rPr lang="ja-JP" altLang="en-US" sz="1200" b="0" i="0" u="none" strike="noStrike" baseline="0">
              <a:solidFill>
                <a:srgbClr val="000000"/>
              </a:solidFill>
              <a:latin typeface="ＭＳ ゴシック" pitchFamily="49" charset="-128"/>
              <a:ea typeface="ＭＳ ゴシック" pitchFamily="49" charset="-128"/>
            </a:rPr>
            <a:t>から</a:t>
          </a:r>
          <a:r>
            <a:rPr lang="en-US" altLang="ja-JP" sz="1200" b="0" i="0" u="none" strike="noStrike" baseline="0">
              <a:solidFill>
                <a:srgbClr val="000000"/>
              </a:solidFill>
              <a:latin typeface="ＭＳ ゴシック" pitchFamily="49" charset="-128"/>
              <a:ea typeface="ＭＳ ゴシック" pitchFamily="49" charset="-128"/>
            </a:rPr>
            <a:t>E12</a:t>
          </a:r>
          <a:r>
            <a:rPr lang="ja-JP" altLang="en-US" sz="1200" b="0" i="0" u="none" strike="noStrike" baseline="0">
              <a:solidFill>
                <a:srgbClr val="000000"/>
              </a:solidFill>
              <a:latin typeface="ＭＳ ゴシック" pitchFamily="49" charset="-128"/>
              <a:ea typeface="ＭＳ ゴシック" pitchFamily="49" charset="-128"/>
            </a:rPr>
            <a:t>にコピーしてください。</a:t>
          </a:r>
        </a:p>
        <a:p>
          <a:pPr algn="l" rtl="0">
            <a:lnSpc>
              <a:spcPts val="1500"/>
            </a:lnSpc>
            <a:defRPr sz="1000"/>
          </a:pPr>
          <a:endParaRPr lang="ja-JP" altLang="en-US" sz="1200" b="0" i="0" u="none" strike="noStrike" baseline="0">
            <a:solidFill>
              <a:srgbClr val="000000"/>
            </a:solidFill>
            <a:latin typeface="ＭＳ ゴシック" pitchFamily="49" charset="-128"/>
            <a:ea typeface="ＭＳ ゴシック" pitchFamily="49" charset="-128"/>
          </a:endParaRPr>
        </a:p>
        <a:p>
          <a:pPr algn="l" rtl="0">
            <a:lnSpc>
              <a:spcPts val="1500"/>
            </a:lnSpc>
            <a:defRPr sz="1000"/>
          </a:pPr>
          <a:r>
            <a:rPr lang="en-US" altLang="ja-JP" sz="1200" b="1" i="0" u="none" strike="noStrike" baseline="0">
              <a:solidFill>
                <a:srgbClr val="FF0000"/>
              </a:solidFill>
              <a:latin typeface="ＭＳ ゴシック" pitchFamily="49" charset="-128"/>
              <a:ea typeface="ＭＳ ゴシック" pitchFamily="49" charset="-128"/>
            </a:rPr>
            <a:t>DATE</a:t>
          </a:r>
          <a:r>
            <a:rPr lang="en-US" altLang="ja-JP" sz="1200" b="0" i="0" u="none" strike="noStrike" baseline="0">
              <a:solidFill>
                <a:srgbClr val="000000"/>
              </a:solidFill>
              <a:latin typeface="ＭＳ ゴシック" pitchFamily="49" charset="-128"/>
              <a:ea typeface="ＭＳ ゴシック" pitchFamily="49" charset="-128"/>
            </a:rPr>
            <a:t> </a:t>
          </a:r>
          <a:r>
            <a:rPr lang="ja-JP" altLang="en-US" sz="1200" b="0" i="0" u="none" strike="noStrike" baseline="0">
              <a:solidFill>
                <a:srgbClr val="000000"/>
              </a:solidFill>
              <a:latin typeface="ＭＳ ゴシック" pitchFamily="49" charset="-128"/>
              <a:ea typeface="ＭＳ ゴシック" pitchFamily="49" charset="-128"/>
            </a:rPr>
            <a:t>関数を使います。</a:t>
          </a:r>
        </a:p>
      </xdr:txBody>
    </xdr:sp>
    <xdr:clientData/>
  </xdr:twoCellAnchor>
  <xdr:twoCellAnchor>
    <xdr:from>
      <xdr:col>0</xdr:col>
      <xdr:colOff>57150</xdr:colOff>
      <xdr:row>52</xdr:row>
      <xdr:rowOff>9525</xdr:rowOff>
    </xdr:from>
    <xdr:to>
      <xdr:col>10</xdr:col>
      <xdr:colOff>200025</xdr:colOff>
      <xdr:row>112</xdr:row>
      <xdr:rowOff>0</xdr:rowOff>
    </xdr:to>
    <xdr:sp macro="" textlink="">
      <xdr:nvSpPr>
        <xdr:cNvPr id="24579" name="AutoShape 3"/>
        <xdr:cNvSpPr>
          <a:spLocks noChangeArrowheads="1"/>
        </xdr:cNvSpPr>
      </xdr:nvSpPr>
      <xdr:spPr bwMode="auto">
        <a:xfrm>
          <a:off x="57150" y="9172575"/>
          <a:ext cx="6515100" cy="10277475"/>
        </a:xfrm>
        <a:prstGeom prst="roundRect">
          <a:avLst>
            <a:gd name="adj" fmla="val 3856"/>
          </a:avLst>
        </a:prstGeom>
        <a:solidFill>
          <a:srgbClr val="EBFFEB"/>
        </a:solidFill>
        <a:ln w="9525">
          <a:solidFill>
            <a:srgbClr xmlns:mc="http://schemas.openxmlformats.org/markup-compatibility/2006" xmlns:a14="http://schemas.microsoft.com/office/drawing/2010/main" val="969696" mc:Ignorable="a14" a14:legacySpreadsheetColorIndex="55"/>
          </a:solidFill>
          <a:round/>
          <a:headEnd/>
          <a:tailEnd/>
        </a:ln>
      </xdr:spPr>
      <xdr:txBody>
        <a:bodyPr vertOverflow="clip" wrap="square" lIns="36576" tIns="22860" rIns="0" bIns="0" anchor="t" upright="1"/>
        <a:lstStyle/>
        <a:p>
          <a:pPr algn="l" rtl="0">
            <a:lnSpc>
              <a:spcPts val="2000"/>
            </a:lnSpc>
            <a:defRPr sz="1000"/>
          </a:pPr>
          <a:r>
            <a:rPr lang="en-US" altLang="ja-JP" sz="1600" b="1" i="0" u="none" strike="noStrike" baseline="0">
              <a:solidFill>
                <a:srgbClr val="FF0000"/>
              </a:solidFill>
              <a:latin typeface="ＭＳ Ｐゴシック"/>
              <a:ea typeface="ＭＳ Ｐゴシック"/>
            </a:rPr>
            <a:t>DATE</a:t>
          </a:r>
          <a:endParaRPr lang="en-US" altLang="ja-JP" sz="1100" b="0" i="0" u="none" strike="noStrike" baseline="0">
            <a:solidFill>
              <a:srgbClr val="000000"/>
            </a:solidFill>
            <a:latin typeface="ＭＳ Ｐゴシック"/>
            <a:ea typeface="ＭＳ Ｐゴシック"/>
          </a:endParaRP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指定された年</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月</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日に対応するシリアル値（日付）を返します。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書式     </a:t>
          </a:r>
          <a:r>
            <a:rPr lang="en-US" altLang="ja-JP" sz="1100" b="1" i="0" u="none" strike="noStrike" baseline="0">
              <a:solidFill>
                <a:srgbClr val="0000FF"/>
              </a:solidFill>
              <a:latin typeface="ＭＳ Ｐゴシック"/>
              <a:ea typeface="ＭＳ Ｐゴシック"/>
            </a:rPr>
            <a:t>DATE(</a:t>
          </a:r>
          <a:r>
            <a:rPr lang="ja-JP" altLang="en-US" sz="1100" b="1" i="0" u="none" strike="noStrike" baseline="0">
              <a:solidFill>
                <a:srgbClr val="0000FF"/>
              </a:solidFill>
              <a:latin typeface="ＭＳ Ｐゴシック"/>
              <a:ea typeface="ＭＳ Ｐゴシック"/>
            </a:rPr>
            <a:t>年</a:t>
          </a:r>
          <a:r>
            <a:rPr lang="en-US" altLang="ja-JP" sz="1100" b="1" i="0" u="none" strike="noStrike" baseline="0">
              <a:solidFill>
                <a:srgbClr val="0000FF"/>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月</a:t>
          </a:r>
          <a:r>
            <a:rPr lang="en-US" altLang="ja-JP" sz="1100" b="1" i="0" u="none" strike="noStrike" baseline="0">
              <a:solidFill>
                <a:srgbClr val="0000FF"/>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日</a:t>
          </a:r>
          <a:r>
            <a:rPr lang="en-US" altLang="ja-JP" sz="1100" b="1" i="0" u="none" strike="noStrike" baseline="0">
              <a:solidFill>
                <a:srgbClr val="0000FF"/>
              </a:solidFill>
              <a:latin typeface="ＭＳ Ｐゴシック"/>
              <a:ea typeface="ＭＳ Ｐゴシック"/>
            </a:rPr>
            <a:t>)</a:t>
          </a:r>
          <a:endParaRPr lang="en-US" altLang="ja-JP" sz="1100" b="0" i="0" u="none" strike="noStrike" baseline="0">
            <a:solidFill>
              <a:srgbClr val="000000"/>
            </a:solidFill>
            <a:latin typeface="ＭＳ Ｐゴシック"/>
            <a:ea typeface="ＭＳ Ｐゴシック"/>
          </a:endParaRP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4 </a:t>
          </a:r>
          <a:r>
            <a:rPr lang="ja-JP" altLang="en-US" sz="1100" b="0" i="0" u="none" strike="noStrike" baseline="0">
              <a:solidFill>
                <a:srgbClr val="000000"/>
              </a:solidFill>
              <a:latin typeface="ＭＳ Ｐゴシック"/>
              <a:ea typeface="ＭＳ Ｐゴシック"/>
            </a:rPr>
            <a:t>桁で年を表します。使用する日付システムによって引数が解釈されます。</a:t>
          </a:r>
          <a:r>
            <a:rPr lang="en-US" altLang="ja-JP" sz="1100" b="0" i="0" u="none" strike="noStrike" baseline="0">
              <a:solidFill>
                <a:srgbClr val="0000FF"/>
              </a:solidFill>
              <a:latin typeface="ＭＳ Ｐゴシック"/>
              <a:ea typeface="ＭＳ Ｐゴシック"/>
            </a:rPr>
            <a:t>Windows </a:t>
          </a:r>
          <a:r>
            <a:rPr lang="ja-JP" altLang="en-US" sz="1100" b="0" i="0" u="none" strike="noStrike" baseline="0">
              <a:solidFill>
                <a:srgbClr val="0000FF"/>
              </a:solidFill>
              <a:latin typeface="ＭＳ Ｐゴシック"/>
              <a:ea typeface="ＭＳ Ｐゴシック"/>
            </a:rPr>
            <a:t>版 </a:t>
          </a:r>
          <a:r>
            <a:rPr lang="en-US" altLang="ja-JP" sz="1100" b="0" i="0" u="none" strike="noStrike" baseline="0">
              <a:solidFill>
                <a:srgbClr val="0000FF"/>
              </a:solidFill>
              <a:latin typeface="ＭＳ Ｐゴシック"/>
              <a:ea typeface="ＭＳ Ｐゴシック"/>
            </a:rPr>
            <a:t>Excel </a:t>
          </a:r>
          <a:r>
            <a:rPr lang="ja-JP" altLang="en-US" sz="1100" b="0" i="0" u="none" strike="noStrike" baseline="0">
              <a:solidFill>
                <a:srgbClr val="0000FF"/>
              </a:solidFill>
              <a:latin typeface="ＭＳ Ｐゴシック"/>
              <a:ea typeface="ＭＳ Ｐゴシック"/>
            </a:rPr>
            <a:t>の標準では </a:t>
          </a:r>
          <a:r>
            <a:rPr lang="en-US" altLang="ja-JP" sz="1100" b="0" i="0" u="none" strike="noStrike" baseline="0">
              <a:solidFill>
                <a:srgbClr val="0000FF"/>
              </a:solidFill>
              <a:latin typeface="ＭＳ Ｐゴシック"/>
              <a:ea typeface="ＭＳ Ｐゴシック"/>
            </a:rPr>
            <a:t>1900 </a:t>
          </a:r>
          <a:r>
            <a:rPr lang="ja-JP" altLang="en-US" sz="1100" b="0" i="0" u="none" strike="noStrike" baseline="0">
              <a:solidFill>
                <a:srgbClr val="0000FF"/>
              </a:solidFill>
              <a:latin typeface="ＭＳ Ｐゴシック"/>
              <a:ea typeface="ＭＳ Ｐゴシック"/>
            </a:rPr>
            <a:t>年日付システム</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FF"/>
              </a:solidFill>
              <a:latin typeface="ＭＳ Ｐゴシック"/>
              <a:ea typeface="ＭＳ Ｐゴシック"/>
            </a:rPr>
            <a:t>Macintosh </a:t>
          </a:r>
          <a:r>
            <a:rPr lang="ja-JP" altLang="en-US" sz="1100" b="0" i="0" u="none" strike="noStrike" baseline="0">
              <a:solidFill>
                <a:srgbClr val="0000FF"/>
              </a:solidFill>
              <a:latin typeface="ＭＳ Ｐゴシック"/>
              <a:ea typeface="ＭＳ Ｐゴシック"/>
            </a:rPr>
            <a:t>版 </a:t>
          </a:r>
          <a:r>
            <a:rPr lang="en-US" altLang="ja-JP" sz="1100" b="0" i="0" u="none" strike="noStrike" baseline="0">
              <a:solidFill>
                <a:srgbClr val="0000FF"/>
              </a:solidFill>
              <a:latin typeface="ＭＳ Ｐゴシック"/>
              <a:ea typeface="ＭＳ Ｐゴシック"/>
            </a:rPr>
            <a:t>Excel </a:t>
          </a:r>
          <a:r>
            <a:rPr lang="ja-JP" altLang="en-US" sz="1100" b="0" i="0" u="none" strike="noStrike" baseline="0">
              <a:solidFill>
                <a:srgbClr val="0000FF"/>
              </a:solidFill>
              <a:latin typeface="ＭＳ Ｐゴシック"/>
              <a:ea typeface="ＭＳ Ｐゴシック"/>
            </a:rPr>
            <a:t>の標準では </a:t>
          </a:r>
          <a:r>
            <a:rPr lang="en-US" altLang="ja-JP" sz="1100" b="0" i="0" u="none" strike="noStrike" baseline="0">
              <a:solidFill>
                <a:srgbClr val="0000FF"/>
              </a:solidFill>
              <a:latin typeface="ＭＳ Ｐゴシック"/>
              <a:ea typeface="ＭＳ Ｐゴシック"/>
            </a:rPr>
            <a:t>1904 </a:t>
          </a:r>
          <a:r>
            <a:rPr lang="ja-JP" altLang="en-US" sz="1100" b="0" i="0" u="none" strike="noStrike" baseline="0">
              <a:solidFill>
                <a:srgbClr val="0000FF"/>
              </a:solidFill>
              <a:latin typeface="ＭＳ Ｐゴシック"/>
              <a:ea typeface="ＭＳ Ｐゴシック"/>
            </a:rPr>
            <a:t>年日付システム</a:t>
          </a:r>
          <a:r>
            <a:rPr lang="ja-JP" altLang="en-US" sz="1100" b="0" i="0" u="none" strike="noStrike" baseline="0">
              <a:solidFill>
                <a:srgbClr val="000000"/>
              </a:solidFill>
              <a:latin typeface="ＭＳ Ｐゴシック"/>
              <a:ea typeface="ＭＳ Ｐゴシック"/>
            </a:rPr>
            <a:t>が使われます。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年日付システムでは、次のように引数が解釈されます。 </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年 の値が </a:t>
          </a:r>
          <a:r>
            <a:rPr lang="en-US" altLang="ja-JP" sz="1100" b="0" i="0" u="none" strike="noStrike" baseline="0">
              <a:solidFill>
                <a:srgbClr val="000000"/>
              </a:solidFill>
              <a:latin typeface="ＭＳ Ｐゴシック"/>
              <a:ea typeface="ＭＳ Ｐゴシック"/>
            </a:rPr>
            <a:t>0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1899 </a:t>
          </a:r>
          <a:r>
            <a:rPr lang="ja-JP" altLang="en-US" sz="1100" b="0" i="0" u="none" strike="noStrike" baseline="0">
              <a:solidFill>
                <a:srgbClr val="000000"/>
              </a:solidFill>
              <a:latin typeface="ＭＳ Ｐゴシック"/>
              <a:ea typeface="ＭＳ Ｐゴシック"/>
            </a:rPr>
            <a:t>の範囲の場合、</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を加えた値が実際の年になります。たとえば、数式 </a:t>
          </a:r>
          <a:r>
            <a:rPr lang="en-US" altLang="ja-JP" sz="1100" b="0" i="0" u="none" strike="noStrike" baseline="0">
              <a:solidFill>
                <a:srgbClr val="000000"/>
              </a:solidFill>
              <a:latin typeface="ＭＳ Ｐゴシック"/>
              <a:ea typeface="ＭＳ Ｐゴシック"/>
            </a:rPr>
            <a:t>DATE(100,1,2)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2000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日を返します。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年 の値が </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9999 </a:t>
          </a:r>
          <a:r>
            <a:rPr lang="ja-JP" altLang="en-US" sz="1100" b="0" i="0" u="none" strike="noStrike" baseline="0">
              <a:solidFill>
                <a:srgbClr val="000000"/>
              </a:solidFill>
              <a:latin typeface="ＭＳ Ｐゴシック"/>
              <a:ea typeface="ＭＳ Ｐゴシック"/>
            </a:rPr>
            <a:t>の範囲の場合、その値が実際の年になります。たとえば、数式 </a:t>
          </a:r>
          <a:r>
            <a:rPr lang="en-US" altLang="ja-JP" sz="1100" b="0" i="0" u="none" strike="noStrike" baseline="0">
              <a:solidFill>
                <a:srgbClr val="000000"/>
              </a:solidFill>
              <a:latin typeface="ＭＳ Ｐゴシック"/>
              <a:ea typeface="ＭＳ Ｐゴシック"/>
            </a:rPr>
            <a:t>DATE(2000,1,2)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2000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日を返します。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年 の値が負の値または </a:t>
          </a:r>
          <a:r>
            <a:rPr lang="en-US" altLang="ja-JP" sz="1100" b="0" i="0" u="none" strike="noStrike" baseline="0">
              <a:solidFill>
                <a:srgbClr val="000000"/>
              </a:solidFill>
              <a:latin typeface="ＭＳ Ｐゴシック"/>
              <a:ea typeface="ＭＳ Ｐゴシック"/>
            </a:rPr>
            <a:t>10000 </a:t>
          </a:r>
          <a:r>
            <a:rPr lang="ja-JP" altLang="en-US" sz="1100" b="0" i="0" u="none" strike="noStrike" baseline="0">
              <a:solidFill>
                <a:srgbClr val="000000"/>
              </a:solidFill>
              <a:latin typeface="ＭＳ Ｐゴシック"/>
              <a:ea typeface="ＭＳ Ｐゴシック"/>
            </a:rPr>
            <a:t>以上の場合、</a:t>
          </a:r>
          <a:r>
            <a:rPr lang="en-US" altLang="ja-JP" sz="1100" b="0" i="0" u="none" strike="noStrike" baseline="0">
              <a:solidFill>
                <a:srgbClr val="000000"/>
              </a:solidFill>
              <a:latin typeface="ＭＳ Ｐゴシック"/>
              <a:ea typeface="ＭＳ Ｐゴシック"/>
            </a:rPr>
            <a:t>#NUM! </a:t>
          </a:r>
          <a:r>
            <a:rPr lang="ja-JP" altLang="en-US" sz="1100" b="0" i="0" u="none" strike="noStrike" baseline="0">
              <a:solidFill>
                <a:srgbClr val="000000"/>
              </a:solidFill>
              <a:latin typeface="ＭＳ Ｐゴシック"/>
              <a:ea typeface="ＭＳ Ｐゴシック"/>
            </a:rPr>
            <a:t>エラー値が返されます。 </a:t>
          </a:r>
        </a:p>
        <a:p>
          <a:pPr algn="l" rtl="0">
            <a:lnSpc>
              <a:spcPts val="1300"/>
            </a:lnSpc>
            <a:defRPr sz="1000"/>
          </a:pP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年日付システムでは、次のように引数が解釈されます。 </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年 の値が </a:t>
          </a:r>
          <a:r>
            <a:rPr lang="en-US" altLang="ja-JP" sz="1100" b="0" i="0" u="none" strike="noStrike" baseline="0">
              <a:solidFill>
                <a:srgbClr val="000000"/>
              </a:solidFill>
              <a:latin typeface="ＭＳ Ｐゴシック"/>
              <a:ea typeface="ＭＳ Ｐゴシック"/>
            </a:rPr>
            <a:t>4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1899 </a:t>
          </a:r>
          <a:r>
            <a:rPr lang="ja-JP" altLang="en-US" sz="1100" b="0" i="0" u="none" strike="noStrike" baseline="0">
              <a:solidFill>
                <a:srgbClr val="000000"/>
              </a:solidFill>
              <a:latin typeface="ＭＳ Ｐゴシック"/>
              <a:ea typeface="ＭＳ Ｐゴシック"/>
            </a:rPr>
            <a:t>の範囲の場合、</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を加えた値が実際の年になります。たとえば、数式 </a:t>
          </a:r>
          <a:r>
            <a:rPr lang="en-US" altLang="ja-JP" sz="1100" b="0" i="0" u="none" strike="noStrike" baseline="0">
              <a:solidFill>
                <a:srgbClr val="000000"/>
              </a:solidFill>
              <a:latin typeface="ＭＳ Ｐゴシック"/>
              <a:ea typeface="ＭＳ Ｐゴシック"/>
            </a:rPr>
            <a:t>DATE(100,1,2)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2000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日を返します。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年 の値が </a:t>
          </a: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9999 </a:t>
          </a:r>
          <a:r>
            <a:rPr lang="ja-JP" altLang="en-US" sz="1100" b="0" i="0" u="none" strike="noStrike" baseline="0">
              <a:solidFill>
                <a:srgbClr val="000000"/>
              </a:solidFill>
              <a:latin typeface="ＭＳ Ｐゴシック"/>
              <a:ea typeface="ＭＳ Ｐゴシック"/>
            </a:rPr>
            <a:t>の範囲の場合、その値が実際の年になります。たとえば、数式 </a:t>
          </a:r>
          <a:r>
            <a:rPr lang="en-US" altLang="ja-JP" sz="1100" b="0" i="0" u="none" strike="noStrike" baseline="0">
              <a:solidFill>
                <a:srgbClr val="000000"/>
              </a:solidFill>
              <a:latin typeface="ＭＳ Ｐゴシック"/>
              <a:ea typeface="ＭＳ Ｐゴシック"/>
            </a:rPr>
            <a:t>DATE(2000,1,2)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2000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日を返します。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年 の値が </a:t>
          </a:r>
          <a:r>
            <a:rPr lang="en-US" altLang="ja-JP" sz="1100" b="0" i="0" u="none" strike="noStrike" baseline="0">
              <a:solidFill>
                <a:srgbClr val="000000"/>
              </a:solidFill>
              <a:latin typeface="ＭＳ Ｐゴシック"/>
              <a:ea typeface="ＭＳ Ｐゴシック"/>
            </a:rPr>
            <a:t>3 </a:t>
          </a:r>
          <a:r>
            <a:rPr lang="ja-JP" altLang="en-US" sz="1100" b="0" i="0" u="none" strike="noStrike" baseline="0">
              <a:solidFill>
                <a:srgbClr val="000000"/>
              </a:solidFill>
              <a:latin typeface="ＭＳ Ｐゴシック"/>
              <a:ea typeface="ＭＳ Ｐゴシック"/>
            </a:rPr>
            <a:t>以下または </a:t>
          </a:r>
          <a:r>
            <a:rPr lang="en-US" altLang="ja-JP" sz="1100" b="0" i="0" u="none" strike="noStrike" baseline="0">
              <a:solidFill>
                <a:srgbClr val="000000"/>
              </a:solidFill>
              <a:latin typeface="ＭＳ Ｐゴシック"/>
              <a:ea typeface="ＭＳ Ｐゴシック"/>
            </a:rPr>
            <a:t>10000 </a:t>
          </a:r>
          <a:r>
            <a:rPr lang="ja-JP" altLang="en-US" sz="1100" b="0" i="0" u="none" strike="noStrike" baseline="0">
              <a:solidFill>
                <a:srgbClr val="000000"/>
              </a:solidFill>
              <a:latin typeface="ＭＳ Ｐゴシック"/>
              <a:ea typeface="ＭＳ Ｐゴシック"/>
            </a:rPr>
            <a:t>以上の場合、あるいは </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1903 </a:t>
          </a:r>
          <a:r>
            <a:rPr lang="ja-JP" altLang="en-US" sz="1100" b="0" i="0" u="none" strike="noStrike" baseline="0">
              <a:solidFill>
                <a:srgbClr val="000000"/>
              </a:solidFill>
              <a:latin typeface="ＭＳ Ｐゴシック"/>
              <a:ea typeface="ＭＳ Ｐゴシック"/>
            </a:rPr>
            <a:t>の範囲の場合、</a:t>
          </a:r>
          <a:r>
            <a:rPr lang="en-US" altLang="ja-JP" sz="1100" b="0" i="0" u="none" strike="noStrike" baseline="0">
              <a:solidFill>
                <a:srgbClr val="000000"/>
              </a:solidFill>
              <a:latin typeface="ＭＳ Ｐゴシック"/>
              <a:ea typeface="ＭＳ Ｐゴシック"/>
            </a:rPr>
            <a:t>#NUM! </a:t>
          </a:r>
          <a:r>
            <a:rPr lang="ja-JP" altLang="en-US" sz="1100" b="0" i="0" u="none" strike="noStrike" baseline="0">
              <a:solidFill>
                <a:srgbClr val="000000"/>
              </a:solidFill>
              <a:latin typeface="ＭＳ Ｐゴシック"/>
              <a:ea typeface="ＭＳ Ｐゴシック"/>
            </a:rPr>
            <a:t>エラー値が返されます。 </a:t>
          </a:r>
        </a:p>
        <a:p>
          <a:pPr algn="l" rtl="0">
            <a:defRPr sz="1000"/>
          </a:pPr>
          <a:r>
            <a:rPr lang="ja-JP" altLang="en-US" sz="1100" b="0" i="0" u="none" strike="noStrike" baseline="0">
              <a:solidFill>
                <a:srgbClr val="000000"/>
              </a:solidFill>
              <a:latin typeface="ＭＳ Ｐゴシック"/>
              <a:ea typeface="ＭＳ Ｐゴシック"/>
            </a:rPr>
            <a:t>月   月を表す数値を、</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12 </a:t>
          </a:r>
          <a:r>
            <a:rPr lang="ja-JP" altLang="en-US" sz="1100" b="0" i="0" u="none" strike="noStrike" baseline="0">
              <a:solidFill>
                <a:srgbClr val="000000"/>
              </a:solidFill>
              <a:latin typeface="ＭＳ Ｐゴシック"/>
              <a:ea typeface="ＭＳ Ｐゴシック"/>
            </a:rPr>
            <a:t>の範囲で指定します。月 に </a:t>
          </a:r>
          <a:r>
            <a:rPr lang="en-US" altLang="ja-JP" sz="1100" b="0" i="0" u="none" strike="noStrike" baseline="0">
              <a:solidFill>
                <a:srgbClr val="000000"/>
              </a:solidFill>
              <a:latin typeface="ＭＳ Ｐゴシック"/>
              <a:ea typeface="ＭＳ Ｐゴシック"/>
            </a:rPr>
            <a:t>12 </a:t>
          </a:r>
          <a:r>
            <a:rPr lang="ja-JP" altLang="en-US" sz="1100" b="0" i="0" u="none" strike="noStrike" baseline="0">
              <a:solidFill>
                <a:srgbClr val="000000"/>
              </a:solidFill>
              <a:latin typeface="ＭＳ Ｐゴシック"/>
              <a:ea typeface="ＭＳ Ｐゴシック"/>
            </a:rPr>
            <a:t>より大きい数値を指定すると、年 の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月から 月 か月後の月を指定したと見なされます。たとえば、数式 </a:t>
          </a:r>
          <a:r>
            <a:rPr lang="en-US" altLang="ja-JP" sz="1100" b="0" i="0" u="none" strike="noStrike" baseline="0">
              <a:solidFill>
                <a:srgbClr val="000000"/>
              </a:solidFill>
              <a:latin typeface="ＭＳ Ｐゴシック"/>
              <a:ea typeface="ＭＳ Ｐゴシック"/>
            </a:rPr>
            <a:t>DATE(1998,14,2)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1999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日に対応するシリアル値を返します。 </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日   日を表す数値を、</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 月 の最終日を表す数値の範囲で指定します。指定した月の最終日より大きい数値を 日 に指定すると、月 の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日から 日 日後の日を指定したと見なされます。たとえば、数式 </a:t>
          </a:r>
          <a:r>
            <a:rPr lang="en-US" altLang="ja-JP" sz="1100" b="0" i="0" u="none" strike="noStrike" baseline="0">
              <a:solidFill>
                <a:srgbClr val="000000"/>
              </a:solidFill>
              <a:latin typeface="ＭＳ Ｐゴシック"/>
              <a:ea typeface="ＭＳ Ｐゴシック"/>
            </a:rPr>
            <a:t>DATE(1998,1,35) </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1999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4 </a:t>
          </a:r>
          <a:r>
            <a:rPr lang="ja-JP" altLang="en-US" sz="1100" b="0" i="0" u="none" strike="noStrike" baseline="0">
              <a:solidFill>
                <a:srgbClr val="000000"/>
              </a:solidFill>
              <a:latin typeface="ＭＳ Ｐゴシック"/>
              <a:ea typeface="ＭＳ Ｐゴシック"/>
            </a:rPr>
            <a:t>日に対応するシリアル値を返します。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解説 </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Microsoft Excel </a:t>
          </a:r>
          <a:r>
            <a:rPr lang="ja-JP" altLang="en-US" sz="1100" b="0" i="0" u="none" strike="noStrike" baseline="0">
              <a:solidFill>
                <a:srgbClr val="000000"/>
              </a:solidFill>
              <a:latin typeface="ＭＳ Ｐゴシック"/>
              <a:ea typeface="ＭＳ Ｐゴシック"/>
            </a:rPr>
            <a:t>では、日付はシリアル値として連続番号で格納されて計算が行われます。</a:t>
          </a:r>
          <a:r>
            <a:rPr lang="en-US" altLang="ja-JP" sz="1100" b="0" i="0" u="none" strike="noStrike" baseline="0">
              <a:solidFill>
                <a:srgbClr val="000000"/>
              </a:solidFill>
              <a:latin typeface="ＭＳ Ｐゴシック"/>
              <a:ea typeface="ＭＳ Ｐゴシック"/>
            </a:rPr>
            <a:t>Excel </a:t>
          </a:r>
          <a:r>
            <a:rPr lang="ja-JP" altLang="en-US" sz="1100" b="0" i="0" u="none" strike="noStrike" baseline="0">
              <a:solidFill>
                <a:srgbClr val="000000"/>
              </a:solidFill>
              <a:latin typeface="ＭＳ Ｐゴシック"/>
              <a:ea typeface="ＭＳ Ｐゴシック"/>
            </a:rPr>
            <a:t>では、</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年日付システム と </a:t>
          </a: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年日付システムの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つの日付システムに対応しています。</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年日付システムでは、</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日がシリアル値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になります。</a:t>
          </a: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年日付システムでは、</a:t>
          </a: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日がシリアル値 </a:t>
          </a:r>
          <a:r>
            <a:rPr lang="en-US" altLang="ja-JP" sz="1100" b="0" i="0" u="none" strike="noStrike" baseline="0">
              <a:solidFill>
                <a:srgbClr val="000000"/>
              </a:solidFill>
              <a:latin typeface="ＭＳ Ｐゴシック"/>
              <a:ea typeface="ＭＳ Ｐゴシック"/>
            </a:rPr>
            <a:t>0 </a:t>
          </a:r>
          <a:r>
            <a:rPr lang="ja-JP" altLang="en-US" sz="1100" b="0" i="0" u="none" strike="noStrike" baseline="0">
              <a:solidFill>
                <a:srgbClr val="000000"/>
              </a:solidFill>
              <a:latin typeface="ＭＳ Ｐゴシック"/>
              <a:ea typeface="ＭＳ Ｐゴシック"/>
            </a:rPr>
            <a:t>として格納され、</a:t>
          </a: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2 </a:t>
          </a:r>
          <a:r>
            <a:rPr lang="ja-JP" altLang="en-US" sz="1100" b="0" i="0" u="none" strike="noStrike" baseline="0">
              <a:solidFill>
                <a:srgbClr val="000000"/>
              </a:solidFill>
              <a:latin typeface="ＭＳ Ｐゴシック"/>
              <a:ea typeface="ＭＳ Ｐゴシック"/>
            </a:rPr>
            <a:t>日のシリアル値が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となります。たとえば、</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年日付システムでの </a:t>
          </a:r>
          <a:r>
            <a:rPr lang="en-US" altLang="ja-JP" sz="1100" b="0" i="0" u="none" strike="noStrike" baseline="0">
              <a:solidFill>
                <a:srgbClr val="000000"/>
              </a:solidFill>
              <a:latin typeface="ＭＳ Ｐゴシック"/>
              <a:ea typeface="ＭＳ Ｐゴシック"/>
            </a:rPr>
            <a:t>1998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日は、</a:t>
          </a: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日から数えた日数の </a:t>
          </a:r>
          <a:r>
            <a:rPr lang="en-US" altLang="ja-JP" sz="1100" b="0" i="0" u="none" strike="noStrike" baseline="0">
              <a:solidFill>
                <a:srgbClr val="000000"/>
              </a:solidFill>
              <a:latin typeface="ＭＳ Ｐゴシック"/>
              <a:ea typeface="ＭＳ Ｐゴシック"/>
            </a:rPr>
            <a:t>35796 </a:t>
          </a:r>
          <a:r>
            <a:rPr lang="ja-JP" altLang="en-US" sz="1100" b="0" i="0" u="none" strike="noStrike" baseline="0">
              <a:solidFill>
                <a:srgbClr val="000000"/>
              </a:solidFill>
              <a:latin typeface="ＭＳ Ｐゴシック"/>
              <a:ea typeface="ＭＳ Ｐゴシック"/>
            </a:rPr>
            <a:t>がシリアル値として格納されます。</a:t>
          </a:r>
          <a:r>
            <a:rPr lang="en-US" altLang="ja-JP" sz="1100" b="0" i="0" u="none" strike="noStrike" baseline="0">
              <a:solidFill>
                <a:srgbClr val="000000"/>
              </a:solidFill>
              <a:latin typeface="ＭＳ Ｐゴシック"/>
              <a:ea typeface="ＭＳ Ｐゴシック"/>
            </a:rPr>
            <a:t>Excel </a:t>
          </a:r>
          <a:r>
            <a:rPr lang="ja-JP" altLang="en-US" sz="1100" b="0" i="0" u="none" strike="noStrike" baseline="0">
              <a:solidFill>
                <a:srgbClr val="000000"/>
              </a:solidFill>
              <a:latin typeface="ＭＳ Ｐゴシック"/>
              <a:ea typeface="ＭＳ Ｐゴシック"/>
            </a:rPr>
            <a:t>での日付の保存方法については、ここをクリックしてください。</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en-US" altLang="ja-JP" sz="1100" b="0" i="0" u="none" strike="noStrike" baseline="0">
              <a:solidFill>
                <a:srgbClr val="000000"/>
              </a:solidFill>
              <a:latin typeface="ＭＳ Ｐゴシック"/>
              <a:ea typeface="ＭＳ Ｐゴシック"/>
            </a:rPr>
            <a:t>DATE </a:t>
          </a:r>
          <a:r>
            <a:rPr lang="ja-JP" altLang="en-US" sz="1100" b="0" i="0" u="none" strike="noStrike" baseline="0">
              <a:solidFill>
                <a:srgbClr val="000000"/>
              </a:solidFill>
              <a:latin typeface="ＭＳ Ｐゴシック"/>
              <a:ea typeface="ＭＳ Ｐゴシック"/>
            </a:rPr>
            <a:t>関数は、引数 年、月、日 が定数ではなく数式である場合に便利です。 </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使用例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次の数式は、いずれも </a:t>
          </a:r>
          <a:r>
            <a:rPr lang="en-US" altLang="ja-JP" sz="1100" b="0" i="0" u="none" strike="noStrike" baseline="0">
              <a:solidFill>
                <a:srgbClr val="000000"/>
              </a:solidFill>
              <a:latin typeface="ＭＳ Ｐゴシック"/>
              <a:ea typeface="ＭＳ Ｐゴシック"/>
            </a:rPr>
            <a:t>1998 </a:t>
          </a:r>
          <a:r>
            <a:rPr lang="ja-JP" altLang="en-US" sz="1100" b="0" i="0" u="none" strike="noStrike" baseline="0">
              <a:solidFill>
                <a:srgbClr val="000000"/>
              </a:solidFill>
              <a:latin typeface="ＭＳ Ｐゴシック"/>
              <a:ea typeface="ＭＳ Ｐゴシック"/>
            </a:rPr>
            <a:t>年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月 </a:t>
          </a:r>
          <a:r>
            <a:rPr lang="en-US" altLang="ja-JP" sz="1100" b="0" i="0" u="none" strike="noStrike" baseline="0">
              <a:solidFill>
                <a:srgbClr val="000000"/>
              </a:solidFill>
              <a:latin typeface="ＭＳ Ｐゴシック"/>
              <a:ea typeface="ＭＳ Ｐゴシック"/>
            </a:rPr>
            <a:t>1 </a:t>
          </a:r>
          <a:r>
            <a:rPr lang="ja-JP" altLang="en-US" sz="1100" b="0" i="0" u="none" strike="noStrike" baseline="0">
              <a:solidFill>
                <a:srgbClr val="000000"/>
              </a:solidFill>
              <a:latin typeface="ＭＳ Ｐゴシック"/>
              <a:ea typeface="ＭＳ Ｐゴシック"/>
            </a:rPr>
            <a:t>日に対応するシリアル値を返します。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en-US" altLang="ja-JP" sz="1100" b="0" i="0" u="none" strike="noStrike" baseline="0">
              <a:solidFill>
                <a:srgbClr val="000000"/>
              </a:solidFill>
              <a:latin typeface="ＭＳ Ｐゴシック"/>
              <a:ea typeface="ＭＳ Ｐゴシック"/>
            </a:rPr>
            <a:t>1900 </a:t>
          </a:r>
          <a:r>
            <a:rPr lang="ja-JP" altLang="en-US" sz="1100" b="0" i="0" u="none" strike="noStrike" baseline="0">
              <a:solidFill>
                <a:srgbClr val="000000"/>
              </a:solidFill>
              <a:latin typeface="ＭＳ Ｐゴシック"/>
              <a:ea typeface="ＭＳ Ｐゴシック"/>
            </a:rPr>
            <a:t>年日付システム </a:t>
          </a:r>
          <a:r>
            <a:rPr lang="en-US" altLang="ja-JP" sz="1100" b="0" i="0" u="none" strike="noStrike" baseline="0">
              <a:solidFill>
                <a:srgbClr val="000000"/>
              </a:solidFill>
              <a:latin typeface="ＭＳ Ｐゴシック"/>
              <a:ea typeface="ＭＳ Ｐゴシック"/>
            </a:rPr>
            <a:t>(Windows </a:t>
          </a:r>
          <a:r>
            <a:rPr lang="ja-JP" altLang="en-US" sz="1100" b="0" i="0" u="none" strike="noStrike" baseline="0">
              <a:solidFill>
                <a:srgbClr val="000000"/>
              </a:solidFill>
              <a:latin typeface="ＭＳ Ｐゴシック"/>
              <a:ea typeface="ＭＳ Ｐゴシック"/>
            </a:rPr>
            <a:t>版 </a:t>
          </a:r>
          <a:r>
            <a:rPr lang="en-US" altLang="ja-JP" sz="1100" b="0" i="0" u="none" strike="noStrike" baseline="0">
              <a:solidFill>
                <a:srgbClr val="000000"/>
              </a:solidFill>
              <a:latin typeface="ＭＳ Ｐゴシック"/>
              <a:ea typeface="ＭＳ Ｐゴシック"/>
            </a:rPr>
            <a:t>Excel </a:t>
          </a:r>
          <a:r>
            <a:rPr lang="ja-JP" altLang="en-US" sz="1100" b="0" i="0" u="none" strike="noStrike" baseline="0">
              <a:solidFill>
                <a:srgbClr val="000000"/>
              </a:solidFill>
              <a:latin typeface="ＭＳ Ｐゴシック"/>
              <a:ea typeface="ＭＳ Ｐゴシック"/>
            </a:rPr>
            <a:t>の標準</a:t>
          </a:r>
          <a:r>
            <a:rPr lang="en-US" altLang="ja-JP"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を使用している場合、</a:t>
          </a:r>
        </a:p>
        <a:p>
          <a:pPr algn="l" rtl="0">
            <a:lnSpc>
              <a:spcPts val="1300"/>
            </a:lnSpc>
            <a:defRPr sz="1000"/>
          </a:pPr>
          <a:r>
            <a:rPr lang="en-US" altLang="ja-JP" sz="1100" b="0" i="0" u="none" strike="noStrike" baseline="0">
              <a:solidFill>
                <a:srgbClr val="000000"/>
              </a:solidFill>
              <a:latin typeface="ＭＳ Ｐゴシック"/>
              <a:ea typeface="ＭＳ Ｐゴシック"/>
            </a:rPr>
            <a:t>DATE(1998, 1, 1) = 35796</a:t>
          </a:r>
        </a:p>
        <a:p>
          <a:pPr algn="l" rtl="0">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en-US" altLang="ja-JP" sz="1100" b="0" i="0" u="none" strike="noStrike" baseline="0">
              <a:solidFill>
                <a:srgbClr val="000000"/>
              </a:solidFill>
              <a:latin typeface="ＭＳ Ｐゴシック"/>
              <a:ea typeface="ＭＳ Ｐゴシック"/>
            </a:rPr>
            <a:t>1904 </a:t>
          </a:r>
          <a:r>
            <a:rPr lang="ja-JP" altLang="en-US" sz="1100" b="0" i="0" u="none" strike="noStrike" baseline="0">
              <a:solidFill>
                <a:srgbClr val="000000"/>
              </a:solidFill>
              <a:latin typeface="ＭＳ Ｐゴシック"/>
              <a:ea typeface="ＭＳ Ｐゴシック"/>
            </a:rPr>
            <a:t>年日付システム </a:t>
          </a:r>
          <a:r>
            <a:rPr lang="en-US" altLang="ja-JP" sz="1100" b="0" i="0" u="none" strike="noStrike" baseline="0">
              <a:solidFill>
                <a:srgbClr val="000000"/>
              </a:solidFill>
              <a:latin typeface="ＭＳ Ｐゴシック"/>
              <a:ea typeface="ＭＳ Ｐゴシック"/>
            </a:rPr>
            <a:t>(Macintosh </a:t>
          </a:r>
          <a:r>
            <a:rPr lang="ja-JP" altLang="en-US" sz="1100" b="0" i="0" u="none" strike="noStrike" baseline="0">
              <a:solidFill>
                <a:srgbClr val="000000"/>
              </a:solidFill>
              <a:latin typeface="ＭＳ Ｐゴシック"/>
              <a:ea typeface="ＭＳ Ｐゴシック"/>
            </a:rPr>
            <a:t>版 </a:t>
          </a:r>
          <a:r>
            <a:rPr lang="en-US" altLang="ja-JP" sz="1100" b="0" i="0" u="none" strike="noStrike" baseline="0">
              <a:solidFill>
                <a:srgbClr val="000000"/>
              </a:solidFill>
              <a:latin typeface="ＭＳ Ｐゴシック"/>
              <a:ea typeface="ＭＳ Ｐゴシック"/>
            </a:rPr>
            <a:t>Excel </a:t>
          </a:r>
          <a:r>
            <a:rPr lang="ja-JP" altLang="en-US" sz="1100" b="0" i="0" u="none" strike="noStrike" baseline="0">
              <a:solidFill>
                <a:srgbClr val="000000"/>
              </a:solidFill>
              <a:latin typeface="ＭＳ Ｐゴシック"/>
              <a:ea typeface="ＭＳ Ｐゴシック"/>
            </a:rPr>
            <a:t>の標準</a:t>
          </a:r>
          <a:r>
            <a:rPr lang="en-US" altLang="ja-JP"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を使用している場合、</a:t>
          </a:r>
        </a:p>
        <a:p>
          <a:pPr algn="l" rtl="0">
            <a:defRPr sz="1000"/>
          </a:pPr>
          <a:r>
            <a:rPr lang="en-US" altLang="ja-JP" sz="1100" b="0" i="0" u="none" strike="noStrike" baseline="0">
              <a:solidFill>
                <a:srgbClr val="000000"/>
              </a:solidFill>
              <a:latin typeface="ＭＳ Ｐゴシック"/>
              <a:ea typeface="ＭＳ Ｐゴシック"/>
            </a:rPr>
            <a:t>DATE(1998, 1, 1) = 34334</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xdr:txBody>
    </xdr:sp>
    <xdr:clientData/>
  </xdr:twoCellAnchor>
  <xdr:twoCellAnchor>
    <xdr:from>
      <xdr:col>10</xdr:col>
      <xdr:colOff>542925</xdr:colOff>
      <xdr:row>5</xdr:row>
      <xdr:rowOff>66675</xdr:rowOff>
    </xdr:from>
    <xdr:to>
      <xdr:col>12</xdr:col>
      <xdr:colOff>0</xdr:colOff>
      <xdr:row>7</xdr:row>
      <xdr:rowOff>142875</xdr:rowOff>
    </xdr:to>
    <xdr:sp macro="" textlink="">
      <xdr:nvSpPr>
        <xdr:cNvPr id="24580" name="AutoShape 4">
          <a:hlinkClick xmlns:r="http://schemas.openxmlformats.org/officeDocument/2006/relationships" r:id="rId1"/>
        </xdr:cNvPr>
        <xdr:cNvSpPr>
          <a:spLocks noChangeArrowheads="1"/>
        </xdr:cNvSpPr>
      </xdr:nvSpPr>
      <xdr:spPr bwMode="auto">
        <a:xfrm>
          <a:off x="6915150" y="981075"/>
          <a:ext cx="828675" cy="438150"/>
        </a:xfrm>
        <a:prstGeom prst="bevel">
          <a:avLst>
            <a:gd name="adj" fmla="val 12500"/>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ja-JP" altLang="en-US" sz="1400" b="1" i="0" u="none" strike="noStrike" baseline="0">
              <a:solidFill>
                <a:srgbClr val="FF0000"/>
              </a:solidFill>
              <a:latin typeface="ＭＳ Ｐゴシック"/>
              <a:ea typeface="ＭＳ Ｐゴシック"/>
            </a:rPr>
            <a:t>次へ</a:t>
          </a:r>
        </a:p>
      </xdr:txBody>
    </xdr:sp>
    <xdr:clientData/>
  </xdr:twoCellAnchor>
  <xdr:twoCellAnchor editAs="oneCell">
    <xdr:from>
      <xdr:col>6</xdr:col>
      <xdr:colOff>209550</xdr:colOff>
      <xdr:row>43</xdr:row>
      <xdr:rowOff>95250</xdr:rowOff>
    </xdr:from>
    <xdr:to>
      <xdr:col>12</xdr:col>
      <xdr:colOff>600075</xdr:colOff>
      <xdr:row>58</xdr:row>
      <xdr:rowOff>0</xdr:rowOff>
    </xdr:to>
    <xdr:pic>
      <xdr:nvPicPr>
        <xdr:cNvPr id="24633"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38575" y="7648575"/>
          <a:ext cx="4505325" cy="25431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180975</xdr:colOff>
      <xdr:row>25</xdr:row>
      <xdr:rowOff>133350</xdr:rowOff>
    </xdr:from>
    <xdr:to>
      <xdr:col>11</xdr:col>
      <xdr:colOff>28575</xdr:colOff>
      <xdr:row>38</xdr:row>
      <xdr:rowOff>28575</xdr:rowOff>
    </xdr:to>
    <xdr:sp macro="" textlink="">
      <xdr:nvSpPr>
        <xdr:cNvPr id="30721" name="AutoShape 1"/>
        <xdr:cNvSpPr>
          <a:spLocks noChangeArrowheads="1"/>
        </xdr:cNvSpPr>
      </xdr:nvSpPr>
      <xdr:spPr bwMode="auto">
        <a:xfrm>
          <a:off x="180975" y="4371975"/>
          <a:ext cx="6010275" cy="1876425"/>
        </a:xfrm>
        <a:prstGeom prst="foldedCorner">
          <a:avLst>
            <a:gd name="adj" fmla="val 12500"/>
          </a:avLst>
        </a:prstGeom>
        <a:solidFill>
          <a:srgbClr val="E7FFE7"/>
        </a:solidFill>
        <a:ln w="38100">
          <a:solidFill>
            <a:srgbClr xmlns:mc="http://schemas.openxmlformats.org/markup-compatibility/2006" xmlns:a14="http://schemas.microsoft.com/office/drawing/2010/main" val="00FF00" mc:Ignorable="a14" a14:legacySpreadsheetColorIndex="11"/>
          </a:solidFill>
          <a:round/>
          <a:headEnd/>
          <a:tailEnd/>
        </a:ln>
      </xdr:spPr>
      <xdr:txBody>
        <a:bodyPr vertOverflow="clip" wrap="square" lIns="108000" tIns="108000" rIns="108000" bIns="108000" anchor="t" upright="1"/>
        <a:lstStyle/>
        <a:p>
          <a:pPr algn="l" rtl="0">
            <a:lnSpc>
              <a:spcPts val="1400"/>
            </a:lnSpc>
            <a:defRPr sz="1000"/>
          </a:pPr>
          <a:r>
            <a:rPr lang="ja-JP" altLang="en-US" sz="1200" b="0" i="0" u="none" strike="noStrike" baseline="0">
              <a:solidFill>
                <a:srgbClr val="0000FF"/>
              </a:solidFill>
              <a:latin typeface="ＭＳ Ｐゴシック"/>
              <a:ea typeface="ＭＳ Ｐゴシック"/>
            </a:rPr>
            <a:t>問１：</a:t>
          </a:r>
          <a:r>
            <a:rPr lang="ja-JP" altLang="en-US" sz="1200" b="0" i="0" u="none" strike="noStrike" baseline="0">
              <a:solidFill>
                <a:srgbClr val="FF0000"/>
              </a:solidFill>
              <a:latin typeface="ＭＳ Ｐゴシック"/>
              <a:ea typeface="ＭＳ Ｐゴシック"/>
            </a:rPr>
            <a:t>Ｇ８</a:t>
          </a:r>
          <a:r>
            <a:rPr lang="ja-JP" altLang="en-US" sz="1200" b="0" i="0" u="none" strike="noStrike" baseline="0">
              <a:solidFill>
                <a:srgbClr val="0000FF"/>
              </a:solidFill>
              <a:latin typeface="ＭＳ Ｐゴシック"/>
              <a:ea typeface="ＭＳ Ｐゴシック"/>
            </a:rPr>
            <a:t>に</a:t>
          </a:r>
          <a:r>
            <a:rPr lang="ja-JP" altLang="en-US" sz="1200" b="1" i="0" u="none" strike="noStrike" baseline="0">
              <a:solidFill>
                <a:srgbClr val="0000FF"/>
              </a:solidFill>
              <a:latin typeface="ＭＳ Ｐゴシック"/>
              <a:ea typeface="ＭＳ Ｐゴシック"/>
            </a:rPr>
            <a:t>最低有効期限</a:t>
          </a:r>
          <a:r>
            <a:rPr lang="ja-JP" altLang="en-US" sz="1200" b="0" i="0" u="none" strike="noStrike" baseline="0">
              <a:solidFill>
                <a:srgbClr val="0000FF"/>
              </a:solidFill>
              <a:latin typeface="ＭＳ Ｐゴシック"/>
              <a:ea typeface="ＭＳ Ｐゴシック"/>
            </a:rPr>
            <a:t>を算出する計算式を設定して下さい。</a:t>
          </a:r>
        </a:p>
        <a:p>
          <a:pPr algn="l" rtl="0">
            <a:lnSpc>
              <a:spcPts val="1400"/>
            </a:lnSpc>
            <a:defRPr sz="1000"/>
          </a:pPr>
          <a:r>
            <a:rPr lang="ja-JP" altLang="en-US" sz="1200" b="0" i="0" u="none" strike="noStrike" baseline="0">
              <a:solidFill>
                <a:srgbClr val="0000FF"/>
              </a:solidFill>
              <a:latin typeface="ＭＳ Ｐゴシック"/>
              <a:ea typeface="ＭＳ Ｐゴシック"/>
            </a:rPr>
            <a:t>　　　　　　</a:t>
          </a:r>
          <a:r>
            <a:rPr lang="en-US" altLang="ja-JP" sz="1200" b="0" i="0" u="none" strike="noStrike" baseline="0">
              <a:solidFill>
                <a:srgbClr val="0000FF"/>
              </a:solidFill>
              <a:latin typeface="ＭＳ Ｐゴシック"/>
              <a:ea typeface="ＭＳ Ｐゴシック"/>
            </a:rPr>
            <a:t>Hint</a:t>
          </a:r>
          <a:r>
            <a:rPr lang="ja-JP" altLang="en-US" sz="1200" b="0" i="0" u="none" strike="noStrike" baseline="0">
              <a:solidFill>
                <a:srgbClr val="0000FF"/>
              </a:solidFill>
              <a:latin typeface="ＭＳ Ｐゴシック"/>
              <a:ea typeface="ＭＳ Ｐゴシック"/>
            </a:rPr>
            <a:t>　：　</a:t>
          </a:r>
          <a:r>
            <a:rPr lang="en-US" altLang="ja-JP" sz="1200" b="0" i="0" u="none" strike="noStrike" baseline="0">
              <a:solidFill>
                <a:srgbClr val="FF0000"/>
              </a:solidFill>
              <a:latin typeface="ＭＳ Ｐゴシック"/>
              <a:ea typeface="ＭＳ Ｐゴシック"/>
            </a:rPr>
            <a:t>DATE</a:t>
          </a:r>
          <a:r>
            <a:rPr lang="ja-JP" altLang="en-US" sz="1200" b="0" i="0" u="none" strike="noStrike" baseline="0">
              <a:solidFill>
                <a:srgbClr val="0000FF"/>
              </a:solidFill>
              <a:latin typeface="ＭＳ Ｐゴシック"/>
              <a:ea typeface="ＭＳ Ｐゴシック"/>
            </a:rPr>
            <a:t>関数をし使用します。</a:t>
          </a:r>
        </a:p>
        <a:p>
          <a:pPr algn="l" rtl="0">
            <a:lnSpc>
              <a:spcPts val="1400"/>
            </a:lnSpc>
            <a:defRPr sz="1000"/>
          </a:pPr>
          <a:r>
            <a:rPr lang="ja-JP" altLang="en-US" sz="1200" b="0" i="0" u="none" strike="noStrike" baseline="0">
              <a:solidFill>
                <a:srgbClr val="0000FF"/>
              </a:solidFill>
              <a:latin typeface="ＭＳ Ｐゴシック"/>
              <a:ea typeface="ＭＳ Ｐゴシック"/>
            </a:rPr>
            <a:t>　　　　　　　　　　　シリアル値＝ＤＡＴＥ（年、月、日）</a:t>
          </a:r>
        </a:p>
        <a:p>
          <a:pPr algn="l" rtl="0">
            <a:lnSpc>
              <a:spcPts val="1400"/>
            </a:lnSpc>
            <a:defRPr sz="1000"/>
          </a:pPr>
          <a:r>
            <a:rPr lang="ja-JP" altLang="en-US" sz="1200" b="0" i="0" u="none" strike="noStrike" baseline="0">
              <a:solidFill>
                <a:srgbClr val="0000FF"/>
              </a:solidFill>
              <a:latin typeface="ＭＳ Ｐゴシック"/>
              <a:ea typeface="ＭＳ Ｐゴシック"/>
            </a:rPr>
            <a:t>　　　　　　　　　　　パスポートの最低有効期限は</a:t>
          </a:r>
          <a:r>
            <a:rPr lang="ja-JP" altLang="en-US" sz="1200" b="1" i="0" u="none" strike="noStrike" baseline="0">
              <a:solidFill>
                <a:srgbClr val="FF0000"/>
              </a:solidFill>
              <a:latin typeface="ＭＳ Ｐゴシック"/>
              <a:ea typeface="ＭＳ Ｐゴシック"/>
            </a:rPr>
            <a:t>出発日＋必要残存期間</a:t>
          </a:r>
          <a:endParaRPr lang="ja-JP" altLang="en-US" sz="1200" b="0" i="0" u="none" strike="noStrike" baseline="0">
            <a:solidFill>
              <a:srgbClr val="996666"/>
            </a:solidFill>
            <a:latin typeface="ＭＳ Ｐゴシック"/>
            <a:ea typeface="ＭＳ Ｐゴシック"/>
          </a:endParaRPr>
        </a:p>
        <a:p>
          <a:pPr algn="l" rtl="0">
            <a:lnSpc>
              <a:spcPts val="1400"/>
            </a:lnSpc>
            <a:defRPr sz="1000"/>
          </a:pPr>
          <a:endParaRPr lang="ja-JP" altLang="en-US" sz="1200" b="0" i="0" u="none" strike="noStrike" baseline="0">
            <a:solidFill>
              <a:srgbClr val="0000FF"/>
            </a:solidFill>
            <a:latin typeface="ＭＳ Ｐゴシック"/>
            <a:ea typeface="ＭＳ Ｐゴシック"/>
          </a:endParaRPr>
        </a:p>
        <a:p>
          <a:pPr algn="l" rtl="0">
            <a:lnSpc>
              <a:spcPts val="1400"/>
            </a:lnSpc>
            <a:defRPr sz="1000"/>
          </a:pPr>
          <a:r>
            <a:rPr lang="ja-JP" altLang="en-US" sz="1200" b="0" i="0" u="none" strike="noStrike" baseline="0">
              <a:solidFill>
                <a:srgbClr val="0000FF"/>
              </a:solidFill>
              <a:latin typeface="ＭＳ Ｐゴシック"/>
              <a:ea typeface="ＭＳ Ｐゴシック"/>
            </a:rPr>
            <a:t>問２：</a:t>
          </a:r>
          <a:r>
            <a:rPr lang="en-US" altLang="ja-JP" sz="1200" b="0" i="0" u="none" strike="noStrike" baseline="0">
              <a:solidFill>
                <a:srgbClr val="FF0000"/>
              </a:solidFill>
              <a:latin typeface="ＭＳ Ｐゴシック"/>
              <a:ea typeface="ＭＳ Ｐゴシック"/>
            </a:rPr>
            <a:t>J13</a:t>
          </a:r>
          <a:r>
            <a:rPr lang="ja-JP" altLang="en-US" sz="1200" b="0" i="0" u="none" strike="noStrike" baseline="0">
              <a:solidFill>
                <a:srgbClr val="0000FF"/>
              </a:solidFill>
              <a:latin typeface="ＭＳ Ｐゴシック"/>
              <a:ea typeface="ＭＳ Ｐゴシック"/>
            </a:rPr>
            <a:t>に</a:t>
          </a:r>
          <a:r>
            <a:rPr lang="ja-JP" altLang="en-US" sz="1200" b="1" i="0" u="none" strike="noStrike" baseline="0">
              <a:solidFill>
                <a:srgbClr val="0000FF"/>
              </a:solidFill>
              <a:latin typeface="ＭＳ Ｐゴシック"/>
              <a:ea typeface="ＭＳ Ｐゴシック"/>
            </a:rPr>
            <a:t>有効期限</a:t>
          </a:r>
          <a:r>
            <a:rPr lang="ja-JP" altLang="en-US" sz="1200" b="0" i="0" u="none" strike="noStrike" baseline="0">
              <a:solidFill>
                <a:srgbClr val="0000FF"/>
              </a:solidFill>
              <a:latin typeface="ＭＳ Ｐゴシック"/>
              <a:ea typeface="ＭＳ Ｐゴシック"/>
            </a:rPr>
            <a:t>を算出する計算式を設定して</a:t>
          </a: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996666"/>
              </a:solidFill>
              <a:latin typeface="ＭＳ Ｐゴシック"/>
              <a:ea typeface="ＭＳ Ｐゴシック"/>
            </a:rPr>
            <a:t>J14:J23</a:t>
          </a:r>
          <a:r>
            <a:rPr lang="en-US" altLang="ja-JP" sz="1200" b="0" i="0" u="none" strike="noStrike" baseline="0">
              <a:solidFill>
                <a:srgbClr val="0000FF"/>
              </a:solidFill>
              <a:latin typeface="ＭＳ Ｐゴシック"/>
              <a:ea typeface="ＭＳ Ｐゴシック"/>
            </a:rPr>
            <a:t>】</a:t>
          </a:r>
          <a:r>
            <a:rPr lang="ja-JP" altLang="en-US" sz="1200" b="0" i="0" u="none" strike="noStrike" baseline="0">
              <a:solidFill>
                <a:srgbClr val="0000FF"/>
              </a:solidFill>
              <a:latin typeface="ＭＳ Ｐゴシック"/>
              <a:ea typeface="ＭＳ Ｐゴシック"/>
            </a:rPr>
            <a:t>にコピーして下さい。</a:t>
          </a:r>
        </a:p>
        <a:p>
          <a:pPr algn="l" rtl="0">
            <a:lnSpc>
              <a:spcPts val="1400"/>
            </a:lnSpc>
            <a:defRPr sz="1000"/>
          </a:pPr>
          <a:r>
            <a:rPr lang="ja-JP" altLang="en-US" sz="1200" b="0" i="0" u="none" strike="noStrike" baseline="0">
              <a:solidFill>
                <a:srgbClr val="0000FF"/>
              </a:solidFill>
              <a:latin typeface="ＭＳ Ｐゴシック"/>
              <a:ea typeface="ＭＳ Ｐゴシック"/>
            </a:rPr>
            <a:t>　　　　　　</a:t>
          </a:r>
          <a:r>
            <a:rPr lang="en-US" altLang="ja-JP" sz="1200" b="0" i="0" u="none" strike="noStrike" baseline="0">
              <a:solidFill>
                <a:srgbClr val="0000FF"/>
              </a:solidFill>
              <a:latin typeface="ＭＳ Ｐゴシック"/>
              <a:ea typeface="ＭＳ Ｐゴシック"/>
            </a:rPr>
            <a:t>Hint</a:t>
          </a:r>
          <a:r>
            <a:rPr lang="ja-JP" altLang="en-US" sz="1200" b="0" i="0" u="none" strike="noStrike" baseline="0">
              <a:solidFill>
                <a:srgbClr val="0000FF"/>
              </a:solidFill>
              <a:latin typeface="ＭＳ Ｐゴシック"/>
              <a:ea typeface="ＭＳ Ｐゴシック"/>
            </a:rPr>
            <a:t>　：　</a:t>
          </a:r>
          <a:r>
            <a:rPr lang="en-US" altLang="ja-JP" sz="1200" b="0" i="0" u="none" strike="noStrike" baseline="0">
              <a:solidFill>
                <a:srgbClr val="FF0000"/>
              </a:solidFill>
              <a:latin typeface="ＭＳ Ｐゴシック"/>
              <a:ea typeface="ＭＳ Ｐゴシック"/>
            </a:rPr>
            <a:t>DATE</a:t>
          </a:r>
          <a:r>
            <a:rPr lang="ja-JP" altLang="en-US" sz="1200" b="0" i="0" u="none" strike="noStrike" baseline="0">
              <a:solidFill>
                <a:srgbClr val="0000FF"/>
              </a:solidFill>
              <a:latin typeface="ＭＳ Ｐゴシック"/>
              <a:ea typeface="ＭＳ Ｐゴシック"/>
            </a:rPr>
            <a:t>関数を使用します。</a:t>
          </a:r>
        </a:p>
        <a:p>
          <a:pPr algn="l" rtl="0">
            <a:lnSpc>
              <a:spcPts val="1400"/>
            </a:lnSpc>
            <a:defRPr sz="1000"/>
          </a:pPr>
          <a:r>
            <a:rPr lang="ja-JP" altLang="en-US" sz="1200" b="0" i="0" u="none" strike="noStrike" baseline="0">
              <a:solidFill>
                <a:srgbClr val="0000FF"/>
              </a:solidFill>
              <a:latin typeface="ＭＳ Ｐゴシック"/>
              <a:ea typeface="ＭＳ Ｐゴシック"/>
            </a:rPr>
            <a:t>　　　　　　　　　　　パスポートの有効期限は</a:t>
          </a:r>
          <a:r>
            <a:rPr lang="ja-JP" altLang="en-US" sz="1200" b="1" i="0" u="none" strike="noStrike" baseline="0">
              <a:solidFill>
                <a:srgbClr val="FF0000"/>
              </a:solidFill>
              <a:latin typeface="ＭＳ Ｐゴシック"/>
              <a:ea typeface="ＭＳ Ｐゴシック"/>
            </a:rPr>
            <a:t>発効日＋種類（有効年数）</a:t>
          </a:r>
          <a:endParaRPr lang="ja-JP" altLang="en-US" sz="1200" b="0" i="0" u="none" strike="noStrike" baseline="0">
            <a:solidFill>
              <a:srgbClr val="996666"/>
            </a:solidFill>
            <a:latin typeface="ＭＳ Ｐゴシック"/>
            <a:ea typeface="ＭＳ Ｐゴシック"/>
          </a:endParaRPr>
        </a:p>
        <a:p>
          <a:pPr algn="l" rtl="0">
            <a:lnSpc>
              <a:spcPts val="1400"/>
            </a:lnSpc>
            <a:defRPr sz="1000"/>
          </a:pPr>
          <a:endParaRPr lang="ja-JP" altLang="en-US" sz="1200" b="0" i="0" u="none" strike="noStrike" baseline="0">
            <a:solidFill>
              <a:srgbClr val="0000FF"/>
            </a:solidFill>
            <a:latin typeface="ＭＳ Ｐゴシック"/>
            <a:ea typeface="ＭＳ Ｐゴシック"/>
          </a:endParaRPr>
        </a:p>
        <a:p>
          <a:pPr algn="l" rtl="0">
            <a:lnSpc>
              <a:spcPts val="1400"/>
            </a:lnSpc>
            <a:defRPr sz="1000"/>
          </a:pPr>
          <a:endParaRPr lang="ja-JP" altLang="en-US" sz="1200" b="0" i="0" u="none" strike="noStrike" baseline="0">
            <a:solidFill>
              <a:srgbClr val="0000FF"/>
            </a:solidFill>
            <a:latin typeface="ＭＳ Ｐゴシック"/>
            <a:ea typeface="ＭＳ Ｐゴシック"/>
          </a:endParaRPr>
        </a:p>
      </xdr:txBody>
    </xdr:sp>
    <xdr:clientData/>
  </xdr:twoCellAnchor>
  <xdr:twoCellAnchor>
    <xdr:from>
      <xdr:col>9</xdr:col>
      <xdr:colOff>180975</xdr:colOff>
      <xdr:row>52</xdr:row>
      <xdr:rowOff>47625</xdr:rowOff>
    </xdr:from>
    <xdr:to>
      <xdr:col>11</xdr:col>
      <xdr:colOff>333375</xdr:colOff>
      <xdr:row>54</xdr:row>
      <xdr:rowOff>28575</xdr:rowOff>
    </xdr:to>
    <xdr:sp macro="" textlink="">
      <xdr:nvSpPr>
        <xdr:cNvPr id="30723" name="AutoShape 3"/>
        <xdr:cNvSpPr>
          <a:spLocks noChangeArrowheads="1"/>
        </xdr:cNvSpPr>
      </xdr:nvSpPr>
      <xdr:spPr bwMode="auto">
        <a:xfrm>
          <a:off x="4495800" y="8553450"/>
          <a:ext cx="2000250" cy="333375"/>
        </a:xfrm>
        <a:prstGeom prst="wedgeRectCallout">
          <a:avLst>
            <a:gd name="adj1" fmla="val -61903"/>
            <a:gd name="adj2" fmla="val 81431"/>
          </a:avLst>
        </a:prstGeom>
        <a:solidFill>
          <a:srgbClr val="EFFFEF"/>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72000" tIns="72000" rIns="72000" bIns="72000" anchor="t" upright="1"/>
        <a:lstStyle/>
        <a:p>
          <a:pPr algn="l" rtl="0">
            <a:defRPr sz="1000"/>
          </a:pPr>
          <a:r>
            <a:rPr lang="en-US" altLang="ja-JP" sz="1100" b="0" i="0" u="none" strike="noStrike" baseline="0">
              <a:solidFill>
                <a:srgbClr val="0000FF"/>
              </a:solidFill>
              <a:latin typeface="明朝"/>
            </a:rPr>
            <a:t>=DATE(F51,G51,H51+G54)</a:t>
          </a:r>
        </a:p>
      </xdr:txBody>
    </xdr:sp>
    <xdr:clientData/>
  </xdr:twoCellAnchor>
  <xdr:twoCellAnchor>
    <xdr:from>
      <xdr:col>4</xdr:col>
      <xdr:colOff>209550</xdr:colOff>
      <xdr:row>60</xdr:row>
      <xdr:rowOff>133350</xdr:rowOff>
    </xdr:from>
    <xdr:to>
      <xdr:col>8</xdr:col>
      <xdr:colOff>304800</xdr:colOff>
      <xdr:row>62</xdr:row>
      <xdr:rowOff>85725</xdr:rowOff>
    </xdr:to>
    <xdr:sp macro="" textlink="">
      <xdr:nvSpPr>
        <xdr:cNvPr id="30724" name="AutoShape 4"/>
        <xdr:cNvSpPr>
          <a:spLocks noChangeArrowheads="1"/>
        </xdr:cNvSpPr>
      </xdr:nvSpPr>
      <xdr:spPr bwMode="auto">
        <a:xfrm>
          <a:off x="2152650" y="10106025"/>
          <a:ext cx="2076450" cy="257175"/>
        </a:xfrm>
        <a:prstGeom prst="wedgeRectCallout">
          <a:avLst>
            <a:gd name="adj1" fmla="val 56421"/>
            <a:gd name="adj2" fmla="val -127778"/>
          </a:avLst>
        </a:prstGeom>
        <a:solidFill>
          <a:srgbClr val="EFFFEF"/>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明朝"/>
            </a:rPr>
            <a:t>=DATE(F60+I60,G60,H60)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31</xdr:row>
      <xdr:rowOff>0</xdr:rowOff>
    </xdr:from>
    <xdr:to>
      <xdr:col>5</xdr:col>
      <xdr:colOff>0</xdr:colOff>
      <xdr:row>36</xdr:row>
      <xdr:rowOff>0</xdr:rowOff>
    </xdr:to>
    <xdr:sp macro="" textlink="">
      <xdr:nvSpPr>
        <xdr:cNvPr id="37890" name="Text Box 2"/>
        <xdr:cNvSpPr txBox="1">
          <a:spLocks noChangeArrowheads="1"/>
        </xdr:cNvSpPr>
      </xdr:nvSpPr>
      <xdr:spPr bwMode="auto">
        <a:xfrm>
          <a:off x="800100" y="5543550"/>
          <a:ext cx="2943225" cy="8572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今年の残り日数は、起算する当日から翌年</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月</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日までの日数ですから、「来年の１月１日」に当たる日付から今日の日付を引くことで求められます。</a:t>
          </a:r>
        </a:p>
      </xdr:txBody>
    </xdr:sp>
    <xdr:clientData/>
  </xdr:twoCellAnchor>
  <xdr:twoCellAnchor>
    <xdr:from>
      <xdr:col>0</xdr:col>
      <xdr:colOff>333375</xdr:colOff>
      <xdr:row>40</xdr:row>
      <xdr:rowOff>114300</xdr:rowOff>
    </xdr:from>
    <xdr:to>
      <xdr:col>5</xdr:col>
      <xdr:colOff>171450</xdr:colOff>
      <xdr:row>43</xdr:row>
      <xdr:rowOff>9525</xdr:rowOff>
    </xdr:to>
    <xdr:sp macro="" textlink="">
      <xdr:nvSpPr>
        <xdr:cNvPr id="37892" name="AutoShape 4"/>
        <xdr:cNvSpPr>
          <a:spLocks noChangeArrowheads="1"/>
        </xdr:cNvSpPr>
      </xdr:nvSpPr>
      <xdr:spPr bwMode="auto">
        <a:xfrm>
          <a:off x="333375" y="7334250"/>
          <a:ext cx="3581400" cy="409575"/>
        </a:xfrm>
        <a:prstGeom prst="wedgeRoundRectCallout">
          <a:avLst>
            <a:gd name="adj1" fmla="val -39361"/>
            <a:gd name="adj2" fmla="val -122093"/>
            <a:gd name="adj3" fmla="val 16667"/>
          </a:avLst>
        </a:prstGeom>
        <a:solidFill>
          <a:srgbClr val="DDFFDD"/>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US" altLang="ja-JP" sz="1400" b="0" i="0" u="none" strike="noStrike" baseline="0">
              <a:solidFill>
                <a:srgbClr val="0000FF"/>
              </a:solidFill>
              <a:latin typeface="ＭＳ Ｐゴシック"/>
              <a:ea typeface="ＭＳ Ｐゴシック"/>
            </a:rPr>
            <a:t>=DATE(YEAR(TODAY())+1,1,1)-TODAY()</a:t>
          </a:r>
        </a:p>
      </xdr:txBody>
    </xdr:sp>
    <xdr:clientData/>
  </xdr:twoCellAnchor>
  <xdr:twoCellAnchor editAs="oneCell">
    <xdr:from>
      <xdr:col>6</xdr:col>
      <xdr:colOff>0</xdr:colOff>
      <xdr:row>41</xdr:row>
      <xdr:rowOff>0</xdr:rowOff>
    </xdr:from>
    <xdr:to>
      <xdr:col>12</xdr:col>
      <xdr:colOff>314325</xdr:colOff>
      <xdr:row>52</xdr:row>
      <xdr:rowOff>66675</xdr:rowOff>
    </xdr:to>
    <xdr:pic>
      <xdr:nvPicPr>
        <xdr:cNvPr id="37948" name="Picture 5" descr="1"/>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4429125" y="7391400"/>
          <a:ext cx="442912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37</xdr:row>
      <xdr:rowOff>142875</xdr:rowOff>
    </xdr:from>
    <xdr:to>
      <xdr:col>12</xdr:col>
      <xdr:colOff>219075</xdr:colOff>
      <xdr:row>40</xdr:row>
      <xdr:rowOff>104775</xdr:rowOff>
    </xdr:to>
    <xdr:sp macro="" textlink="">
      <xdr:nvSpPr>
        <xdr:cNvPr id="37894" name="AutoShape 6"/>
        <xdr:cNvSpPr>
          <a:spLocks noChangeArrowheads="1"/>
        </xdr:cNvSpPr>
      </xdr:nvSpPr>
      <xdr:spPr bwMode="auto">
        <a:xfrm>
          <a:off x="4429125" y="6715125"/>
          <a:ext cx="4333875" cy="6096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defRPr sz="1000"/>
          </a:pPr>
          <a:r>
            <a:rPr lang="ja-JP" altLang="en-US" sz="1800" b="0" i="0" u="none" strike="noStrike" baseline="0">
              <a:solidFill>
                <a:srgbClr val="0000FF"/>
              </a:solidFill>
              <a:latin typeface="HG創英角ﾎﾟｯﾌﾟ体"/>
              <a:ea typeface="HG創英角ﾎﾟｯﾌﾟ体"/>
            </a:rPr>
            <a:t>来年の</a:t>
          </a:r>
          <a:r>
            <a:rPr lang="en-US" altLang="ja-JP" sz="1800" b="0" i="0" u="none" strike="noStrike" baseline="0">
              <a:solidFill>
                <a:srgbClr val="0000FF"/>
              </a:solidFill>
              <a:latin typeface="HG創英角ﾎﾟｯﾌﾟ体"/>
              <a:ea typeface="HG創英角ﾎﾟｯﾌﾟ体"/>
            </a:rPr>
            <a:t>1</a:t>
          </a:r>
          <a:r>
            <a:rPr lang="ja-JP" altLang="en-US" sz="1800" b="0" i="0" u="none" strike="noStrike" baseline="0">
              <a:solidFill>
                <a:srgbClr val="0000FF"/>
              </a:solidFill>
              <a:latin typeface="HG創英角ﾎﾟｯﾌﾟ体"/>
              <a:ea typeface="HG創英角ﾎﾟｯﾌﾟ体"/>
            </a:rPr>
            <a:t>月</a:t>
          </a:r>
          <a:r>
            <a:rPr lang="en-US" altLang="ja-JP" sz="1800" b="0" i="0" u="none" strike="noStrike" baseline="0">
              <a:solidFill>
                <a:srgbClr val="0000FF"/>
              </a:solidFill>
              <a:latin typeface="HG創英角ﾎﾟｯﾌﾟ体"/>
              <a:ea typeface="HG創英角ﾎﾟｯﾌﾟ体"/>
            </a:rPr>
            <a:t>1</a:t>
          </a:r>
          <a:r>
            <a:rPr lang="ja-JP" altLang="en-US" sz="1800" b="0" i="0" u="none" strike="noStrike" baseline="0">
              <a:solidFill>
                <a:srgbClr val="0000FF"/>
              </a:solidFill>
              <a:latin typeface="HG創英角ﾎﾟｯﾌﾟ体"/>
              <a:ea typeface="HG創英角ﾎﾟｯﾌﾟ体"/>
            </a:rPr>
            <a:t>日の日付の求め方</a:t>
          </a:r>
          <a:r>
            <a:rPr lang="ja-JP" altLang="en-US" sz="1800" b="0" i="0" u="none" strike="noStrike" baseline="0">
              <a:solidFill>
                <a:srgbClr val="000000"/>
              </a:solidFill>
              <a:latin typeface="HG創英角ﾎﾟｯﾌﾟ体"/>
              <a:ea typeface="HG創英角ﾎﾟｯﾌﾟ体"/>
            </a:rPr>
            <a:t>　</a:t>
          </a:r>
          <a:r>
            <a:rPr lang="ja-JP" altLang="en-US" sz="1800" b="0" i="0" u="none" strike="noStrike" baseline="0">
              <a:solidFill>
                <a:srgbClr val="FF0000"/>
              </a:solidFill>
              <a:latin typeface="HG創英角ﾎﾟｯﾌﾟ体"/>
              <a:ea typeface="HG創英角ﾎﾟｯﾌﾟ体"/>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J22"/>
  <sheetViews>
    <sheetView showGridLines="0" showRowColHeaders="0" zoomScaleNormal="100" workbookViewId="0">
      <selection activeCell="I12" sqref="I12"/>
    </sheetView>
  </sheetViews>
  <sheetFormatPr defaultColWidth="9" defaultRowHeight="13"/>
  <cols>
    <col min="1" max="1" width="9" style="2"/>
    <col min="2" max="2" width="32.7265625" style="36" hidden="1" customWidth="1"/>
    <col min="3" max="3" width="2.7265625" style="2" customWidth="1"/>
    <col min="4" max="4" width="33" style="2" customWidth="1"/>
    <col min="5" max="5" width="3" style="2" customWidth="1"/>
    <col min="6" max="7" width="12" style="2" customWidth="1"/>
    <col min="8" max="9" width="9" style="2"/>
    <col min="10" max="10" width="9.453125" style="2" bestFit="1" customWidth="1"/>
    <col min="11" max="16384" width="9" style="2"/>
  </cols>
  <sheetData>
    <row r="2" spans="2:10" ht="12.75" customHeight="1"/>
    <row r="7" spans="2:10" ht="185.25" customHeight="1"/>
    <row r="9" spans="2:10">
      <c r="F9" s="38" t="s">
        <v>170</v>
      </c>
      <c r="G9" s="38" t="s">
        <v>171</v>
      </c>
    </row>
    <row r="10" spans="2:10">
      <c r="D10" s="168" t="s">
        <v>169</v>
      </c>
      <c r="E10" s="39">
        <v>10</v>
      </c>
      <c r="F10" s="163" t="s">
        <v>167</v>
      </c>
      <c r="G10" s="164"/>
    </row>
    <row r="11" spans="2:10" ht="13.5" thickBot="1">
      <c r="D11" s="169"/>
      <c r="E11" s="39">
        <v>11</v>
      </c>
      <c r="F11" s="37" t="s">
        <v>146</v>
      </c>
      <c r="G11" s="37" t="s">
        <v>168</v>
      </c>
      <c r="J11" s="98"/>
    </row>
    <row r="12" spans="2:10" ht="13.5" thickTop="1">
      <c r="B12" s="36" t="str">
        <f>"F１２に　４／１　と入力して下さい。"</f>
        <v>F１２に　４／１　と入力して下さい。</v>
      </c>
      <c r="D12" s="165" t="str">
        <f>IF(F19&lt;&gt;"",IF(G19&lt;&gt;31,19,B18),IF(F18&lt;&gt;"",B17,IF(F15&lt;&gt;"",IF(G15&lt;&gt;"100/4/1",B19,B16),IF(F14&lt;&gt;"",IF(G14&lt;&gt;36251,B19,B15),IF(F13&lt;&gt;"",IF(G13&lt;&gt;1,B19,B14),IF(F12&lt;&gt;"",IF(G12&lt;&gt;DATE(D22,4,1),B19,B13),B12))))))</f>
        <v>F１２に　４／１　と入力して下さい。</v>
      </c>
      <c r="E12" s="39">
        <v>12</v>
      </c>
      <c r="F12" s="35"/>
      <c r="G12" s="33" t="str">
        <f>IF(F12="","",F12)</f>
        <v/>
      </c>
    </row>
    <row r="13" spans="2:10" ht="15" customHeight="1">
      <c r="B13" s="36" t="str">
        <f>"G12 に表示されている" &amp; G12 &amp; "は1900年1月1日からの通算日数をあらわしています。
次に、F13 に１９００／１／１と入力してみましょう。"</f>
        <v>G12 に表示されているは1900年1月1日からの通算日数をあらわしています。
次に、F13 に１９００／１／１と入力してみましょう。</v>
      </c>
      <c r="D13" s="166"/>
      <c r="E13" s="40">
        <v>13</v>
      </c>
      <c r="F13" s="35"/>
      <c r="G13" s="33" t="str">
        <f>IF(F13="","",F13)</f>
        <v/>
      </c>
    </row>
    <row r="14" spans="2:10" ht="12.75" customHeight="1">
      <c r="B14" s="36" t="str">
        <f>"数値のところに 1 が表示されているはずです。これは1900/1/1を基準としている事を示しています。
次に、F１４ に　99/4/1 と入力してみましょう。"</f>
        <v>数値のところに 1 が表示されているはずです。これは1900/1/1を基準としている事を示しています。
次に、F１４ に　99/4/1 と入力してみましょう。</v>
      </c>
      <c r="D14" s="166"/>
      <c r="E14" s="40">
        <v>14</v>
      </c>
      <c r="F14" s="35"/>
      <c r="G14" s="33" t="str">
        <f t="shared" ref="G14:G19" si="0">IF(F14="","",F14)</f>
        <v/>
      </c>
    </row>
    <row r="15" spans="2:10" ht="12.75" customHeight="1">
      <c r="B15" s="36" t="str">
        <f>"1999/4/1 と表示されていますね。これは　１～９９までは１９XX年とみなしているからです。
では　F15　に100/4/1 と入力してみてください。"</f>
        <v>1999/4/1 と表示されていますね。これは　１～９９までは１９XX年とみなしているからです。
では　F15　に100/4/1 と入力してみてください。</v>
      </c>
      <c r="D15" s="166"/>
      <c r="E15" s="40">
        <v>15</v>
      </c>
      <c r="F15" s="35"/>
      <c r="G15" s="34" t="str">
        <f t="shared" si="0"/>
        <v/>
      </c>
    </row>
    <row r="16" spans="2:10" ht="14.25" customHeight="1">
      <c r="B16" s="36" t="str">
        <f>"100/4/1 と表示されているはずです。
これは　１００以上を西暦の絶対年数とみなしているからですが、すでにシリアル値とは認識していないようです。
次に、F17に　5/2 F18に　4/1 と入力して下さい。"</f>
        <v>100/4/1 と表示されているはずです。
これは　１００以上を西暦の絶対年数とみなしているからですが、すでにシリアル値とは認識していないようです。
次に、F17に　5/2 F18に　4/1 と入力して下さい。</v>
      </c>
      <c r="D16" s="166"/>
      <c r="E16" s="40">
        <v>16</v>
      </c>
    </row>
    <row r="17" spans="2:7" ht="12.75" customHeight="1">
      <c r="B17" s="36" t="str">
        <f>"F19 にF17からF18を引く数式を設定して下さい。"</f>
        <v>F19 にF17からF18を引く数式を設定して下さい。</v>
      </c>
      <c r="D17" s="166"/>
      <c r="E17" s="40">
        <v>17</v>
      </c>
      <c r="F17" s="35"/>
      <c r="G17" s="34" t="str">
        <f t="shared" si="0"/>
        <v/>
      </c>
    </row>
    <row r="18" spans="2:7" ht="13.5" customHeight="1">
      <c r="B18" s="36" t="str">
        <f>"G19に　31　と表示されているはずです。
日付が連続する数値（シリアル値）で管理されているため日付同士の演算が可能である事がわかりましたね！
では、問題を解いてみましょう。"</f>
        <v>G19に　31　と表示されているはずです。
日付が連続する数値（シリアル値）で管理されているため日付同士の演算が可能である事がわかりましたね！
では、問題を解いてみましょう。</v>
      </c>
      <c r="D18" s="166"/>
      <c r="E18" s="40">
        <v>18</v>
      </c>
      <c r="F18" s="35"/>
      <c r="G18" s="34" t="str">
        <f t="shared" si="0"/>
        <v/>
      </c>
    </row>
    <row r="19" spans="2:7">
      <c r="B19" s="36" t="str">
        <f>"入力したデータがおかしいよ！"</f>
        <v>入力したデータがおかしいよ！</v>
      </c>
      <c r="D19" s="166"/>
      <c r="E19" s="40">
        <v>19</v>
      </c>
      <c r="F19" s="35"/>
      <c r="G19" s="34" t="str">
        <f t="shared" si="0"/>
        <v/>
      </c>
    </row>
    <row r="20" spans="2:7">
      <c r="D20" s="166"/>
    </row>
    <row r="21" spans="2:7" ht="13.5" thickBot="1">
      <c r="D21" s="167"/>
    </row>
    <row r="22" spans="2:7" ht="13.5" thickTop="1">
      <c r="D22" s="104">
        <f ca="1">YEAR(TODAY())</f>
        <v>2022</v>
      </c>
    </row>
  </sheetData>
  <mergeCells count="3">
    <mergeCell ref="F10:G10"/>
    <mergeCell ref="D12:D21"/>
    <mergeCell ref="D10:D11"/>
  </mergeCells>
  <phoneticPr fontId="2"/>
  <pageMargins left="0.75" right="0.75" top="1" bottom="1" header="0.51200000000000001" footer="0.51200000000000001"/>
  <pageSetup paperSize="9" orientation="portrait" horizontalDpi="4294967292" verticalDpi="4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39"/>
  <sheetViews>
    <sheetView showGridLines="0" zoomScaleNormal="100" workbookViewId="0">
      <selection activeCell="B4" sqref="B4"/>
    </sheetView>
  </sheetViews>
  <sheetFormatPr defaultRowHeight="13"/>
  <cols>
    <col min="1" max="1" width="10.453125" bestFit="1" customWidth="1"/>
    <col min="4" max="4" width="11.6328125" bestFit="1" customWidth="1"/>
  </cols>
  <sheetData>
    <row r="1" spans="1:4" ht="20" thickTop="1" thickBot="1">
      <c r="A1" s="120">
        <f ca="1">YEAR(TODAY())</f>
        <v>2022</v>
      </c>
      <c r="B1" s="121" t="s">
        <v>279</v>
      </c>
      <c r="C1" s="102"/>
      <c r="D1" s="102"/>
    </row>
    <row r="2" spans="1:4" ht="14" thickTop="1" thickBot="1">
      <c r="A2" s="102"/>
      <c r="B2" s="102"/>
      <c r="C2" s="102"/>
      <c r="D2" s="102"/>
    </row>
    <row r="3" spans="1:4" ht="22" thickTop="1" thickBot="1">
      <c r="A3" s="102"/>
      <c r="B3" s="122">
        <f ca="1">DATE(A1,12,31)-TODAY()+1</f>
        <v>140</v>
      </c>
      <c r="C3" s="121" t="s">
        <v>264</v>
      </c>
      <c r="D3" s="102"/>
    </row>
    <row r="4" spans="1:4" ht="13.5" thickTop="1"/>
    <row r="38" spans="1:4" ht="19">
      <c r="A38" s="100" t="s">
        <v>265</v>
      </c>
      <c r="B38" s="100"/>
    </row>
    <row r="39" spans="1:4" ht="19">
      <c r="A39" s="101">
        <f ca="1">DATE(YEAR(TODAY())+1,1,1)-TODAY()</f>
        <v>140</v>
      </c>
      <c r="B39" s="100" t="s">
        <v>264</v>
      </c>
      <c r="D39" s="99"/>
    </row>
  </sheetData>
  <phoneticPr fontId="2"/>
  <pageMargins left="0.75" right="0.75" top="1" bottom="1" header="0.51200000000000001" footer="0.51200000000000001"/>
  <pageSetup paperSize="9" scale="73" orientation="portrait"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0"/>
  <sheetViews>
    <sheetView showGridLines="0" topLeftCell="A31" zoomScaleNormal="100" workbookViewId="0">
      <selection activeCell="C42" sqref="C42"/>
    </sheetView>
  </sheetViews>
  <sheetFormatPr defaultColWidth="9" defaultRowHeight="13"/>
  <cols>
    <col min="1" max="1" width="2.26953125" style="2" customWidth="1"/>
    <col min="2" max="2" width="3.7265625" style="2" customWidth="1"/>
    <col min="3" max="3" width="8.08984375" style="2" customWidth="1"/>
    <col min="4" max="4" width="51.36328125" style="2" customWidth="1"/>
    <col min="5" max="5" width="2.6328125" style="2" customWidth="1"/>
    <col min="6" max="16384" width="9" style="2"/>
  </cols>
  <sheetData>
    <row r="1" spans="1:4">
      <c r="A1" s="142"/>
      <c r="B1" s="142"/>
      <c r="C1" s="142"/>
      <c r="D1" s="142"/>
    </row>
    <row r="2" spans="1:4">
      <c r="A2" s="142"/>
      <c r="B2" s="142"/>
      <c r="C2" s="142"/>
      <c r="D2" s="142"/>
    </row>
    <row r="3" spans="1:4">
      <c r="A3" s="142"/>
      <c r="B3" s="142"/>
      <c r="C3" s="142"/>
      <c r="D3" s="142"/>
    </row>
    <row r="4" spans="1:4">
      <c r="A4" s="142"/>
      <c r="B4" s="142"/>
      <c r="C4" s="142"/>
      <c r="D4" s="142"/>
    </row>
    <row r="5" spans="1:4">
      <c r="A5" s="142"/>
      <c r="B5" s="142"/>
      <c r="C5" s="142"/>
      <c r="D5" s="142"/>
    </row>
    <row r="6" spans="1:4">
      <c r="A6" s="142"/>
      <c r="B6" s="142"/>
      <c r="C6" s="142"/>
      <c r="D6" s="142"/>
    </row>
    <row r="7" spans="1:4" ht="16.5">
      <c r="A7" s="142"/>
      <c r="B7" s="143" t="s">
        <v>192</v>
      </c>
      <c r="C7" s="144"/>
      <c r="D7" s="144"/>
    </row>
    <row r="8" spans="1:4" ht="16.5">
      <c r="A8" s="142"/>
      <c r="B8" s="143"/>
      <c r="C8" s="170" t="s">
        <v>269</v>
      </c>
      <c r="D8" s="170"/>
    </row>
    <row r="9" spans="1:4" ht="16.5">
      <c r="A9" s="142"/>
      <c r="B9" s="145"/>
      <c r="C9" s="171"/>
      <c r="D9" s="171"/>
    </row>
    <row r="10" spans="1:4">
      <c r="A10" s="142"/>
      <c r="B10" s="146"/>
      <c r="C10" s="147" t="s">
        <v>190</v>
      </c>
      <c r="D10" s="148" t="s">
        <v>270</v>
      </c>
    </row>
    <row r="11" spans="1:4" ht="18.75" customHeight="1">
      <c r="A11" s="142"/>
      <c r="B11" s="149"/>
      <c r="C11" s="150" t="s">
        <v>191</v>
      </c>
      <c r="D11" s="151" t="s">
        <v>271</v>
      </c>
    </row>
    <row r="12" spans="1:4">
      <c r="A12" s="142"/>
      <c r="B12" s="142"/>
      <c r="C12" s="142"/>
      <c r="D12" s="142"/>
    </row>
    <row r="13" spans="1:4" ht="37.5" customHeight="1">
      <c r="A13" s="142"/>
      <c r="B13" s="142"/>
      <c r="C13" s="142"/>
      <c r="D13" s="142"/>
    </row>
    <row r="14" spans="1:4" ht="16.5">
      <c r="A14" s="142"/>
      <c r="B14" s="143" t="s">
        <v>193</v>
      </c>
      <c r="C14" s="144"/>
      <c r="D14" s="144"/>
    </row>
    <row r="15" spans="1:4" ht="16.5">
      <c r="A15" s="142"/>
      <c r="B15" s="143"/>
      <c r="C15" s="170" t="s">
        <v>272</v>
      </c>
      <c r="D15" s="170"/>
    </row>
    <row r="16" spans="1:4" ht="16.5">
      <c r="A16" s="142"/>
      <c r="B16" s="145"/>
      <c r="C16" s="171"/>
      <c r="D16" s="171"/>
    </row>
    <row r="17" spans="1:4">
      <c r="A17" s="142"/>
      <c r="B17" s="146"/>
      <c r="C17" s="147" t="s">
        <v>190</v>
      </c>
      <c r="D17" s="148" t="s">
        <v>273</v>
      </c>
    </row>
    <row r="18" spans="1:4">
      <c r="A18" s="142"/>
      <c r="B18" s="149"/>
      <c r="C18" s="150" t="s">
        <v>191</v>
      </c>
      <c r="D18" s="151" t="s">
        <v>194</v>
      </c>
    </row>
    <row r="19" spans="1:4">
      <c r="A19" s="142"/>
      <c r="B19" s="142"/>
      <c r="C19" s="142"/>
      <c r="D19" s="142"/>
    </row>
    <row r="20" spans="1:4">
      <c r="A20" s="142"/>
      <c r="B20" s="142"/>
      <c r="C20" s="142"/>
      <c r="D20" s="152"/>
    </row>
    <row r="21" spans="1:4" ht="16.5">
      <c r="A21" s="142"/>
      <c r="B21" s="143" t="s">
        <v>195</v>
      </c>
      <c r="C21" s="144"/>
      <c r="D21" s="144"/>
    </row>
    <row r="22" spans="1:4" ht="31.5" customHeight="1">
      <c r="A22" s="142"/>
      <c r="B22" s="143"/>
      <c r="C22" s="170" t="s">
        <v>274</v>
      </c>
      <c r="D22" s="170"/>
    </row>
    <row r="23" spans="1:4">
      <c r="A23" s="142"/>
      <c r="B23" s="153"/>
      <c r="C23" s="154" t="s">
        <v>190</v>
      </c>
      <c r="D23" s="155" t="s">
        <v>263</v>
      </c>
    </row>
    <row r="24" spans="1:4" ht="175.5" customHeight="1">
      <c r="A24" s="142"/>
      <c r="B24" s="149"/>
      <c r="C24" s="150" t="s">
        <v>191</v>
      </c>
      <c r="D24" s="151" t="s">
        <v>275</v>
      </c>
    </row>
    <row r="25" spans="1:4">
      <c r="A25" s="142"/>
      <c r="B25" s="142"/>
      <c r="C25" s="142"/>
      <c r="D25" s="142"/>
    </row>
    <row r="26" spans="1:4" ht="15.75" customHeight="1">
      <c r="A26" s="142"/>
      <c r="B26" s="142"/>
      <c r="C26" s="142"/>
      <c r="D26" s="142"/>
    </row>
    <row r="27" spans="1:4" ht="16.5">
      <c r="A27" s="142"/>
      <c r="B27" s="143" t="s">
        <v>196</v>
      </c>
      <c r="C27" s="144"/>
      <c r="D27" s="144"/>
    </row>
    <row r="28" spans="1:4" ht="16.5">
      <c r="A28" s="142"/>
      <c r="B28" s="143"/>
      <c r="C28" s="170" t="s">
        <v>276</v>
      </c>
      <c r="D28" s="170"/>
    </row>
    <row r="29" spans="1:4">
      <c r="A29" s="142"/>
      <c r="B29" s="153"/>
      <c r="C29" s="154" t="s">
        <v>190</v>
      </c>
      <c r="D29" s="155" t="s">
        <v>277</v>
      </c>
    </row>
    <row r="30" spans="1:4" ht="223.5" customHeight="1">
      <c r="A30" s="142"/>
      <c r="B30" s="149"/>
      <c r="C30" s="150" t="s">
        <v>191</v>
      </c>
      <c r="D30" s="156" t="s">
        <v>280</v>
      </c>
    </row>
    <row r="31" spans="1:4">
      <c r="A31" s="142"/>
      <c r="B31" s="142"/>
      <c r="C31" s="142"/>
      <c r="D31" s="142"/>
    </row>
    <row r="32" spans="1:4">
      <c r="A32" s="142"/>
      <c r="B32" s="142"/>
      <c r="C32" s="142"/>
      <c r="D32" s="142"/>
    </row>
    <row r="33" spans="1:4" ht="16.5">
      <c r="A33" s="142"/>
      <c r="B33" s="143" t="s">
        <v>266</v>
      </c>
      <c r="C33" s="144"/>
      <c r="D33" s="144"/>
    </row>
    <row r="34" spans="1:4" ht="16.5">
      <c r="A34" s="142"/>
      <c r="B34" s="143"/>
      <c r="C34" s="170" t="s">
        <v>278</v>
      </c>
      <c r="D34" s="170"/>
    </row>
    <row r="35" spans="1:4">
      <c r="A35" s="142"/>
      <c r="B35" s="153"/>
      <c r="C35" s="154" t="s">
        <v>190</v>
      </c>
      <c r="D35" s="155" t="s">
        <v>267</v>
      </c>
    </row>
    <row r="36" spans="1:4" ht="198" customHeight="1">
      <c r="A36" s="142"/>
      <c r="B36" s="149"/>
      <c r="C36" s="150" t="s">
        <v>191</v>
      </c>
      <c r="D36" s="156" t="s">
        <v>268</v>
      </c>
    </row>
    <row r="40" spans="1:4">
      <c r="D40" s="157"/>
    </row>
  </sheetData>
  <mergeCells count="5">
    <mergeCell ref="C34:D34"/>
    <mergeCell ref="C8:D9"/>
    <mergeCell ref="C15:D16"/>
    <mergeCell ref="C22:D22"/>
    <mergeCell ref="C28:D28"/>
  </mergeCells>
  <phoneticPr fontId="2"/>
  <pageMargins left="0.75" right="0.75" top="1" bottom="1" header="0.51200000000000001" footer="0.51200000000000001"/>
  <pageSetup paperSize="9" scale="51" orientation="portrait" horizontalDpi="400" verticalDpi="4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61"/>
  <sheetViews>
    <sheetView showGridLines="0" topLeftCell="A10" workbookViewId="0">
      <selection activeCell="B21" sqref="B21"/>
    </sheetView>
  </sheetViews>
  <sheetFormatPr defaultRowHeight="13"/>
  <cols>
    <col min="1" max="1" width="12.26953125" customWidth="1"/>
    <col min="2" max="2" width="16.08984375" bestFit="1" customWidth="1"/>
    <col min="3" max="6" width="15" customWidth="1"/>
  </cols>
  <sheetData>
    <row r="3" spans="1:6" ht="20.25" customHeight="1"/>
    <row r="4" spans="1:6" ht="21">
      <c r="A4" s="18" t="s">
        <v>148</v>
      </c>
      <c r="F4" s="19" t="s">
        <v>149</v>
      </c>
    </row>
    <row r="6" spans="1:6" ht="20.149999999999999" customHeight="1">
      <c r="A6" s="20" t="s">
        <v>150</v>
      </c>
      <c r="B6" s="20" t="s">
        <v>151</v>
      </c>
      <c r="C6" s="20" t="s">
        <v>152</v>
      </c>
      <c r="D6" s="20" t="s">
        <v>153</v>
      </c>
      <c r="E6" s="20" t="s">
        <v>154</v>
      </c>
      <c r="F6" s="20" t="s">
        <v>10</v>
      </c>
    </row>
    <row r="7" spans="1:6" ht="16" customHeight="1">
      <c r="A7" s="21" t="s">
        <v>155</v>
      </c>
      <c r="B7" s="22">
        <v>35608</v>
      </c>
      <c r="C7" s="22">
        <v>25691</v>
      </c>
      <c r="D7" s="22">
        <v>8590</v>
      </c>
      <c r="E7" s="22">
        <v>12065</v>
      </c>
      <c r="F7" s="23">
        <f t="shared" ref="F7:F19" si="0">SUM(B7:E7)</f>
        <v>81954</v>
      </c>
    </row>
    <row r="8" spans="1:6" ht="16" customHeight="1">
      <c r="A8" s="24" t="s">
        <v>156</v>
      </c>
      <c r="B8" s="25">
        <v>45910</v>
      </c>
      <c r="C8" s="25">
        <v>56910</v>
      </c>
      <c r="D8" s="25">
        <v>4561</v>
      </c>
      <c r="E8" s="25">
        <v>20364</v>
      </c>
      <c r="F8" s="26">
        <f t="shared" si="0"/>
        <v>127745</v>
      </c>
    </row>
    <row r="9" spans="1:6" ht="16" customHeight="1">
      <c r="A9" s="24" t="s">
        <v>157</v>
      </c>
      <c r="B9" s="25">
        <v>25600</v>
      </c>
      <c r="C9" s="25">
        <v>23461</v>
      </c>
      <c r="D9" s="25">
        <v>9561</v>
      </c>
      <c r="E9" s="25">
        <v>30124</v>
      </c>
      <c r="F9" s="26">
        <f t="shared" si="0"/>
        <v>88746</v>
      </c>
    </row>
    <row r="10" spans="1:6" ht="16" customHeight="1">
      <c r="A10" s="24" t="s">
        <v>158</v>
      </c>
      <c r="B10" s="25">
        <v>35960</v>
      </c>
      <c r="C10" s="25">
        <v>12654</v>
      </c>
      <c r="D10" s="25">
        <v>10562</v>
      </c>
      <c r="E10" s="25">
        <v>32101</v>
      </c>
      <c r="F10" s="26">
        <f t="shared" si="0"/>
        <v>91277</v>
      </c>
    </row>
    <row r="11" spans="1:6" ht="16" customHeight="1">
      <c r="A11" s="24" t="s">
        <v>159</v>
      </c>
      <c r="B11" s="25">
        <v>45610</v>
      </c>
      <c r="C11" s="25">
        <v>23456</v>
      </c>
      <c r="D11" s="25">
        <v>11562</v>
      </c>
      <c r="E11" s="25">
        <v>24199</v>
      </c>
      <c r="F11" s="26">
        <f t="shared" si="0"/>
        <v>104827</v>
      </c>
    </row>
    <row r="12" spans="1:6" ht="16" customHeight="1">
      <c r="A12" s="24" t="s">
        <v>160</v>
      </c>
      <c r="B12" s="25">
        <v>56911</v>
      </c>
      <c r="C12" s="25">
        <v>15981</v>
      </c>
      <c r="D12" s="25">
        <v>24561</v>
      </c>
      <c r="E12" s="25">
        <v>10256</v>
      </c>
      <c r="F12" s="26">
        <f t="shared" si="0"/>
        <v>107709</v>
      </c>
    </row>
    <row r="13" spans="1:6" ht="16" customHeight="1">
      <c r="A13" s="24" t="s">
        <v>161</v>
      </c>
      <c r="B13" s="25">
        <v>35120</v>
      </c>
      <c r="C13" s="25">
        <v>26365</v>
      </c>
      <c r="D13" s="25">
        <v>5694</v>
      </c>
      <c r="E13" s="25">
        <v>10654</v>
      </c>
      <c r="F13" s="26">
        <f t="shared" si="0"/>
        <v>77833</v>
      </c>
    </row>
    <row r="14" spans="1:6" ht="16" customHeight="1">
      <c r="A14" s="24" t="s">
        <v>162</v>
      </c>
      <c r="B14" s="25">
        <v>59621</v>
      </c>
      <c r="C14" s="25">
        <v>25644</v>
      </c>
      <c r="D14" s="25">
        <v>4516</v>
      </c>
      <c r="E14" s="25">
        <v>9830</v>
      </c>
      <c r="F14" s="26">
        <f t="shared" si="0"/>
        <v>99611</v>
      </c>
    </row>
    <row r="15" spans="1:6" ht="16" customHeight="1">
      <c r="A15" s="24" t="s">
        <v>163</v>
      </c>
      <c r="B15" s="25">
        <v>12596</v>
      </c>
      <c r="C15" s="25">
        <v>45611</v>
      </c>
      <c r="D15" s="25">
        <v>6871</v>
      </c>
      <c r="E15" s="25">
        <v>12563</v>
      </c>
      <c r="F15" s="26">
        <f t="shared" si="0"/>
        <v>77641</v>
      </c>
    </row>
    <row r="16" spans="1:6" ht="16" customHeight="1">
      <c r="A16" s="24" t="s">
        <v>164</v>
      </c>
      <c r="B16" s="25">
        <v>45901</v>
      </c>
      <c r="C16" s="25">
        <v>23650</v>
      </c>
      <c r="D16" s="25">
        <v>8450</v>
      </c>
      <c r="E16" s="25">
        <v>24103</v>
      </c>
      <c r="F16" s="26">
        <f t="shared" si="0"/>
        <v>102104</v>
      </c>
    </row>
    <row r="17" spans="1:6" ht="16" customHeight="1">
      <c r="A17" s="24" t="s">
        <v>165</v>
      </c>
      <c r="B17" s="25">
        <v>35605</v>
      </c>
      <c r="C17" s="25">
        <v>25640</v>
      </c>
      <c r="D17" s="25">
        <v>12561</v>
      </c>
      <c r="E17" s="25">
        <v>15601</v>
      </c>
      <c r="F17" s="26">
        <f t="shared" si="0"/>
        <v>89407</v>
      </c>
    </row>
    <row r="18" spans="1:6" ht="16" customHeight="1">
      <c r="A18" s="27" t="s">
        <v>166</v>
      </c>
      <c r="B18" s="28">
        <v>15690</v>
      </c>
      <c r="C18" s="28">
        <v>14561</v>
      </c>
      <c r="D18" s="28">
        <v>5690</v>
      </c>
      <c r="E18" s="28">
        <v>23411</v>
      </c>
      <c r="F18" s="29">
        <f t="shared" si="0"/>
        <v>59352</v>
      </c>
    </row>
    <row r="19" spans="1:6" ht="16" customHeight="1">
      <c r="A19" s="30" t="s">
        <v>10</v>
      </c>
      <c r="B19" s="31">
        <f>SUM(B7:B18)</f>
        <v>450132</v>
      </c>
      <c r="C19" s="31">
        <f>SUM(C7:C18)</f>
        <v>319624</v>
      </c>
      <c r="D19" s="31">
        <f>SUM(D7:D18)</f>
        <v>113179</v>
      </c>
      <c r="E19" s="31">
        <f>SUM(E7:E18)</f>
        <v>225271</v>
      </c>
      <c r="F19" s="31">
        <f t="shared" si="0"/>
        <v>1108206</v>
      </c>
    </row>
    <row r="20" spans="1:6" ht="13.5" thickBot="1"/>
    <row r="21" spans="1:6" ht="15" thickTop="1" thickBot="1">
      <c r="A21" s="32" t="s">
        <v>172</v>
      </c>
      <c r="B21" s="115"/>
    </row>
    <row r="22" spans="1:6" ht="13.5" thickTop="1"/>
    <row r="43" spans="1:6" ht="21">
      <c r="A43" s="18" t="s">
        <v>148</v>
      </c>
      <c r="F43" s="19" t="s">
        <v>149</v>
      </c>
    </row>
    <row r="45" spans="1:6" ht="14">
      <c r="A45" s="20" t="s">
        <v>150</v>
      </c>
      <c r="B45" s="20" t="s">
        <v>151</v>
      </c>
      <c r="C45" s="20" t="s">
        <v>152</v>
      </c>
      <c r="D45" s="20" t="s">
        <v>153</v>
      </c>
      <c r="E45" s="20" t="s">
        <v>154</v>
      </c>
      <c r="F45" s="20" t="s">
        <v>10</v>
      </c>
    </row>
    <row r="46" spans="1:6">
      <c r="A46" s="21" t="s">
        <v>155</v>
      </c>
      <c r="B46" s="22">
        <v>35608</v>
      </c>
      <c r="C46" s="22">
        <v>25691</v>
      </c>
      <c r="D46" s="22">
        <v>8590</v>
      </c>
      <c r="E46" s="22">
        <v>12065</v>
      </c>
      <c r="F46" s="23">
        <f t="shared" ref="F46:F58" si="1">SUM(B46:E46)</f>
        <v>81954</v>
      </c>
    </row>
    <row r="47" spans="1:6">
      <c r="A47" s="24" t="s">
        <v>156</v>
      </c>
      <c r="B47" s="25">
        <v>45910</v>
      </c>
      <c r="C47" s="25">
        <v>56910</v>
      </c>
      <c r="D47" s="25">
        <v>4561</v>
      </c>
      <c r="E47" s="25">
        <v>20364</v>
      </c>
      <c r="F47" s="26">
        <f t="shared" si="1"/>
        <v>127745</v>
      </c>
    </row>
    <row r="48" spans="1:6">
      <c r="A48" s="24" t="s">
        <v>157</v>
      </c>
      <c r="B48" s="25">
        <v>25600</v>
      </c>
      <c r="C48" s="25">
        <v>23461</v>
      </c>
      <c r="D48" s="25">
        <v>9561</v>
      </c>
      <c r="E48" s="25">
        <v>30124</v>
      </c>
      <c r="F48" s="26">
        <f t="shared" si="1"/>
        <v>88746</v>
      </c>
    </row>
    <row r="49" spans="1:6">
      <c r="A49" s="24" t="s">
        <v>158</v>
      </c>
      <c r="B49" s="25">
        <v>35960</v>
      </c>
      <c r="C49" s="25">
        <v>12654</v>
      </c>
      <c r="D49" s="25">
        <v>10562</v>
      </c>
      <c r="E49" s="25">
        <v>32101</v>
      </c>
      <c r="F49" s="26">
        <f t="shared" si="1"/>
        <v>91277</v>
      </c>
    </row>
    <row r="50" spans="1:6">
      <c r="A50" s="24" t="s">
        <v>159</v>
      </c>
      <c r="B50" s="25">
        <v>45610</v>
      </c>
      <c r="C50" s="25">
        <v>23456</v>
      </c>
      <c r="D50" s="25">
        <v>11562</v>
      </c>
      <c r="E50" s="25">
        <v>24199</v>
      </c>
      <c r="F50" s="26">
        <f t="shared" si="1"/>
        <v>104827</v>
      </c>
    </row>
    <row r="51" spans="1:6">
      <c r="A51" s="24" t="s">
        <v>160</v>
      </c>
      <c r="B51" s="25">
        <v>56911</v>
      </c>
      <c r="C51" s="25">
        <v>15981</v>
      </c>
      <c r="D51" s="25">
        <v>24561</v>
      </c>
      <c r="E51" s="25">
        <v>10256</v>
      </c>
      <c r="F51" s="26">
        <f t="shared" si="1"/>
        <v>107709</v>
      </c>
    </row>
    <row r="52" spans="1:6">
      <c r="A52" s="24" t="s">
        <v>161</v>
      </c>
      <c r="B52" s="25">
        <v>35120</v>
      </c>
      <c r="C52" s="25">
        <v>26365</v>
      </c>
      <c r="D52" s="25">
        <v>5694</v>
      </c>
      <c r="E52" s="25">
        <v>10654</v>
      </c>
      <c r="F52" s="26">
        <f t="shared" si="1"/>
        <v>77833</v>
      </c>
    </row>
    <row r="53" spans="1:6">
      <c r="A53" s="24" t="s">
        <v>162</v>
      </c>
      <c r="B53" s="25">
        <v>59621</v>
      </c>
      <c r="C53" s="25">
        <v>25644</v>
      </c>
      <c r="D53" s="25">
        <v>4516</v>
      </c>
      <c r="E53" s="25">
        <v>9830</v>
      </c>
      <c r="F53" s="26">
        <f t="shared" si="1"/>
        <v>99611</v>
      </c>
    </row>
    <row r="54" spans="1:6">
      <c r="A54" s="24" t="s">
        <v>163</v>
      </c>
      <c r="B54" s="25">
        <v>12596</v>
      </c>
      <c r="C54" s="25">
        <v>45611</v>
      </c>
      <c r="D54" s="25">
        <v>6871</v>
      </c>
      <c r="E54" s="25">
        <v>12563</v>
      </c>
      <c r="F54" s="26">
        <f t="shared" si="1"/>
        <v>77641</v>
      </c>
    </row>
    <row r="55" spans="1:6">
      <c r="A55" s="24" t="s">
        <v>164</v>
      </c>
      <c r="B55" s="25">
        <v>45901</v>
      </c>
      <c r="C55" s="25">
        <v>23650</v>
      </c>
      <c r="D55" s="25">
        <v>8450</v>
      </c>
      <c r="E55" s="25">
        <v>24103</v>
      </c>
      <c r="F55" s="26">
        <f t="shared" si="1"/>
        <v>102104</v>
      </c>
    </row>
    <row r="56" spans="1:6">
      <c r="A56" s="24" t="s">
        <v>165</v>
      </c>
      <c r="B56" s="25">
        <v>35605</v>
      </c>
      <c r="C56" s="25">
        <v>25640</v>
      </c>
      <c r="D56" s="25">
        <v>12561</v>
      </c>
      <c r="E56" s="25">
        <v>15601</v>
      </c>
      <c r="F56" s="26">
        <f t="shared" si="1"/>
        <v>89407</v>
      </c>
    </row>
    <row r="57" spans="1:6">
      <c r="A57" s="27" t="s">
        <v>166</v>
      </c>
      <c r="B57" s="28">
        <v>15690</v>
      </c>
      <c r="C57" s="28">
        <v>14561</v>
      </c>
      <c r="D57" s="28">
        <v>5690</v>
      </c>
      <c r="E57" s="28">
        <v>23411</v>
      </c>
      <c r="F57" s="29">
        <f t="shared" si="1"/>
        <v>59352</v>
      </c>
    </row>
    <row r="58" spans="1:6">
      <c r="A58" s="30" t="s">
        <v>10</v>
      </c>
      <c r="B58" s="31">
        <f>SUM(B46:B57)</f>
        <v>450132</v>
      </c>
      <c r="C58" s="31">
        <f>SUM(C46:C57)</f>
        <v>319624</v>
      </c>
      <c r="D58" s="31">
        <f>SUM(D46:D57)</f>
        <v>113179</v>
      </c>
      <c r="E58" s="31">
        <f>SUM(E46:E57)</f>
        <v>225271</v>
      </c>
      <c r="F58" s="31">
        <f t="shared" si="1"/>
        <v>1108206</v>
      </c>
    </row>
    <row r="59" spans="1:6" ht="13.5" thickBot="1"/>
    <row r="60" spans="1:6" ht="15" thickTop="1" thickBot="1">
      <c r="A60" s="32" t="s">
        <v>172</v>
      </c>
      <c r="B60" s="115">
        <f ca="1">NOW()</f>
        <v>44787.602378703705</v>
      </c>
    </row>
    <row r="61" spans="1:6" ht="13.5" thickTop="1"/>
  </sheetData>
  <phoneticPr fontId="2"/>
  <pageMargins left="0.75" right="0.75" top="1" bottom="1" header="0.51200000000000001" footer="0.51200000000000001"/>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4:I60"/>
  <sheetViews>
    <sheetView showGridLines="0" workbookViewId="0">
      <selection activeCell="B20" sqref="B20:C20"/>
    </sheetView>
  </sheetViews>
  <sheetFormatPr defaultRowHeight="13"/>
  <cols>
    <col min="1" max="1" width="3.36328125" customWidth="1"/>
    <col min="2" max="2" width="14.36328125" customWidth="1"/>
  </cols>
  <sheetData>
    <row r="4" spans="2:9" ht="13.5" thickBot="1"/>
    <row r="5" spans="2:9" ht="14">
      <c r="B5" s="41" t="s">
        <v>173</v>
      </c>
      <c r="C5" s="42"/>
      <c r="D5" s="42"/>
      <c r="E5" s="42"/>
      <c r="F5" s="42"/>
      <c r="G5" s="42"/>
      <c r="H5" s="42"/>
      <c r="I5" s="43"/>
    </row>
    <row r="6" spans="2:9" ht="14">
      <c r="B6" s="44"/>
      <c r="C6" s="45"/>
      <c r="D6" s="45"/>
      <c r="E6" s="45"/>
      <c r="F6" s="45"/>
      <c r="G6" s="45"/>
      <c r="H6" s="45"/>
      <c r="I6" s="46" t="s">
        <v>174</v>
      </c>
    </row>
    <row r="7" spans="2:9" ht="14">
      <c r="B7" s="44"/>
      <c r="C7" s="172" t="s">
        <v>175</v>
      </c>
      <c r="D7" s="172"/>
      <c r="E7" s="172"/>
      <c r="F7" s="172"/>
      <c r="G7" s="172"/>
      <c r="H7" s="172"/>
      <c r="I7" s="173"/>
    </row>
    <row r="8" spans="2:9" ht="14">
      <c r="B8" s="47" t="s">
        <v>176</v>
      </c>
      <c r="C8" s="48" t="s">
        <v>177</v>
      </c>
      <c r="D8" s="48" t="s">
        <v>178</v>
      </c>
      <c r="E8" s="48" t="s">
        <v>179</v>
      </c>
      <c r="F8" s="48" t="s">
        <v>180</v>
      </c>
      <c r="G8" s="48" t="s">
        <v>181</v>
      </c>
      <c r="H8" s="48" t="s">
        <v>182</v>
      </c>
      <c r="I8" s="49" t="s">
        <v>10</v>
      </c>
    </row>
    <row r="9" spans="2:9">
      <c r="B9" s="50" t="s">
        <v>183</v>
      </c>
      <c r="C9" s="51">
        <v>2800000</v>
      </c>
      <c r="D9" s="51">
        <v>3300000</v>
      </c>
      <c r="E9" s="51">
        <v>3000000</v>
      </c>
      <c r="F9" s="51">
        <v>4800000</v>
      </c>
      <c r="G9" s="51">
        <v>3900000</v>
      </c>
      <c r="H9" s="51">
        <v>4900000</v>
      </c>
      <c r="I9" s="52">
        <f>SUM(C9:H9)</f>
        <v>22700000</v>
      </c>
    </row>
    <row r="10" spans="2:9">
      <c r="B10" s="50" t="s">
        <v>184</v>
      </c>
      <c r="C10" s="51">
        <v>4200000</v>
      </c>
      <c r="D10" s="51">
        <v>2600000</v>
      </c>
      <c r="E10" s="51">
        <v>3100000</v>
      </c>
      <c r="F10" s="51">
        <v>5800000</v>
      </c>
      <c r="G10" s="51">
        <v>4000000</v>
      </c>
      <c r="H10" s="51">
        <v>5200000</v>
      </c>
      <c r="I10" s="52">
        <f>SUM(C10:H10)</f>
        <v>24900000</v>
      </c>
    </row>
    <row r="11" spans="2:9">
      <c r="B11" s="50" t="s">
        <v>185</v>
      </c>
      <c r="C11" s="51">
        <v>3800000</v>
      </c>
      <c r="D11" s="51">
        <v>2800000</v>
      </c>
      <c r="E11" s="51">
        <v>2300000</v>
      </c>
      <c r="F11" s="51">
        <v>5400000</v>
      </c>
      <c r="G11" s="51">
        <v>3500000</v>
      </c>
      <c r="H11" s="51">
        <v>5000000</v>
      </c>
      <c r="I11" s="52">
        <f>SUM(C11:H11)</f>
        <v>22800000</v>
      </c>
    </row>
    <row r="12" spans="2:9">
      <c r="B12" s="53" t="s">
        <v>186</v>
      </c>
      <c r="C12" s="54">
        <f t="shared" ref="C12:I12" si="0">SUM(C9:C11)</f>
        <v>10800000</v>
      </c>
      <c r="D12" s="54">
        <f t="shared" si="0"/>
        <v>8700000</v>
      </c>
      <c r="E12" s="54">
        <f t="shared" si="0"/>
        <v>8400000</v>
      </c>
      <c r="F12" s="54">
        <f t="shared" si="0"/>
        <v>16000000</v>
      </c>
      <c r="G12" s="54">
        <f t="shared" si="0"/>
        <v>11400000</v>
      </c>
      <c r="H12" s="54">
        <f t="shared" si="0"/>
        <v>15100000</v>
      </c>
      <c r="I12" s="55">
        <f t="shared" si="0"/>
        <v>70400000</v>
      </c>
    </row>
    <row r="13" spans="2:9">
      <c r="B13" s="56" t="s">
        <v>183</v>
      </c>
      <c r="C13" s="51">
        <v>3200000</v>
      </c>
      <c r="D13" s="51">
        <v>2300000</v>
      </c>
      <c r="E13" s="51">
        <v>2000000</v>
      </c>
      <c r="F13" s="51">
        <v>4600000</v>
      </c>
      <c r="G13" s="51">
        <v>3300000</v>
      </c>
      <c r="H13" s="51">
        <v>5900000</v>
      </c>
      <c r="I13" s="51">
        <f>SUM(C13:H13)</f>
        <v>21300000</v>
      </c>
    </row>
    <row r="14" spans="2:9">
      <c r="B14" s="56" t="s">
        <v>184</v>
      </c>
      <c r="C14" s="51">
        <v>4000000</v>
      </c>
      <c r="D14" s="51">
        <v>2500000</v>
      </c>
      <c r="E14" s="51">
        <v>2600000</v>
      </c>
      <c r="F14" s="51">
        <v>3800000</v>
      </c>
      <c r="G14" s="51">
        <v>4100000</v>
      </c>
      <c r="H14" s="51">
        <v>4900001</v>
      </c>
      <c r="I14" s="51">
        <f>SUM(C14:H14)</f>
        <v>21900001</v>
      </c>
    </row>
    <row r="15" spans="2:9">
      <c r="B15" s="56" t="s">
        <v>185</v>
      </c>
      <c r="C15" s="51">
        <v>3400000</v>
      </c>
      <c r="D15" s="51">
        <v>4800000</v>
      </c>
      <c r="E15" s="51">
        <v>3000000</v>
      </c>
      <c r="F15" s="51">
        <v>5700000</v>
      </c>
      <c r="G15" s="51">
        <v>3600000</v>
      </c>
      <c r="H15" s="51">
        <v>4600000</v>
      </c>
      <c r="I15" s="51">
        <f>SUM(C15:H15)</f>
        <v>25100000</v>
      </c>
    </row>
    <row r="16" spans="2:9">
      <c r="B16" s="53" t="s">
        <v>187</v>
      </c>
      <c r="C16" s="54">
        <f t="shared" ref="C16:I16" si="1">SUM(C13:C15)</f>
        <v>10600000</v>
      </c>
      <c r="D16" s="54">
        <f t="shared" si="1"/>
        <v>9600000</v>
      </c>
      <c r="E16" s="54">
        <f t="shared" si="1"/>
        <v>7600000</v>
      </c>
      <c r="F16" s="54">
        <f t="shared" si="1"/>
        <v>14100000</v>
      </c>
      <c r="G16" s="54">
        <f t="shared" si="1"/>
        <v>11000000</v>
      </c>
      <c r="H16" s="54">
        <f t="shared" si="1"/>
        <v>15400001</v>
      </c>
      <c r="I16" s="55">
        <f t="shared" si="1"/>
        <v>68300001</v>
      </c>
    </row>
    <row r="17" spans="2:9">
      <c r="B17" s="57" t="s">
        <v>188</v>
      </c>
      <c r="C17" s="54">
        <f t="shared" ref="C17:I17" si="2">SUM(C16,C12)</f>
        <v>21400000</v>
      </c>
      <c r="D17" s="54">
        <f t="shared" si="2"/>
        <v>18300000</v>
      </c>
      <c r="E17" s="54">
        <f t="shared" si="2"/>
        <v>16000000</v>
      </c>
      <c r="F17" s="54">
        <f t="shared" si="2"/>
        <v>30100000</v>
      </c>
      <c r="G17" s="54">
        <f t="shared" si="2"/>
        <v>22400000</v>
      </c>
      <c r="H17" s="54">
        <f t="shared" si="2"/>
        <v>30500001</v>
      </c>
      <c r="I17" s="54">
        <f t="shared" si="2"/>
        <v>138700001</v>
      </c>
    </row>
    <row r="19" spans="2:9" ht="13.5" thickBot="1"/>
    <row r="20" spans="2:9" ht="17.5" thickTop="1" thickBot="1">
      <c r="B20" s="174"/>
      <c r="C20" s="175"/>
      <c r="D20" s="59" t="s">
        <v>189</v>
      </c>
      <c r="E20" s="58"/>
    </row>
    <row r="21" spans="2:9" ht="13.5" thickTop="1"/>
    <row r="43" spans="2:9" ht="13.5" thickBot="1"/>
    <row r="44" spans="2:9" ht="14">
      <c r="B44" s="41" t="s">
        <v>173</v>
      </c>
      <c r="C44" s="42"/>
      <c r="D44" s="42"/>
      <c r="E44" s="42"/>
      <c r="F44" s="42"/>
      <c r="G44" s="42"/>
      <c r="H44" s="42"/>
      <c r="I44" s="43"/>
    </row>
    <row r="45" spans="2:9" ht="14">
      <c r="B45" s="44"/>
      <c r="C45" s="45"/>
      <c r="D45" s="45"/>
      <c r="E45" s="45"/>
      <c r="F45" s="45"/>
      <c r="G45" s="45"/>
      <c r="H45" s="45"/>
      <c r="I45" s="46" t="s">
        <v>174</v>
      </c>
    </row>
    <row r="46" spans="2:9" ht="14">
      <c r="B46" s="44"/>
      <c r="C46" s="172" t="s">
        <v>175</v>
      </c>
      <c r="D46" s="172"/>
      <c r="E46" s="172"/>
      <c r="F46" s="172"/>
      <c r="G46" s="172"/>
      <c r="H46" s="172"/>
      <c r="I46" s="173"/>
    </row>
    <row r="47" spans="2:9" ht="14">
      <c r="B47" s="47" t="s">
        <v>176</v>
      </c>
      <c r="C47" s="48" t="s">
        <v>177</v>
      </c>
      <c r="D47" s="48" t="s">
        <v>178</v>
      </c>
      <c r="E47" s="48" t="s">
        <v>179</v>
      </c>
      <c r="F47" s="48" t="s">
        <v>180</v>
      </c>
      <c r="G47" s="48" t="s">
        <v>181</v>
      </c>
      <c r="H47" s="48" t="s">
        <v>182</v>
      </c>
      <c r="I47" s="49" t="s">
        <v>10</v>
      </c>
    </row>
    <row r="48" spans="2:9">
      <c r="B48" s="50" t="s">
        <v>183</v>
      </c>
      <c r="C48" s="51">
        <v>2800000</v>
      </c>
      <c r="D48" s="51">
        <v>3300000</v>
      </c>
      <c r="E48" s="51">
        <v>3000000</v>
      </c>
      <c r="F48" s="51">
        <v>4800000</v>
      </c>
      <c r="G48" s="51">
        <v>3900000</v>
      </c>
      <c r="H48" s="51">
        <v>4900000</v>
      </c>
      <c r="I48" s="52">
        <f>SUM(C48:H48)</f>
        <v>22700000</v>
      </c>
    </row>
    <row r="49" spans="2:9">
      <c r="B49" s="50" t="s">
        <v>184</v>
      </c>
      <c r="C49" s="51">
        <v>4200000</v>
      </c>
      <c r="D49" s="51">
        <v>2600000</v>
      </c>
      <c r="E49" s="51">
        <v>3100000</v>
      </c>
      <c r="F49" s="51">
        <v>5800000</v>
      </c>
      <c r="G49" s="51">
        <v>4000000</v>
      </c>
      <c r="H49" s="51">
        <v>5200000</v>
      </c>
      <c r="I49" s="52">
        <f>SUM(C49:H49)</f>
        <v>24900000</v>
      </c>
    </row>
    <row r="50" spans="2:9">
      <c r="B50" s="50" t="s">
        <v>185</v>
      </c>
      <c r="C50" s="51">
        <v>3800000</v>
      </c>
      <c r="D50" s="51">
        <v>2800000</v>
      </c>
      <c r="E50" s="51">
        <v>2300000</v>
      </c>
      <c r="F50" s="51">
        <v>5400000</v>
      </c>
      <c r="G50" s="51">
        <v>3500000</v>
      </c>
      <c r="H50" s="51">
        <v>5000000</v>
      </c>
      <c r="I50" s="52">
        <f>SUM(C50:H50)</f>
        <v>22800000</v>
      </c>
    </row>
    <row r="51" spans="2:9">
      <c r="B51" s="53" t="s">
        <v>186</v>
      </c>
      <c r="C51" s="54">
        <f t="shared" ref="C51:I51" si="3">SUM(C48:C50)</f>
        <v>10800000</v>
      </c>
      <c r="D51" s="54">
        <f t="shared" si="3"/>
        <v>8700000</v>
      </c>
      <c r="E51" s="54">
        <f t="shared" si="3"/>
        <v>8400000</v>
      </c>
      <c r="F51" s="54">
        <f t="shared" si="3"/>
        <v>16000000</v>
      </c>
      <c r="G51" s="54">
        <f t="shared" si="3"/>
        <v>11400000</v>
      </c>
      <c r="H51" s="54">
        <f t="shared" si="3"/>
        <v>15100000</v>
      </c>
      <c r="I51" s="55">
        <f t="shared" si="3"/>
        <v>70400000</v>
      </c>
    </row>
    <row r="52" spans="2:9">
      <c r="B52" s="56" t="s">
        <v>183</v>
      </c>
      <c r="C52" s="51">
        <v>3200000</v>
      </c>
      <c r="D52" s="51">
        <v>2300000</v>
      </c>
      <c r="E52" s="51">
        <v>2000000</v>
      </c>
      <c r="F52" s="51">
        <v>4600000</v>
      </c>
      <c r="G52" s="51">
        <v>3300000</v>
      </c>
      <c r="H52" s="51">
        <v>5900000</v>
      </c>
      <c r="I52" s="51">
        <f>SUM(C52:H52)</f>
        <v>21300000</v>
      </c>
    </row>
    <row r="53" spans="2:9">
      <c r="B53" s="56" t="s">
        <v>184</v>
      </c>
      <c r="C53" s="51">
        <v>4000000</v>
      </c>
      <c r="D53" s="51">
        <v>2500000</v>
      </c>
      <c r="E53" s="51">
        <v>2600000</v>
      </c>
      <c r="F53" s="51">
        <v>3800000</v>
      </c>
      <c r="G53" s="51">
        <v>4100000</v>
      </c>
      <c r="H53" s="51">
        <v>4900001</v>
      </c>
      <c r="I53" s="51">
        <f>SUM(C53:H53)</f>
        <v>21900001</v>
      </c>
    </row>
    <row r="54" spans="2:9">
      <c r="B54" s="56" t="s">
        <v>185</v>
      </c>
      <c r="C54" s="51">
        <v>3400000</v>
      </c>
      <c r="D54" s="51">
        <v>4800000</v>
      </c>
      <c r="E54" s="51">
        <v>3000000</v>
      </c>
      <c r="F54" s="51">
        <v>5700000</v>
      </c>
      <c r="G54" s="51">
        <v>3600000</v>
      </c>
      <c r="H54" s="51">
        <v>4600000</v>
      </c>
      <c r="I54" s="51">
        <f>SUM(C54:H54)</f>
        <v>25100000</v>
      </c>
    </row>
    <row r="55" spans="2:9">
      <c r="B55" s="53" t="s">
        <v>187</v>
      </c>
      <c r="C55" s="54">
        <f t="shared" ref="C55:I55" si="4">SUM(C52:C54)</f>
        <v>10600000</v>
      </c>
      <c r="D55" s="54">
        <f t="shared" si="4"/>
        <v>9600000</v>
      </c>
      <c r="E55" s="54">
        <f t="shared" si="4"/>
        <v>7600000</v>
      </c>
      <c r="F55" s="54">
        <f t="shared" si="4"/>
        <v>14100000</v>
      </c>
      <c r="G55" s="54">
        <f t="shared" si="4"/>
        <v>11000000</v>
      </c>
      <c r="H55" s="54">
        <f t="shared" si="4"/>
        <v>15400001</v>
      </c>
      <c r="I55" s="55">
        <f t="shared" si="4"/>
        <v>68300001</v>
      </c>
    </row>
    <row r="56" spans="2:9">
      <c r="B56" s="57" t="s">
        <v>188</v>
      </c>
      <c r="C56" s="54">
        <f t="shared" ref="C56:I56" si="5">SUM(C55,C51)</f>
        <v>21400000</v>
      </c>
      <c r="D56" s="54">
        <f t="shared" si="5"/>
        <v>18300000</v>
      </c>
      <c r="E56" s="54">
        <f t="shared" si="5"/>
        <v>16000000</v>
      </c>
      <c r="F56" s="54">
        <f t="shared" si="5"/>
        <v>30100000</v>
      </c>
      <c r="G56" s="54">
        <f t="shared" si="5"/>
        <v>22400000</v>
      </c>
      <c r="H56" s="54">
        <f t="shared" si="5"/>
        <v>30500001</v>
      </c>
      <c r="I56" s="54">
        <f t="shared" si="5"/>
        <v>138700001</v>
      </c>
    </row>
    <row r="58" spans="2:9" ht="13.5" thickBot="1"/>
    <row r="59" spans="2:9" ht="17.5" thickTop="1" thickBot="1">
      <c r="B59" s="174">
        <f ca="1">TODAY()</f>
        <v>44787</v>
      </c>
      <c r="C59" s="175"/>
      <c r="D59" s="59" t="s">
        <v>189</v>
      </c>
      <c r="E59" s="58"/>
    </row>
    <row r="60" spans="2:9" ht="13.5" thickTop="1"/>
  </sheetData>
  <mergeCells count="4">
    <mergeCell ref="C46:I46"/>
    <mergeCell ref="B59:C59"/>
    <mergeCell ref="C7:I7"/>
    <mergeCell ref="B20:C20"/>
  </mergeCells>
  <phoneticPr fontId="2"/>
  <pageMargins left="0.75" right="0.75" top="1" bottom="1" header="0.51200000000000001" footer="0.51200000000000001"/>
  <pageSetup paperSize="9" orientation="portrait" horizontalDpi="4294967292"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7:C55"/>
  <sheetViews>
    <sheetView showGridLines="0" workbookViewId="0">
      <selection activeCell="B8" sqref="B8"/>
    </sheetView>
  </sheetViews>
  <sheetFormatPr defaultColWidth="9.08984375" defaultRowHeight="13"/>
  <cols>
    <col min="1" max="1" width="30.90625" style="94" customWidth="1"/>
    <col min="2" max="2" width="20" style="94" bestFit="1" customWidth="1"/>
    <col min="3" max="16384" width="9.08984375" style="94"/>
  </cols>
  <sheetData>
    <row r="7" spans="1:3" ht="13.5" thickBot="1">
      <c r="A7" s="93" t="s">
        <v>261</v>
      </c>
      <c r="B7" s="112">
        <v>32516</v>
      </c>
    </row>
    <row r="8" spans="1:3" ht="13.5" thickTop="1">
      <c r="A8" s="93" t="s">
        <v>0</v>
      </c>
      <c r="B8" s="113"/>
    </row>
    <row r="9" spans="1:3" ht="13.5" thickBot="1">
      <c r="A9" s="93" t="s">
        <v>262</v>
      </c>
      <c r="B9" s="116"/>
    </row>
    <row r="10" spans="1:3" ht="13.5" thickTop="1">
      <c r="A10" s="95"/>
    </row>
    <row r="11" spans="1:3" ht="13.5" thickBot="1">
      <c r="A11" s="95"/>
    </row>
    <row r="12" spans="1:3" ht="14" thickTop="1" thickBot="1">
      <c r="A12" s="93" t="s">
        <v>1</v>
      </c>
      <c r="B12" s="114"/>
      <c r="C12" s="96"/>
    </row>
    <row r="13" spans="1:3" ht="14" thickTop="1" thickBot="1">
      <c r="A13" s="93"/>
      <c r="C13" s="96"/>
    </row>
    <row r="14" spans="1:3" ht="13.5" thickTop="1">
      <c r="A14" s="93" t="s">
        <v>2</v>
      </c>
      <c r="B14" s="117"/>
      <c r="C14" s="97" t="s">
        <v>3</v>
      </c>
    </row>
    <row r="15" spans="1:3">
      <c r="A15" s="93"/>
      <c r="B15" s="118"/>
      <c r="C15" s="97" t="s">
        <v>4</v>
      </c>
    </row>
    <row r="16" spans="1:3">
      <c r="A16" s="93"/>
      <c r="B16" s="118"/>
      <c r="C16" s="97" t="s">
        <v>5</v>
      </c>
    </row>
    <row r="17" spans="1:3">
      <c r="A17" s="93"/>
      <c r="B17" s="118"/>
      <c r="C17" s="97" t="s">
        <v>6</v>
      </c>
    </row>
    <row r="18" spans="1:3">
      <c r="A18" s="93"/>
      <c r="B18" s="118"/>
      <c r="C18" s="97" t="s">
        <v>7</v>
      </c>
    </row>
    <row r="19" spans="1:3" ht="13.5" thickBot="1">
      <c r="A19" s="93"/>
      <c r="B19" s="119"/>
      <c r="C19" s="97" t="s">
        <v>8</v>
      </c>
    </row>
    <row r="20" spans="1:3" ht="13.5" thickTop="1">
      <c r="A20" s="95"/>
    </row>
    <row r="40" spans="1:3" ht="13.5" thickBot="1">
      <c r="A40" s="93" t="s">
        <v>261</v>
      </c>
      <c r="B40" s="112">
        <v>32516</v>
      </c>
    </row>
    <row r="41" spans="1:3" ht="13.5" thickTop="1">
      <c r="A41" s="93" t="s">
        <v>0</v>
      </c>
      <c r="B41" s="128">
        <f ca="1">TODAY()</f>
        <v>44787</v>
      </c>
    </row>
    <row r="42" spans="1:3" ht="13.5" thickBot="1">
      <c r="A42" s="93" t="s">
        <v>262</v>
      </c>
      <c r="B42" s="129">
        <f ca="1">B41-B40</f>
        <v>12271</v>
      </c>
    </row>
    <row r="43" spans="1:3" ht="13.5" thickTop="1">
      <c r="A43" s="95"/>
    </row>
    <row r="44" spans="1:3" ht="13.5" thickBot="1">
      <c r="A44" s="95"/>
    </row>
    <row r="45" spans="1:3" ht="14" thickTop="1" thickBot="1">
      <c r="A45" s="93" t="s">
        <v>1</v>
      </c>
      <c r="B45" s="127">
        <f ca="1">NOW()</f>
        <v>44787.602378703705</v>
      </c>
      <c r="C45" s="96"/>
    </row>
    <row r="46" spans="1:3" ht="14" thickTop="1" thickBot="1">
      <c r="A46" s="93"/>
      <c r="C46" s="96"/>
    </row>
    <row r="47" spans="1:3" ht="13.5" thickTop="1">
      <c r="A47" s="93" t="s">
        <v>2</v>
      </c>
      <c r="B47" s="124">
        <f ca="1">YEAR(B45)</f>
        <v>2022</v>
      </c>
      <c r="C47" s="97" t="s">
        <v>3</v>
      </c>
    </row>
    <row r="48" spans="1:3">
      <c r="A48" s="93"/>
      <c r="B48" s="125">
        <f ca="1">MONTH(B45)</f>
        <v>8</v>
      </c>
      <c r="C48" s="97" t="s">
        <v>4</v>
      </c>
    </row>
    <row r="49" spans="1:3">
      <c r="A49" s="93"/>
      <c r="B49" s="125">
        <f ca="1">DAY(B45)</f>
        <v>14</v>
      </c>
      <c r="C49" s="97" t="s">
        <v>5</v>
      </c>
    </row>
    <row r="50" spans="1:3">
      <c r="A50" s="93"/>
      <c r="B50" s="125">
        <f ca="1">HOUR(B45)</f>
        <v>14</v>
      </c>
      <c r="C50" s="97" t="s">
        <v>6</v>
      </c>
    </row>
    <row r="51" spans="1:3">
      <c r="A51" s="93"/>
      <c r="B51" s="125">
        <f ca="1">MINUTE(B45)</f>
        <v>27</v>
      </c>
      <c r="C51" s="97" t="s">
        <v>7</v>
      </c>
    </row>
    <row r="52" spans="1:3" ht="13.5" thickBot="1">
      <c r="A52" s="93"/>
      <c r="B52" s="126">
        <f ca="1">SECOND(B45)</f>
        <v>26</v>
      </c>
      <c r="C52" s="97" t="s">
        <v>8</v>
      </c>
    </row>
    <row r="53" spans="1:3" ht="13.5" thickTop="1">
      <c r="A53" s="95"/>
    </row>
    <row r="54" spans="1:3">
      <c r="A54" s="95"/>
    </row>
    <row r="55" spans="1:3">
      <c r="A55" s="95"/>
    </row>
  </sheetData>
  <phoneticPr fontId="2"/>
  <pageMargins left="0.75" right="0.75" top="1" bottom="1" header="0.51200000000000001" footer="0.51200000000000001"/>
  <pageSetup paperSize="9" orientation="portrait" horizontalDpi="4294967292"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24"/>
  <sheetViews>
    <sheetView showGridLines="0" topLeftCell="C1" workbookViewId="0">
      <selection activeCell="E2" sqref="E2"/>
    </sheetView>
  </sheetViews>
  <sheetFormatPr defaultRowHeight="13"/>
  <cols>
    <col min="1" max="1" width="9.90625" bestFit="1" customWidth="1"/>
    <col min="2" max="2" width="7.7265625" bestFit="1" customWidth="1"/>
    <col min="3" max="3" width="13.6328125" bestFit="1" customWidth="1"/>
    <col min="4" max="4" width="58.36328125" bestFit="1" customWidth="1"/>
    <col min="5" max="5" width="12.6328125" customWidth="1"/>
    <col min="6" max="6" width="8.36328125" bestFit="1" customWidth="1"/>
  </cols>
  <sheetData>
    <row r="1" spans="1:6" ht="21.5" thickBot="1">
      <c r="A1" s="176" t="s">
        <v>11</v>
      </c>
      <c r="B1" s="176"/>
      <c r="C1" s="176"/>
      <c r="D1" s="176"/>
      <c r="E1" s="176"/>
      <c r="F1" s="176"/>
    </row>
    <row r="2" spans="1:6" ht="14" thickTop="1" thickBot="1">
      <c r="E2" s="106"/>
      <c r="F2" t="s">
        <v>12</v>
      </c>
    </row>
    <row r="3" spans="1:6" ht="18" customHeight="1" thickTop="1">
      <c r="A3" s="3" t="s">
        <v>13</v>
      </c>
      <c r="B3" s="4" t="s">
        <v>14</v>
      </c>
      <c r="C3" s="4" t="s">
        <v>15</v>
      </c>
      <c r="D3" s="4" t="s">
        <v>16</v>
      </c>
      <c r="E3" s="105" t="s">
        <v>17</v>
      </c>
      <c r="F3" s="5" t="s">
        <v>18</v>
      </c>
    </row>
    <row r="4" spans="1:6" ht="18" customHeight="1">
      <c r="A4" s="6" t="s">
        <v>19</v>
      </c>
      <c r="B4" s="1" t="s">
        <v>20</v>
      </c>
      <c r="C4" s="1" t="s">
        <v>21</v>
      </c>
      <c r="D4" s="1" t="s">
        <v>22</v>
      </c>
      <c r="E4" s="7">
        <v>119.2</v>
      </c>
      <c r="F4" s="8">
        <f t="shared" ref="F4:F28" si="0">E4*25</f>
        <v>2980</v>
      </c>
    </row>
    <row r="5" spans="1:6" ht="18" customHeight="1">
      <c r="A5" s="6" t="s">
        <v>23</v>
      </c>
      <c r="B5" s="1" t="s">
        <v>20</v>
      </c>
      <c r="C5" s="1" t="s">
        <v>21</v>
      </c>
      <c r="D5" s="1" t="s">
        <v>24</v>
      </c>
      <c r="E5" s="7">
        <v>140</v>
      </c>
      <c r="F5" s="8">
        <f t="shared" si="0"/>
        <v>3500</v>
      </c>
    </row>
    <row r="6" spans="1:6" ht="18" customHeight="1">
      <c r="A6" s="6" t="s">
        <v>25</v>
      </c>
      <c r="B6" s="1" t="s">
        <v>26</v>
      </c>
      <c r="C6" s="1" t="s">
        <v>21</v>
      </c>
      <c r="D6" s="1" t="s">
        <v>27</v>
      </c>
      <c r="E6" s="7">
        <v>228</v>
      </c>
      <c r="F6" s="8">
        <f t="shared" si="0"/>
        <v>5700</v>
      </c>
    </row>
    <row r="7" spans="1:6" ht="18" customHeight="1">
      <c r="A7" s="6" t="s">
        <v>28</v>
      </c>
      <c r="B7" s="1" t="s">
        <v>26</v>
      </c>
      <c r="C7" s="1" t="s">
        <v>21</v>
      </c>
      <c r="D7" s="1" t="s">
        <v>29</v>
      </c>
      <c r="E7" s="7">
        <v>262.2</v>
      </c>
      <c r="F7" s="8">
        <f t="shared" si="0"/>
        <v>6555</v>
      </c>
    </row>
    <row r="8" spans="1:6" ht="18" customHeight="1">
      <c r="A8" s="6" t="s">
        <v>30</v>
      </c>
      <c r="B8" s="1" t="s">
        <v>26</v>
      </c>
      <c r="C8" s="1" t="s">
        <v>21</v>
      </c>
      <c r="D8" s="1" t="s">
        <v>31</v>
      </c>
      <c r="E8" s="7">
        <v>540</v>
      </c>
      <c r="F8" s="8">
        <f t="shared" si="0"/>
        <v>13500</v>
      </c>
    </row>
    <row r="9" spans="1:6" ht="18" customHeight="1">
      <c r="A9" s="6" t="s">
        <v>32</v>
      </c>
      <c r="B9" s="1" t="s">
        <v>26</v>
      </c>
      <c r="C9" s="1" t="s">
        <v>21</v>
      </c>
      <c r="D9" s="1" t="s">
        <v>33</v>
      </c>
      <c r="E9" s="7">
        <v>119.2</v>
      </c>
      <c r="F9" s="8">
        <f t="shared" si="0"/>
        <v>2980</v>
      </c>
    </row>
    <row r="10" spans="1:6" ht="18" customHeight="1">
      <c r="A10" s="6" t="s">
        <v>34</v>
      </c>
      <c r="B10" s="1" t="s">
        <v>26</v>
      </c>
      <c r="C10" s="1" t="s">
        <v>21</v>
      </c>
      <c r="D10" s="1" t="s">
        <v>35</v>
      </c>
      <c r="E10" s="7">
        <v>108</v>
      </c>
      <c r="F10" s="8">
        <f t="shared" si="0"/>
        <v>2700</v>
      </c>
    </row>
    <row r="11" spans="1:6" ht="18" customHeight="1">
      <c r="A11" s="6" t="s">
        <v>36</v>
      </c>
      <c r="B11" s="1" t="s">
        <v>26</v>
      </c>
      <c r="C11" s="1" t="s">
        <v>21</v>
      </c>
      <c r="D11" s="1" t="s">
        <v>37</v>
      </c>
      <c r="E11" s="7">
        <v>2706.64</v>
      </c>
      <c r="F11" s="8">
        <f t="shared" si="0"/>
        <v>67666</v>
      </c>
    </row>
    <row r="12" spans="1:6" ht="18" customHeight="1">
      <c r="A12" s="6" t="s">
        <v>38</v>
      </c>
      <c r="B12" s="1" t="s">
        <v>26</v>
      </c>
      <c r="C12" s="1" t="s">
        <v>21</v>
      </c>
      <c r="D12" s="1" t="s">
        <v>39</v>
      </c>
      <c r="E12" s="7">
        <v>319.95999999999998</v>
      </c>
      <c r="F12" s="8">
        <f t="shared" si="0"/>
        <v>7998.9999999999991</v>
      </c>
    </row>
    <row r="13" spans="1:6" ht="18" customHeight="1">
      <c r="A13" s="6" t="s">
        <v>40</v>
      </c>
      <c r="B13" s="1" t="s">
        <v>26</v>
      </c>
      <c r="C13" s="1" t="s">
        <v>21</v>
      </c>
      <c r="D13" s="1" t="s">
        <v>41</v>
      </c>
      <c r="E13" s="7">
        <v>132</v>
      </c>
      <c r="F13" s="8">
        <f t="shared" si="0"/>
        <v>3300</v>
      </c>
    </row>
    <row r="14" spans="1:6" ht="18" customHeight="1">
      <c r="A14" s="6" t="s">
        <v>42</v>
      </c>
      <c r="B14" s="1" t="s">
        <v>26</v>
      </c>
      <c r="C14" s="1" t="s">
        <v>21</v>
      </c>
      <c r="D14" s="1" t="s">
        <v>43</v>
      </c>
      <c r="E14" s="7">
        <v>146</v>
      </c>
      <c r="F14" s="8">
        <f t="shared" si="0"/>
        <v>3650</v>
      </c>
    </row>
    <row r="15" spans="1:6" ht="18" customHeight="1">
      <c r="A15" s="6" t="s">
        <v>44</v>
      </c>
      <c r="B15" s="1" t="s">
        <v>26</v>
      </c>
      <c r="C15" s="1" t="s">
        <v>21</v>
      </c>
      <c r="D15" s="1" t="s">
        <v>45</v>
      </c>
      <c r="E15" s="7">
        <v>195.2</v>
      </c>
      <c r="F15" s="8">
        <f t="shared" si="0"/>
        <v>4880</v>
      </c>
    </row>
    <row r="16" spans="1:6" ht="18" customHeight="1">
      <c r="A16" s="6" t="s">
        <v>46</v>
      </c>
      <c r="B16" s="1" t="s">
        <v>26</v>
      </c>
      <c r="C16" s="1" t="s">
        <v>21</v>
      </c>
      <c r="D16" s="1" t="s">
        <v>47</v>
      </c>
      <c r="E16" s="7">
        <v>212.8</v>
      </c>
      <c r="F16" s="8">
        <f t="shared" si="0"/>
        <v>5320</v>
      </c>
    </row>
    <row r="17" spans="1:6" ht="18" customHeight="1">
      <c r="A17" s="6" t="s">
        <v>48</v>
      </c>
      <c r="B17" s="1" t="s">
        <v>26</v>
      </c>
      <c r="C17" s="1" t="s">
        <v>21</v>
      </c>
      <c r="D17" s="1" t="s">
        <v>49</v>
      </c>
      <c r="E17" s="7">
        <v>439.96</v>
      </c>
      <c r="F17" s="8">
        <f t="shared" si="0"/>
        <v>10999</v>
      </c>
    </row>
    <row r="18" spans="1:6" ht="18" customHeight="1">
      <c r="A18" s="6" t="s">
        <v>50</v>
      </c>
      <c r="B18" s="1" t="s">
        <v>20</v>
      </c>
      <c r="C18" s="1" t="s">
        <v>21</v>
      </c>
      <c r="D18" s="1" t="s">
        <v>51</v>
      </c>
      <c r="E18" s="7">
        <v>839.96</v>
      </c>
      <c r="F18" s="8">
        <f t="shared" si="0"/>
        <v>20999</v>
      </c>
    </row>
    <row r="19" spans="1:6" ht="18" customHeight="1">
      <c r="A19" s="6" t="s">
        <v>52</v>
      </c>
      <c r="B19" s="1" t="s">
        <v>53</v>
      </c>
      <c r="C19" s="1" t="s">
        <v>54</v>
      </c>
      <c r="D19" s="1" t="s">
        <v>55</v>
      </c>
      <c r="E19" s="7">
        <v>187.6</v>
      </c>
      <c r="F19" s="8">
        <f t="shared" si="0"/>
        <v>4690</v>
      </c>
    </row>
    <row r="20" spans="1:6" ht="18" customHeight="1">
      <c r="A20" s="6" t="s">
        <v>56</v>
      </c>
      <c r="B20" s="1" t="s">
        <v>53</v>
      </c>
      <c r="C20" s="1" t="s">
        <v>54</v>
      </c>
      <c r="D20" s="1" t="s">
        <v>57</v>
      </c>
      <c r="E20" s="7">
        <v>195.6</v>
      </c>
      <c r="F20" s="8">
        <f t="shared" si="0"/>
        <v>4890</v>
      </c>
    </row>
    <row r="21" spans="1:6" ht="18" customHeight="1">
      <c r="A21" s="6" t="s">
        <v>58</v>
      </c>
      <c r="B21" s="1" t="s">
        <v>53</v>
      </c>
      <c r="C21" s="1" t="s">
        <v>54</v>
      </c>
      <c r="D21" s="1" t="s">
        <v>59</v>
      </c>
      <c r="E21" s="7">
        <v>104</v>
      </c>
      <c r="F21" s="8">
        <f t="shared" si="0"/>
        <v>2600</v>
      </c>
    </row>
    <row r="22" spans="1:6" ht="18" customHeight="1">
      <c r="A22" s="6" t="s">
        <v>60</v>
      </c>
      <c r="B22" s="1" t="s">
        <v>53</v>
      </c>
      <c r="C22" s="1" t="s">
        <v>54</v>
      </c>
      <c r="D22" s="1" t="s">
        <v>61</v>
      </c>
      <c r="E22" s="7">
        <v>91.2</v>
      </c>
      <c r="F22" s="8">
        <f t="shared" si="0"/>
        <v>2280</v>
      </c>
    </row>
    <row r="23" spans="1:6" ht="18" customHeight="1">
      <c r="A23" s="6" t="s">
        <v>62</v>
      </c>
      <c r="B23" s="1" t="s">
        <v>53</v>
      </c>
      <c r="C23" s="1" t="s">
        <v>54</v>
      </c>
      <c r="D23" s="1" t="s">
        <v>63</v>
      </c>
      <c r="E23" s="7">
        <v>199.2</v>
      </c>
      <c r="F23" s="8">
        <f t="shared" si="0"/>
        <v>4980</v>
      </c>
    </row>
    <row r="24" spans="1:6" ht="18" customHeight="1">
      <c r="A24" s="6" t="s">
        <v>64</v>
      </c>
      <c r="B24" s="1" t="s">
        <v>53</v>
      </c>
      <c r="C24" s="1" t="s">
        <v>65</v>
      </c>
      <c r="D24" s="1" t="s">
        <v>66</v>
      </c>
      <c r="E24" s="7">
        <v>392</v>
      </c>
      <c r="F24" s="8">
        <f t="shared" si="0"/>
        <v>9800</v>
      </c>
    </row>
    <row r="25" spans="1:6" ht="18" customHeight="1">
      <c r="A25" s="6" t="s">
        <v>67</v>
      </c>
      <c r="B25" s="1" t="s">
        <v>53</v>
      </c>
      <c r="C25" s="1" t="s">
        <v>65</v>
      </c>
      <c r="D25" s="1" t="s">
        <v>68</v>
      </c>
      <c r="E25" s="7">
        <v>1560</v>
      </c>
      <c r="F25" s="8">
        <f t="shared" si="0"/>
        <v>39000</v>
      </c>
    </row>
    <row r="26" spans="1:6" ht="18" customHeight="1">
      <c r="A26" s="6" t="s">
        <v>69</v>
      </c>
      <c r="B26" s="1" t="s">
        <v>53</v>
      </c>
      <c r="C26" s="1" t="s">
        <v>70</v>
      </c>
      <c r="D26" s="1" t="s">
        <v>71</v>
      </c>
      <c r="E26" s="7">
        <v>280</v>
      </c>
      <c r="F26" s="8">
        <f t="shared" si="0"/>
        <v>7000</v>
      </c>
    </row>
    <row r="27" spans="1:6" ht="18" customHeight="1">
      <c r="A27" s="6" t="s">
        <v>72</v>
      </c>
      <c r="B27" s="1" t="s">
        <v>53</v>
      </c>
      <c r="C27" s="1" t="s">
        <v>70</v>
      </c>
      <c r="D27" s="1" t="s">
        <v>73</v>
      </c>
      <c r="E27" s="7">
        <v>172</v>
      </c>
      <c r="F27" s="8">
        <f t="shared" si="0"/>
        <v>4300</v>
      </c>
    </row>
    <row r="28" spans="1:6" ht="18" customHeight="1">
      <c r="A28" s="6" t="s">
        <v>74</v>
      </c>
      <c r="B28" s="1" t="s">
        <v>53</v>
      </c>
      <c r="C28" s="1" t="s">
        <v>70</v>
      </c>
      <c r="D28" s="1" t="s">
        <v>75</v>
      </c>
      <c r="E28" s="7">
        <v>220</v>
      </c>
      <c r="F28" s="8">
        <f t="shared" si="0"/>
        <v>5500</v>
      </c>
    </row>
    <row r="29" spans="1:6" ht="18" customHeight="1">
      <c r="A29" s="6" t="s">
        <v>76</v>
      </c>
      <c r="B29" s="1" t="s">
        <v>77</v>
      </c>
      <c r="C29" s="1" t="s">
        <v>78</v>
      </c>
      <c r="D29" s="1" t="s">
        <v>79</v>
      </c>
      <c r="E29" s="9">
        <v>276119.40298507462</v>
      </c>
      <c r="F29" s="8">
        <f>E29*0.067</f>
        <v>18500</v>
      </c>
    </row>
    <row r="30" spans="1:6" ht="18" customHeight="1">
      <c r="A30" s="6" t="s">
        <v>80</v>
      </c>
      <c r="B30" s="1" t="s">
        <v>81</v>
      </c>
      <c r="C30" s="1" t="s">
        <v>78</v>
      </c>
      <c r="D30" s="1" t="s">
        <v>82</v>
      </c>
      <c r="E30" s="9">
        <v>231343.28358208953</v>
      </c>
      <c r="F30" s="8">
        <f t="shared" ref="F30:F55" si="1">E30*0.067</f>
        <v>15500</v>
      </c>
    </row>
    <row r="31" spans="1:6" ht="18" customHeight="1">
      <c r="A31" s="6" t="s">
        <v>83</v>
      </c>
      <c r="B31" s="1" t="s">
        <v>81</v>
      </c>
      <c r="C31" s="1" t="s">
        <v>78</v>
      </c>
      <c r="D31" s="1" t="s">
        <v>84</v>
      </c>
      <c r="E31" s="9">
        <v>81253.73134328358</v>
      </c>
      <c r="F31" s="8">
        <f t="shared" si="1"/>
        <v>5444</v>
      </c>
    </row>
    <row r="32" spans="1:6" ht="18" customHeight="1">
      <c r="A32" s="6" t="s">
        <v>85</v>
      </c>
      <c r="B32" s="1" t="s">
        <v>86</v>
      </c>
      <c r="C32" s="1" t="s">
        <v>78</v>
      </c>
      <c r="D32" s="1" t="s">
        <v>87</v>
      </c>
      <c r="E32" s="9">
        <v>40000</v>
      </c>
      <c r="F32" s="8">
        <f t="shared" si="1"/>
        <v>2680</v>
      </c>
    </row>
    <row r="33" spans="1:6" ht="18" customHeight="1">
      <c r="A33" s="6" t="s">
        <v>88</v>
      </c>
      <c r="B33" s="1" t="s">
        <v>86</v>
      </c>
      <c r="C33" s="1" t="s">
        <v>78</v>
      </c>
      <c r="D33" s="1" t="s">
        <v>89</v>
      </c>
      <c r="E33" s="9">
        <v>46268.656716417907</v>
      </c>
      <c r="F33" s="8">
        <f t="shared" si="1"/>
        <v>3100</v>
      </c>
    </row>
    <row r="34" spans="1:6" ht="18" customHeight="1">
      <c r="A34" s="6" t="s">
        <v>90</v>
      </c>
      <c r="B34" s="1" t="s">
        <v>91</v>
      </c>
      <c r="C34" s="1" t="s">
        <v>78</v>
      </c>
      <c r="D34" s="1" t="s">
        <v>92</v>
      </c>
      <c r="E34" s="9">
        <v>52238.805970149253</v>
      </c>
      <c r="F34" s="8">
        <f t="shared" si="1"/>
        <v>3500</v>
      </c>
    </row>
    <row r="35" spans="1:6" ht="18" customHeight="1">
      <c r="A35" s="6" t="s">
        <v>93</v>
      </c>
      <c r="B35" s="1" t="s">
        <v>94</v>
      </c>
      <c r="C35" s="1" t="s">
        <v>78</v>
      </c>
      <c r="D35" s="1" t="s">
        <v>95</v>
      </c>
      <c r="E35" s="9">
        <v>111940.29850746268</v>
      </c>
      <c r="F35" s="8">
        <f t="shared" si="1"/>
        <v>7500</v>
      </c>
    </row>
    <row r="36" spans="1:6" ht="18" customHeight="1">
      <c r="A36" s="6" t="s">
        <v>96</v>
      </c>
      <c r="B36" s="1" t="s">
        <v>94</v>
      </c>
      <c r="C36" s="1" t="s">
        <v>78</v>
      </c>
      <c r="D36" s="1" t="s">
        <v>97</v>
      </c>
      <c r="E36" s="9">
        <v>104179.10447761194</v>
      </c>
      <c r="F36" s="8">
        <f t="shared" si="1"/>
        <v>6980</v>
      </c>
    </row>
    <row r="37" spans="1:6" ht="18" customHeight="1">
      <c r="A37" s="6" t="s">
        <v>98</v>
      </c>
      <c r="B37" s="1" t="s">
        <v>94</v>
      </c>
      <c r="C37" s="1" t="s">
        <v>78</v>
      </c>
      <c r="D37" s="1" t="s">
        <v>99</v>
      </c>
      <c r="E37" s="9">
        <v>59402.985074626864</v>
      </c>
      <c r="F37" s="8">
        <f t="shared" si="1"/>
        <v>3980</v>
      </c>
    </row>
    <row r="38" spans="1:6" ht="18" customHeight="1">
      <c r="A38" s="6" t="s">
        <v>100</v>
      </c>
      <c r="B38" s="1" t="s">
        <v>94</v>
      </c>
      <c r="C38" s="1" t="s">
        <v>78</v>
      </c>
      <c r="D38" s="1" t="s">
        <v>101</v>
      </c>
      <c r="E38" s="9">
        <v>54925.373134328358</v>
      </c>
      <c r="F38" s="8">
        <f t="shared" si="1"/>
        <v>3680</v>
      </c>
    </row>
    <row r="39" spans="1:6" ht="18" customHeight="1">
      <c r="A39" s="6" t="s">
        <v>102</v>
      </c>
      <c r="B39" s="1" t="s">
        <v>94</v>
      </c>
      <c r="C39" s="1" t="s">
        <v>78</v>
      </c>
      <c r="D39" s="1" t="s">
        <v>103</v>
      </c>
      <c r="E39" s="9">
        <v>52238.805970149253</v>
      </c>
      <c r="F39" s="8">
        <f t="shared" si="1"/>
        <v>3500</v>
      </c>
    </row>
    <row r="40" spans="1:6" ht="18" customHeight="1">
      <c r="A40" s="6" t="s">
        <v>104</v>
      </c>
      <c r="B40" s="1" t="s">
        <v>94</v>
      </c>
      <c r="C40" s="1" t="s">
        <v>105</v>
      </c>
      <c r="D40" s="1" t="s">
        <v>106</v>
      </c>
      <c r="E40" s="9">
        <v>194029.85074626864</v>
      </c>
      <c r="F40" s="8">
        <f t="shared" si="1"/>
        <v>13000</v>
      </c>
    </row>
    <row r="41" spans="1:6" ht="18" customHeight="1">
      <c r="A41" s="6" t="s">
        <v>107</v>
      </c>
      <c r="B41" s="1" t="s">
        <v>108</v>
      </c>
      <c r="C41" s="1" t="s">
        <v>105</v>
      </c>
      <c r="D41" s="1" t="s">
        <v>109</v>
      </c>
      <c r="E41" s="9">
        <v>82089.552238805962</v>
      </c>
      <c r="F41" s="8">
        <f t="shared" si="1"/>
        <v>5500</v>
      </c>
    </row>
    <row r="42" spans="1:6" ht="18" customHeight="1">
      <c r="A42" s="6" t="s">
        <v>110</v>
      </c>
      <c r="B42" s="1" t="s">
        <v>108</v>
      </c>
      <c r="C42" s="1" t="s">
        <v>105</v>
      </c>
      <c r="D42" s="1" t="s">
        <v>109</v>
      </c>
      <c r="E42" s="9">
        <v>74626.86567164179</v>
      </c>
      <c r="F42" s="8">
        <f t="shared" si="1"/>
        <v>5000</v>
      </c>
    </row>
    <row r="43" spans="1:6" ht="18" customHeight="1">
      <c r="A43" s="6" t="s">
        <v>111</v>
      </c>
      <c r="B43" s="1" t="s">
        <v>108</v>
      </c>
      <c r="C43" s="1" t="s">
        <v>105</v>
      </c>
      <c r="D43" s="1" t="s">
        <v>112</v>
      </c>
      <c r="E43" s="9">
        <v>49253.73134328358</v>
      </c>
      <c r="F43" s="8">
        <f t="shared" si="1"/>
        <v>3300</v>
      </c>
    </row>
    <row r="44" spans="1:6" ht="18" customHeight="1">
      <c r="A44" s="6" t="s">
        <v>113</v>
      </c>
      <c r="B44" s="1" t="s">
        <v>108</v>
      </c>
      <c r="C44" s="1" t="s">
        <v>105</v>
      </c>
      <c r="D44" s="1" t="s">
        <v>114</v>
      </c>
      <c r="E44" s="9">
        <v>388059.70149253728</v>
      </c>
      <c r="F44" s="8">
        <f t="shared" si="1"/>
        <v>26000</v>
      </c>
    </row>
    <row r="45" spans="1:6" ht="18" customHeight="1">
      <c r="A45" s="6" t="s">
        <v>115</v>
      </c>
      <c r="B45" s="1" t="s">
        <v>108</v>
      </c>
      <c r="C45" s="1" t="s">
        <v>105</v>
      </c>
      <c r="D45" s="1" t="s">
        <v>116</v>
      </c>
      <c r="E45" s="9">
        <v>358208.95522388059</v>
      </c>
      <c r="F45" s="8">
        <f t="shared" si="1"/>
        <v>24000</v>
      </c>
    </row>
    <row r="46" spans="1:6" ht="18" customHeight="1">
      <c r="A46" s="6" t="s">
        <v>117</v>
      </c>
      <c r="B46" s="1" t="s">
        <v>108</v>
      </c>
      <c r="C46" s="1" t="s">
        <v>105</v>
      </c>
      <c r="D46" s="1" t="s">
        <v>118</v>
      </c>
      <c r="E46" s="9">
        <v>350746.26865671639</v>
      </c>
      <c r="F46" s="8">
        <f t="shared" si="1"/>
        <v>23500</v>
      </c>
    </row>
    <row r="47" spans="1:6" ht="18" customHeight="1">
      <c r="A47" s="6" t="s">
        <v>119</v>
      </c>
      <c r="B47" s="1" t="s">
        <v>108</v>
      </c>
      <c r="C47" s="1" t="s">
        <v>105</v>
      </c>
      <c r="D47" s="1" t="s">
        <v>120</v>
      </c>
      <c r="E47" s="9">
        <v>335820.89552238805</v>
      </c>
      <c r="F47" s="8">
        <f t="shared" si="1"/>
        <v>22500</v>
      </c>
    </row>
    <row r="48" spans="1:6" ht="18" customHeight="1">
      <c r="A48" s="6" t="s">
        <v>121</v>
      </c>
      <c r="B48" s="1" t="s">
        <v>108</v>
      </c>
      <c r="C48" s="1" t="s">
        <v>105</v>
      </c>
      <c r="D48" s="1" t="s">
        <v>122</v>
      </c>
      <c r="E48" s="9">
        <v>328358.20895522385</v>
      </c>
      <c r="F48" s="8">
        <f t="shared" si="1"/>
        <v>22000</v>
      </c>
    </row>
    <row r="49" spans="1:6" ht="18" customHeight="1">
      <c r="A49" s="6" t="s">
        <v>123</v>
      </c>
      <c r="B49" s="1" t="s">
        <v>108</v>
      </c>
      <c r="C49" s="1" t="s">
        <v>105</v>
      </c>
      <c r="D49" s="1" t="s">
        <v>124</v>
      </c>
      <c r="E49" s="9">
        <v>328358.20895522385</v>
      </c>
      <c r="F49" s="8">
        <f t="shared" si="1"/>
        <v>22000</v>
      </c>
    </row>
    <row r="50" spans="1:6" ht="18" customHeight="1">
      <c r="A50" s="6" t="s">
        <v>125</v>
      </c>
      <c r="B50" s="1" t="s">
        <v>126</v>
      </c>
      <c r="C50" s="1" t="s">
        <v>105</v>
      </c>
      <c r="D50" s="1" t="s">
        <v>127</v>
      </c>
      <c r="E50" s="9">
        <v>313432.8358208955</v>
      </c>
      <c r="F50" s="8">
        <f t="shared" si="1"/>
        <v>21000</v>
      </c>
    </row>
    <row r="51" spans="1:6" ht="18" customHeight="1">
      <c r="A51" s="6" t="s">
        <v>128</v>
      </c>
      <c r="B51" s="1" t="s">
        <v>126</v>
      </c>
      <c r="C51" s="1" t="s">
        <v>105</v>
      </c>
      <c r="D51" s="1" t="s">
        <v>129</v>
      </c>
      <c r="E51" s="9">
        <v>298507.46268656716</v>
      </c>
      <c r="F51" s="8">
        <f t="shared" si="1"/>
        <v>20000</v>
      </c>
    </row>
    <row r="52" spans="1:6" ht="18" customHeight="1">
      <c r="A52" s="6" t="s">
        <v>130</v>
      </c>
      <c r="B52" s="1" t="s">
        <v>126</v>
      </c>
      <c r="C52" s="1" t="s">
        <v>105</v>
      </c>
      <c r="D52" s="1" t="s">
        <v>131</v>
      </c>
      <c r="E52" s="9">
        <v>283582.08955223882</v>
      </c>
      <c r="F52" s="8">
        <f t="shared" si="1"/>
        <v>19000.000000000004</v>
      </c>
    </row>
    <row r="53" spans="1:6" ht="18" customHeight="1">
      <c r="A53" s="6" t="s">
        <v>132</v>
      </c>
      <c r="B53" s="1" t="s">
        <v>126</v>
      </c>
      <c r="C53" s="1" t="s">
        <v>105</v>
      </c>
      <c r="D53" s="1" t="s">
        <v>133</v>
      </c>
      <c r="E53" s="9">
        <v>507462.68656716414</v>
      </c>
      <c r="F53" s="8">
        <f t="shared" si="1"/>
        <v>34000</v>
      </c>
    </row>
    <row r="54" spans="1:6" ht="18" customHeight="1">
      <c r="A54" s="6" t="s">
        <v>134</v>
      </c>
      <c r="B54" s="1" t="s">
        <v>126</v>
      </c>
      <c r="C54" s="1" t="s">
        <v>105</v>
      </c>
      <c r="D54" s="1" t="s">
        <v>135</v>
      </c>
      <c r="E54" s="9">
        <v>343283.58208955219</v>
      </c>
      <c r="F54" s="8">
        <f t="shared" si="1"/>
        <v>22999.999999999996</v>
      </c>
    </row>
    <row r="55" spans="1:6" ht="18" customHeight="1" thickBot="1">
      <c r="A55" s="10" t="s">
        <v>136</v>
      </c>
      <c r="B55" s="11" t="s">
        <v>126</v>
      </c>
      <c r="C55" s="11" t="s">
        <v>105</v>
      </c>
      <c r="D55" s="11" t="s">
        <v>137</v>
      </c>
      <c r="E55" s="12">
        <v>179104.4776119403</v>
      </c>
      <c r="F55" s="13">
        <f t="shared" si="1"/>
        <v>12000</v>
      </c>
    </row>
    <row r="70" spans="1:6" ht="21">
      <c r="A70" s="176" t="s">
        <v>11</v>
      </c>
      <c r="B70" s="176"/>
      <c r="C70" s="176"/>
      <c r="D70" s="176"/>
      <c r="E70" s="176"/>
      <c r="F70" s="176"/>
    </row>
    <row r="71" spans="1:6" ht="13.5" thickBot="1">
      <c r="E71" s="60">
        <f ca="1">TODAY()-1</f>
        <v>44786</v>
      </c>
      <c r="F71" t="s">
        <v>12</v>
      </c>
    </row>
    <row r="72" spans="1:6" ht="18" customHeight="1">
      <c r="A72" s="3" t="s">
        <v>13</v>
      </c>
      <c r="B72" s="4" t="s">
        <v>14</v>
      </c>
      <c r="C72" s="4" t="s">
        <v>15</v>
      </c>
      <c r="D72" s="4" t="s">
        <v>16</v>
      </c>
      <c r="E72" s="4" t="s">
        <v>17</v>
      </c>
      <c r="F72" s="5" t="s">
        <v>18</v>
      </c>
    </row>
    <row r="73" spans="1:6" ht="18" customHeight="1">
      <c r="A73" s="6" t="s">
        <v>19</v>
      </c>
      <c r="B73" s="1" t="s">
        <v>20</v>
      </c>
      <c r="C73" s="1" t="s">
        <v>21</v>
      </c>
      <c r="D73" s="1" t="s">
        <v>22</v>
      </c>
      <c r="E73" s="7">
        <v>119.2</v>
      </c>
      <c r="F73" s="8">
        <f t="shared" ref="F73:F97" si="2">E73*25</f>
        <v>2980</v>
      </c>
    </row>
    <row r="74" spans="1:6" ht="18" customHeight="1">
      <c r="A74" s="6" t="s">
        <v>23</v>
      </c>
      <c r="B74" s="1" t="s">
        <v>20</v>
      </c>
      <c r="C74" s="1" t="s">
        <v>21</v>
      </c>
      <c r="D74" s="1" t="s">
        <v>24</v>
      </c>
      <c r="E74" s="7">
        <v>140</v>
      </c>
      <c r="F74" s="8">
        <f t="shared" si="2"/>
        <v>3500</v>
      </c>
    </row>
    <row r="75" spans="1:6" ht="18" customHeight="1">
      <c r="A75" s="6" t="s">
        <v>25</v>
      </c>
      <c r="B75" s="1" t="s">
        <v>26</v>
      </c>
      <c r="C75" s="1" t="s">
        <v>21</v>
      </c>
      <c r="D75" s="1" t="s">
        <v>27</v>
      </c>
      <c r="E75" s="7">
        <v>228</v>
      </c>
      <c r="F75" s="8">
        <f t="shared" si="2"/>
        <v>5700</v>
      </c>
    </row>
    <row r="76" spans="1:6" ht="18" customHeight="1">
      <c r="A76" s="6" t="s">
        <v>28</v>
      </c>
      <c r="B76" s="1" t="s">
        <v>26</v>
      </c>
      <c r="C76" s="1" t="s">
        <v>21</v>
      </c>
      <c r="D76" s="1" t="s">
        <v>29</v>
      </c>
      <c r="E76" s="7">
        <v>262.2</v>
      </c>
      <c r="F76" s="8">
        <f t="shared" si="2"/>
        <v>6555</v>
      </c>
    </row>
    <row r="77" spans="1:6" ht="18" customHeight="1">
      <c r="A77" s="6" t="s">
        <v>30</v>
      </c>
      <c r="B77" s="1" t="s">
        <v>26</v>
      </c>
      <c r="C77" s="1" t="s">
        <v>21</v>
      </c>
      <c r="D77" s="1" t="s">
        <v>31</v>
      </c>
      <c r="E77" s="7">
        <v>540</v>
      </c>
      <c r="F77" s="8">
        <f t="shared" si="2"/>
        <v>13500</v>
      </c>
    </row>
    <row r="78" spans="1:6" ht="18" customHeight="1">
      <c r="A78" s="6" t="s">
        <v>32</v>
      </c>
      <c r="B78" s="1" t="s">
        <v>26</v>
      </c>
      <c r="C78" s="1" t="s">
        <v>21</v>
      </c>
      <c r="D78" s="1" t="s">
        <v>33</v>
      </c>
      <c r="E78" s="7">
        <v>119.2</v>
      </c>
      <c r="F78" s="8">
        <f t="shared" si="2"/>
        <v>2980</v>
      </c>
    </row>
    <row r="79" spans="1:6" ht="18" customHeight="1">
      <c r="A79" s="6" t="s">
        <v>34</v>
      </c>
      <c r="B79" s="1" t="s">
        <v>26</v>
      </c>
      <c r="C79" s="1" t="s">
        <v>21</v>
      </c>
      <c r="D79" s="1" t="s">
        <v>35</v>
      </c>
      <c r="E79" s="7">
        <v>108</v>
      </c>
      <c r="F79" s="8">
        <f t="shared" si="2"/>
        <v>2700</v>
      </c>
    </row>
    <row r="80" spans="1:6" ht="18" customHeight="1">
      <c r="A80" s="6" t="s">
        <v>36</v>
      </c>
      <c r="B80" s="1" t="s">
        <v>26</v>
      </c>
      <c r="C80" s="1" t="s">
        <v>21</v>
      </c>
      <c r="D80" s="1" t="s">
        <v>37</v>
      </c>
      <c r="E80" s="7">
        <v>2706.64</v>
      </c>
      <c r="F80" s="8">
        <f t="shared" si="2"/>
        <v>67666</v>
      </c>
    </row>
    <row r="81" spans="1:6" ht="18" customHeight="1">
      <c r="A81" s="6" t="s">
        <v>38</v>
      </c>
      <c r="B81" s="1" t="s">
        <v>26</v>
      </c>
      <c r="C81" s="1" t="s">
        <v>21</v>
      </c>
      <c r="D81" s="1" t="s">
        <v>39</v>
      </c>
      <c r="E81" s="7">
        <v>319.95999999999998</v>
      </c>
      <c r="F81" s="8">
        <f t="shared" si="2"/>
        <v>7998.9999999999991</v>
      </c>
    </row>
    <row r="82" spans="1:6" ht="18" customHeight="1">
      <c r="A82" s="6" t="s">
        <v>40</v>
      </c>
      <c r="B82" s="1" t="s">
        <v>26</v>
      </c>
      <c r="C82" s="1" t="s">
        <v>21</v>
      </c>
      <c r="D82" s="1" t="s">
        <v>41</v>
      </c>
      <c r="E82" s="7">
        <v>132</v>
      </c>
      <c r="F82" s="8">
        <f t="shared" si="2"/>
        <v>3300</v>
      </c>
    </row>
    <row r="83" spans="1:6" ht="18" customHeight="1">
      <c r="A83" s="6" t="s">
        <v>42</v>
      </c>
      <c r="B83" s="1" t="s">
        <v>26</v>
      </c>
      <c r="C83" s="1" t="s">
        <v>21</v>
      </c>
      <c r="D83" s="1" t="s">
        <v>43</v>
      </c>
      <c r="E83" s="7">
        <v>146</v>
      </c>
      <c r="F83" s="8">
        <f t="shared" si="2"/>
        <v>3650</v>
      </c>
    </row>
    <row r="84" spans="1:6" ht="18" customHeight="1">
      <c r="A84" s="6" t="s">
        <v>44</v>
      </c>
      <c r="B84" s="1" t="s">
        <v>26</v>
      </c>
      <c r="C84" s="1" t="s">
        <v>21</v>
      </c>
      <c r="D84" s="1" t="s">
        <v>45</v>
      </c>
      <c r="E84" s="7">
        <v>195.2</v>
      </c>
      <c r="F84" s="8">
        <f t="shared" si="2"/>
        <v>4880</v>
      </c>
    </row>
    <row r="85" spans="1:6" ht="18" customHeight="1">
      <c r="A85" s="6" t="s">
        <v>46</v>
      </c>
      <c r="B85" s="1" t="s">
        <v>26</v>
      </c>
      <c r="C85" s="1" t="s">
        <v>21</v>
      </c>
      <c r="D85" s="1" t="s">
        <v>47</v>
      </c>
      <c r="E85" s="7">
        <v>212.8</v>
      </c>
      <c r="F85" s="8">
        <f t="shared" si="2"/>
        <v>5320</v>
      </c>
    </row>
    <row r="86" spans="1:6" ht="18" customHeight="1">
      <c r="A86" s="6" t="s">
        <v>48</v>
      </c>
      <c r="B86" s="1" t="s">
        <v>26</v>
      </c>
      <c r="C86" s="1" t="s">
        <v>21</v>
      </c>
      <c r="D86" s="1" t="s">
        <v>49</v>
      </c>
      <c r="E86" s="7">
        <v>439.96</v>
      </c>
      <c r="F86" s="8">
        <f t="shared" si="2"/>
        <v>10999</v>
      </c>
    </row>
    <row r="87" spans="1:6" ht="18" customHeight="1">
      <c r="A87" s="6" t="s">
        <v>50</v>
      </c>
      <c r="B87" s="1" t="s">
        <v>20</v>
      </c>
      <c r="C87" s="1" t="s">
        <v>21</v>
      </c>
      <c r="D87" s="1" t="s">
        <v>51</v>
      </c>
      <c r="E87" s="7">
        <v>839.96</v>
      </c>
      <c r="F87" s="8">
        <f t="shared" si="2"/>
        <v>20999</v>
      </c>
    </row>
    <row r="88" spans="1:6" ht="18" customHeight="1">
      <c r="A88" s="6" t="s">
        <v>52</v>
      </c>
      <c r="B88" s="1" t="s">
        <v>53</v>
      </c>
      <c r="C88" s="1" t="s">
        <v>54</v>
      </c>
      <c r="D88" s="1" t="s">
        <v>55</v>
      </c>
      <c r="E88" s="7">
        <v>187.6</v>
      </c>
      <c r="F88" s="8">
        <f t="shared" si="2"/>
        <v>4690</v>
      </c>
    </row>
    <row r="89" spans="1:6" ht="18" customHeight="1">
      <c r="A89" s="6" t="s">
        <v>56</v>
      </c>
      <c r="B89" s="1" t="s">
        <v>53</v>
      </c>
      <c r="C89" s="1" t="s">
        <v>54</v>
      </c>
      <c r="D89" s="1" t="s">
        <v>57</v>
      </c>
      <c r="E89" s="7">
        <v>195.6</v>
      </c>
      <c r="F89" s="8">
        <f t="shared" si="2"/>
        <v>4890</v>
      </c>
    </row>
    <row r="90" spans="1:6" ht="18" customHeight="1">
      <c r="A90" s="6" t="s">
        <v>58</v>
      </c>
      <c r="B90" s="1" t="s">
        <v>53</v>
      </c>
      <c r="C90" s="1" t="s">
        <v>54</v>
      </c>
      <c r="D90" s="1" t="s">
        <v>59</v>
      </c>
      <c r="E90" s="7">
        <v>104</v>
      </c>
      <c r="F90" s="8">
        <f t="shared" si="2"/>
        <v>2600</v>
      </c>
    </row>
    <row r="91" spans="1:6" ht="18" customHeight="1">
      <c r="A91" s="6" t="s">
        <v>60</v>
      </c>
      <c r="B91" s="1" t="s">
        <v>53</v>
      </c>
      <c r="C91" s="1" t="s">
        <v>54</v>
      </c>
      <c r="D91" s="1" t="s">
        <v>61</v>
      </c>
      <c r="E91" s="7">
        <v>91.2</v>
      </c>
      <c r="F91" s="8">
        <f t="shared" si="2"/>
        <v>2280</v>
      </c>
    </row>
    <row r="92" spans="1:6" ht="18" customHeight="1">
      <c r="A92" s="6" t="s">
        <v>62</v>
      </c>
      <c r="B92" s="1" t="s">
        <v>53</v>
      </c>
      <c r="C92" s="1" t="s">
        <v>54</v>
      </c>
      <c r="D92" s="1" t="s">
        <v>63</v>
      </c>
      <c r="E92" s="7">
        <v>199.2</v>
      </c>
      <c r="F92" s="8">
        <f t="shared" si="2"/>
        <v>4980</v>
      </c>
    </row>
    <row r="93" spans="1:6" ht="18" customHeight="1">
      <c r="A93" s="6" t="s">
        <v>64</v>
      </c>
      <c r="B93" s="1" t="s">
        <v>53</v>
      </c>
      <c r="C93" s="1" t="s">
        <v>65</v>
      </c>
      <c r="D93" s="1" t="s">
        <v>66</v>
      </c>
      <c r="E93" s="7">
        <v>392</v>
      </c>
      <c r="F93" s="8">
        <f t="shared" si="2"/>
        <v>9800</v>
      </c>
    </row>
    <row r="94" spans="1:6" ht="18" customHeight="1">
      <c r="A94" s="6" t="s">
        <v>67</v>
      </c>
      <c r="B94" s="1" t="s">
        <v>53</v>
      </c>
      <c r="C94" s="1" t="s">
        <v>65</v>
      </c>
      <c r="D94" s="1" t="s">
        <v>68</v>
      </c>
      <c r="E94" s="7">
        <v>1560</v>
      </c>
      <c r="F94" s="8">
        <f t="shared" si="2"/>
        <v>39000</v>
      </c>
    </row>
    <row r="95" spans="1:6" ht="18" customHeight="1">
      <c r="A95" s="6" t="s">
        <v>69</v>
      </c>
      <c r="B95" s="1" t="s">
        <v>53</v>
      </c>
      <c r="C95" s="1" t="s">
        <v>70</v>
      </c>
      <c r="D95" s="1" t="s">
        <v>71</v>
      </c>
      <c r="E95" s="7">
        <v>280</v>
      </c>
      <c r="F95" s="8">
        <f t="shared" si="2"/>
        <v>7000</v>
      </c>
    </row>
    <row r="96" spans="1:6" ht="18" customHeight="1">
      <c r="A96" s="6" t="s">
        <v>72</v>
      </c>
      <c r="B96" s="1" t="s">
        <v>53</v>
      </c>
      <c r="C96" s="1" t="s">
        <v>70</v>
      </c>
      <c r="D96" s="1" t="s">
        <v>73</v>
      </c>
      <c r="E96" s="7">
        <v>172</v>
      </c>
      <c r="F96" s="8">
        <f t="shared" si="2"/>
        <v>4300</v>
      </c>
    </row>
    <row r="97" spans="1:6" ht="18" customHeight="1">
      <c r="A97" s="6" t="s">
        <v>74</v>
      </c>
      <c r="B97" s="1" t="s">
        <v>53</v>
      </c>
      <c r="C97" s="1" t="s">
        <v>70</v>
      </c>
      <c r="D97" s="1" t="s">
        <v>75</v>
      </c>
      <c r="E97" s="7">
        <v>220</v>
      </c>
      <c r="F97" s="8">
        <f t="shared" si="2"/>
        <v>5500</v>
      </c>
    </row>
    <row r="98" spans="1:6" ht="18" customHeight="1">
      <c r="A98" s="6" t="s">
        <v>76</v>
      </c>
      <c r="B98" s="1" t="s">
        <v>77</v>
      </c>
      <c r="C98" s="1" t="s">
        <v>78</v>
      </c>
      <c r="D98" s="1" t="s">
        <v>79</v>
      </c>
      <c r="E98" s="9">
        <v>276119.40298507462</v>
      </c>
      <c r="F98" s="8">
        <f>E98*0.067</f>
        <v>18500</v>
      </c>
    </row>
    <row r="99" spans="1:6" ht="18" customHeight="1">
      <c r="A99" s="6" t="s">
        <v>80</v>
      </c>
      <c r="B99" s="1" t="s">
        <v>81</v>
      </c>
      <c r="C99" s="1" t="s">
        <v>78</v>
      </c>
      <c r="D99" s="1" t="s">
        <v>82</v>
      </c>
      <c r="E99" s="9">
        <v>231343.28358208953</v>
      </c>
      <c r="F99" s="8">
        <f t="shared" ref="F99:F124" si="3">E99*0.067</f>
        <v>15500</v>
      </c>
    </row>
    <row r="100" spans="1:6" ht="18" customHeight="1">
      <c r="A100" s="6" t="s">
        <v>83</v>
      </c>
      <c r="B100" s="1" t="s">
        <v>81</v>
      </c>
      <c r="C100" s="1" t="s">
        <v>78</v>
      </c>
      <c r="D100" s="1" t="s">
        <v>84</v>
      </c>
      <c r="E100" s="9">
        <v>81253.73134328358</v>
      </c>
      <c r="F100" s="8">
        <f t="shared" si="3"/>
        <v>5444</v>
      </c>
    </row>
    <row r="101" spans="1:6" ht="18" customHeight="1">
      <c r="A101" s="6" t="s">
        <v>85</v>
      </c>
      <c r="B101" s="1" t="s">
        <v>86</v>
      </c>
      <c r="C101" s="1" t="s">
        <v>78</v>
      </c>
      <c r="D101" s="1" t="s">
        <v>87</v>
      </c>
      <c r="E101" s="9">
        <v>40000</v>
      </c>
      <c r="F101" s="8">
        <f t="shared" si="3"/>
        <v>2680</v>
      </c>
    </row>
    <row r="102" spans="1:6" ht="18" customHeight="1">
      <c r="A102" s="6" t="s">
        <v>88</v>
      </c>
      <c r="B102" s="1" t="s">
        <v>86</v>
      </c>
      <c r="C102" s="1" t="s">
        <v>78</v>
      </c>
      <c r="D102" s="1" t="s">
        <v>89</v>
      </c>
      <c r="E102" s="9">
        <v>46268.656716417907</v>
      </c>
      <c r="F102" s="8">
        <f t="shared" si="3"/>
        <v>3100</v>
      </c>
    </row>
    <row r="103" spans="1:6" ht="18" customHeight="1">
      <c r="A103" s="6" t="s">
        <v>90</v>
      </c>
      <c r="B103" s="1" t="s">
        <v>91</v>
      </c>
      <c r="C103" s="1" t="s">
        <v>78</v>
      </c>
      <c r="D103" s="1" t="s">
        <v>92</v>
      </c>
      <c r="E103" s="9">
        <v>52238.805970149253</v>
      </c>
      <c r="F103" s="8">
        <f t="shared" si="3"/>
        <v>3500</v>
      </c>
    </row>
    <row r="104" spans="1:6" ht="18" customHeight="1">
      <c r="A104" s="6" t="s">
        <v>93</v>
      </c>
      <c r="B104" s="1" t="s">
        <v>94</v>
      </c>
      <c r="C104" s="1" t="s">
        <v>78</v>
      </c>
      <c r="D104" s="1" t="s">
        <v>95</v>
      </c>
      <c r="E104" s="9">
        <v>111940.29850746268</v>
      </c>
      <c r="F104" s="8">
        <f t="shared" si="3"/>
        <v>7500</v>
      </c>
    </row>
    <row r="105" spans="1:6" ht="18" customHeight="1">
      <c r="A105" s="6" t="s">
        <v>96</v>
      </c>
      <c r="B105" s="1" t="s">
        <v>94</v>
      </c>
      <c r="C105" s="1" t="s">
        <v>78</v>
      </c>
      <c r="D105" s="1" t="s">
        <v>97</v>
      </c>
      <c r="E105" s="9">
        <v>104179.10447761194</v>
      </c>
      <c r="F105" s="8">
        <f t="shared" si="3"/>
        <v>6980</v>
      </c>
    </row>
    <row r="106" spans="1:6" ht="18" customHeight="1">
      <c r="A106" s="6" t="s">
        <v>98</v>
      </c>
      <c r="B106" s="1" t="s">
        <v>94</v>
      </c>
      <c r="C106" s="1" t="s">
        <v>78</v>
      </c>
      <c r="D106" s="1" t="s">
        <v>99</v>
      </c>
      <c r="E106" s="9">
        <v>59402.985074626864</v>
      </c>
      <c r="F106" s="8">
        <f t="shared" si="3"/>
        <v>3980</v>
      </c>
    </row>
    <row r="107" spans="1:6" ht="18" customHeight="1">
      <c r="A107" s="6" t="s">
        <v>100</v>
      </c>
      <c r="B107" s="1" t="s">
        <v>94</v>
      </c>
      <c r="C107" s="1" t="s">
        <v>78</v>
      </c>
      <c r="D107" s="1" t="s">
        <v>101</v>
      </c>
      <c r="E107" s="9">
        <v>54925.373134328358</v>
      </c>
      <c r="F107" s="8">
        <f t="shared" si="3"/>
        <v>3680</v>
      </c>
    </row>
    <row r="108" spans="1:6" ht="18" customHeight="1">
      <c r="A108" s="6" t="s">
        <v>102</v>
      </c>
      <c r="B108" s="1" t="s">
        <v>94</v>
      </c>
      <c r="C108" s="1" t="s">
        <v>78</v>
      </c>
      <c r="D108" s="1" t="s">
        <v>103</v>
      </c>
      <c r="E108" s="9">
        <v>52238.805970149253</v>
      </c>
      <c r="F108" s="8">
        <f t="shared" si="3"/>
        <v>3500</v>
      </c>
    </row>
    <row r="109" spans="1:6" ht="18" customHeight="1">
      <c r="A109" s="6" t="s">
        <v>104</v>
      </c>
      <c r="B109" s="1" t="s">
        <v>94</v>
      </c>
      <c r="C109" s="1" t="s">
        <v>105</v>
      </c>
      <c r="D109" s="1" t="s">
        <v>106</v>
      </c>
      <c r="E109" s="9">
        <v>194029.85074626864</v>
      </c>
      <c r="F109" s="8">
        <f t="shared" si="3"/>
        <v>13000</v>
      </c>
    </row>
    <row r="110" spans="1:6" ht="18" customHeight="1">
      <c r="A110" s="6" t="s">
        <v>107</v>
      </c>
      <c r="B110" s="1" t="s">
        <v>108</v>
      </c>
      <c r="C110" s="1" t="s">
        <v>105</v>
      </c>
      <c r="D110" s="1" t="s">
        <v>109</v>
      </c>
      <c r="E110" s="9">
        <v>82089.552238805962</v>
      </c>
      <c r="F110" s="8">
        <f t="shared" si="3"/>
        <v>5500</v>
      </c>
    </row>
    <row r="111" spans="1:6" ht="18" customHeight="1">
      <c r="A111" s="6" t="s">
        <v>110</v>
      </c>
      <c r="B111" s="1" t="s">
        <v>108</v>
      </c>
      <c r="C111" s="1" t="s">
        <v>105</v>
      </c>
      <c r="D111" s="1" t="s">
        <v>109</v>
      </c>
      <c r="E111" s="9">
        <v>74626.86567164179</v>
      </c>
      <c r="F111" s="8">
        <f t="shared" si="3"/>
        <v>5000</v>
      </c>
    </row>
    <row r="112" spans="1:6" ht="18" customHeight="1">
      <c r="A112" s="6" t="s">
        <v>111</v>
      </c>
      <c r="B112" s="1" t="s">
        <v>108</v>
      </c>
      <c r="C112" s="1" t="s">
        <v>105</v>
      </c>
      <c r="D112" s="1" t="s">
        <v>112</v>
      </c>
      <c r="E112" s="9">
        <v>49253.73134328358</v>
      </c>
      <c r="F112" s="8">
        <f t="shared" si="3"/>
        <v>3300</v>
      </c>
    </row>
    <row r="113" spans="1:6" ht="18" customHeight="1">
      <c r="A113" s="6" t="s">
        <v>113</v>
      </c>
      <c r="B113" s="1" t="s">
        <v>108</v>
      </c>
      <c r="C113" s="1" t="s">
        <v>105</v>
      </c>
      <c r="D113" s="1" t="s">
        <v>114</v>
      </c>
      <c r="E113" s="9">
        <v>388059.70149253728</v>
      </c>
      <c r="F113" s="8">
        <f t="shared" si="3"/>
        <v>26000</v>
      </c>
    </row>
    <row r="114" spans="1:6" ht="18" customHeight="1">
      <c r="A114" s="6" t="s">
        <v>115</v>
      </c>
      <c r="B114" s="1" t="s">
        <v>108</v>
      </c>
      <c r="C114" s="1" t="s">
        <v>105</v>
      </c>
      <c r="D114" s="1" t="s">
        <v>116</v>
      </c>
      <c r="E114" s="9">
        <v>358208.95522388059</v>
      </c>
      <c r="F114" s="8">
        <f t="shared" si="3"/>
        <v>24000</v>
      </c>
    </row>
    <row r="115" spans="1:6" ht="18" customHeight="1">
      <c r="A115" s="6" t="s">
        <v>117</v>
      </c>
      <c r="B115" s="1" t="s">
        <v>108</v>
      </c>
      <c r="C115" s="1" t="s">
        <v>105</v>
      </c>
      <c r="D115" s="1" t="s">
        <v>118</v>
      </c>
      <c r="E115" s="9">
        <v>350746.26865671639</v>
      </c>
      <c r="F115" s="8">
        <f t="shared" si="3"/>
        <v>23500</v>
      </c>
    </row>
    <row r="116" spans="1:6" ht="18" customHeight="1">
      <c r="A116" s="6" t="s">
        <v>119</v>
      </c>
      <c r="B116" s="1" t="s">
        <v>108</v>
      </c>
      <c r="C116" s="1" t="s">
        <v>105</v>
      </c>
      <c r="D116" s="1" t="s">
        <v>120</v>
      </c>
      <c r="E116" s="9">
        <v>335820.89552238805</v>
      </c>
      <c r="F116" s="8">
        <f t="shared" si="3"/>
        <v>22500</v>
      </c>
    </row>
    <row r="117" spans="1:6" ht="18" customHeight="1">
      <c r="A117" s="6" t="s">
        <v>121</v>
      </c>
      <c r="B117" s="1" t="s">
        <v>108</v>
      </c>
      <c r="C117" s="1" t="s">
        <v>105</v>
      </c>
      <c r="D117" s="1" t="s">
        <v>122</v>
      </c>
      <c r="E117" s="9">
        <v>328358.20895522385</v>
      </c>
      <c r="F117" s="8">
        <f t="shared" si="3"/>
        <v>22000</v>
      </c>
    </row>
    <row r="118" spans="1:6" ht="18" customHeight="1">
      <c r="A118" s="6" t="s">
        <v>123</v>
      </c>
      <c r="B118" s="1" t="s">
        <v>108</v>
      </c>
      <c r="C118" s="1" t="s">
        <v>105</v>
      </c>
      <c r="D118" s="1" t="s">
        <v>124</v>
      </c>
      <c r="E118" s="9">
        <v>328358.20895522385</v>
      </c>
      <c r="F118" s="8">
        <f t="shared" si="3"/>
        <v>22000</v>
      </c>
    </row>
    <row r="119" spans="1:6" ht="18" customHeight="1">
      <c r="A119" s="6" t="s">
        <v>125</v>
      </c>
      <c r="B119" s="1" t="s">
        <v>126</v>
      </c>
      <c r="C119" s="1" t="s">
        <v>105</v>
      </c>
      <c r="D119" s="1" t="s">
        <v>127</v>
      </c>
      <c r="E119" s="9">
        <v>313432.8358208955</v>
      </c>
      <c r="F119" s="8">
        <f t="shared" si="3"/>
        <v>21000</v>
      </c>
    </row>
    <row r="120" spans="1:6" ht="18" customHeight="1">
      <c r="A120" s="6" t="s">
        <v>128</v>
      </c>
      <c r="B120" s="1" t="s">
        <v>126</v>
      </c>
      <c r="C120" s="1" t="s">
        <v>105</v>
      </c>
      <c r="D120" s="1" t="s">
        <v>129</v>
      </c>
      <c r="E120" s="9">
        <v>298507.46268656716</v>
      </c>
      <c r="F120" s="8">
        <f t="shared" si="3"/>
        <v>20000</v>
      </c>
    </row>
    <row r="121" spans="1:6" ht="18" customHeight="1">
      <c r="A121" s="6" t="s">
        <v>130</v>
      </c>
      <c r="B121" s="1" t="s">
        <v>126</v>
      </c>
      <c r="C121" s="1" t="s">
        <v>105</v>
      </c>
      <c r="D121" s="1" t="s">
        <v>131</v>
      </c>
      <c r="E121" s="9">
        <v>283582.08955223882</v>
      </c>
      <c r="F121" s="8">
        <f t="shared" si="3"/>
        <v>19000.000000000004</v>
      </c>
    </row>
    <row r="122" spans="1:6" ht="18" customHeight="1">
      <c r="A122" s="6" t="s">
        <v>132</v>
      </c>
      <c r="B122" s="1" t="s">
        <v>126</v>
      </c>
      <c r="C122" s="1" t="s">
        <v>105</v>
      </c>
      <c r="D122" s="1" t="s">
        <v>133</v>
      </c>
      <c r="E122" s="9">
        <v>507462.68656716414</v>
      </c>
      <c r="F122" s="8">
        <f t="shared" si="3"/>
        <v>34000</v>
      </c>
    </row>
    <row r="123" spans="1:6" ht="18" customHeight="1">
      <c r="A123" s="6" t="s">
        <v>134</v>
      </c>
      <c r="B123" s="1" t="s">
        <v>126</v>
      </c>
      <c r="C123" s="1" t="s">
        <v>105</v>
      </c>
      <c r="D123" s="1" t="s">
        <v>135</v>
      </c>
      <c r="E123" s="9">
        <v>343283.58208955219</v>
      </c>
      <c r="F123" s="8">
        <f t="shared" si="3"/>
        <v>22999.999999999996</v>
      </c>
    </row>
    <row r="124" spans="1:6" ht="18" customHeight="1" thickBot="1">
      <c r="A124" s="10" t="s">
        <v>136</v>
      </c>
      <c r="B124" s="11" t="s">
        <v>126</v>
      </c>
      <c r="C124" s="11" t="s">
        <v>105</v>
      </c>
      <c r="D124" s="11" t="s">
        <v>137</v>
      </c>
      <c r="E124" s="12">
        <v>179104.4776119403</v>
      </c>
      <c r="F124" s="13">
        <f t="shared" si="3"/>
        <v>12000</v>
      </c>
    </row>
  </sheetData>
  <mergeCells count="2">
    <mergeCell ref="A1:F1"/>
    <mergeCell ref="A70:F70"/>
  </mergeCells>
  <phoneticPr fontId="2"/>
  <pageMargins left="0.75" right="0.75" top="1" bottom="1" header="0.51200000000000001" footer="0.51200000000000001"/>
  <pageSetup paperSize="9" orientation="portrait" horizontalDpi="400" verticalDpi="4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51"/>
  <sheetViews>
    <sheetView showGridLines="0" workbookViewId="0">
      <selection activeCell="E7" sqref="E7"/>
    </sheetView>
  </sheetViews>
  <sheetFormatPr defaultRowHeight="13"/>
  <cols>
    <col min="1" max="4" width="7" customWidth="1"/>
    <col min="5" max="5" width="10.6328125" customWidth="1"/>
  </cols>
  <sheetData>
    <row r="1" spans="1:9" ht="16.5">
      <c r="A1" s="177" t="s">
        <v>138</v>
      </c>
      <c r="B1" s="177"/>
      <c r="C1" s="177"/>
      <c r="D1" s="177"/>
      <c r="E1" s="177"/>
      <c r="F1" s="177"/>
      <c r="G1" s="177"/>
      <c r="H1" s="177"/>
      <c r="I1" s="177"/>
    </row>
    <row r="3" spans="1:9" ht="14">
      <c r="A3" s="14" t="s">
        <v>9</v>
      </c>
      <c r="B3" s="15" t="s">
        <v>139</v>
      </c>
    </row>
    <row r="5" spans="1:9">
      <c r="A5" s="178" t="s">
        <v>140</v>
      </c>
      <c r="B5" s="179"/>
      <c r="C5" s="179"/>
      <c r="D5" s="179"/>
      <c r="E5" s="180"/>
      <c r="F5" s="181" t="s">
        <v>141</v>
      </c>
      <c r="G5" s="181"/>
      <c r="H5" s="181" t="s">
        <v>142</v>
      </c>
      <c r="I5" s="181"/>
    </row>
    <row r="6" spans="1:9" ht="13.5" thickBot="1">
      <c r="A6" s="16" t="s">
        <v>3</v>
      </c>
      <c r="B6" s="16" t="s">
        <v>143</v>
      </c>
      <c r="C6" s="16" t="s">
        <v>144</v>
      </c>
      <c r="D6" s="16" t="s">
        <v>145</v>
      </c>
      <c r="E6" s="109" t="s">
        <v>146</v>
      </c>
      <c r="F6" s="16" t="s">
        <v>147</v>
      </c>
      <c r="G6" s="16" t="s">
        <v>7</v>
      </c>
      <c r="H6" s="16" t="s">
        <v>147</v>
      </c>
      <c r="I6" s="16" t="s">
        <v>7</v>
      </c>
    </row>
    <row r="7" spans="1:9" ht="13.5" thickBot="1">
      <c r="A7" s="1">
        <v>2012</v>
      </c>
      <c r="B7" s="1">
        <v>1</v>
      </c>
      <c r="C7" s="1">
        <v>4</v>
      </c>
      <c r="D7" s="107">
        <f t="shared" ref="D7:D12" si="0">E7</f>
        <v>0</v>
      </c>
      <c r="E7" s="130"/>
      <c r="F7" s="108">
        <v>10</v>
      </c>
      <c r="G7" s="17">
        <v>0</v>
      </c>
      <c r="H7" s="1">
        <v>17</v>
      </c>
      <c r="I7" s="17">
        <v>0</v>
      </c>
    </row>
    <row r="8" spans="1:9" ht="13.5" thickBot="1">
      <c r="A8" s="1">
        <v>2012</v>
      </c>
      <c r="B8" s="1">
        <v>1</v>
      </c>
      <c r="C8" s="1">
        <v>5</v>
      </c>
      <c r="D8" s="107">
        <f t="shared" si="0"/>
        <v>0</v>
      </c>
      <c r="E8" s="130"/>
      <c r="F8" s="108">
        <v>10</v>
      </c>
      <c r="G8" s="17">
        <v>0</v>
      </c>
      <c r="H8" s="1">
        <v>17</v>
      </c>
      <c r="I8" s="17">
        <v>0</v>
      </c>
    </row>
    <row r="9" spans="1:9" ht="13.5" thickBot="1">
      <c r="A9" s="1">
        <v>2012</v>
      </c>
      <c r="B9" s="1">
        <v>1</v>
      </c>
      <c r="C9" s="1">
        <v>11</v>
      </c>
      <c r="D9" s="107">
        <f t="shared" si="0"/>
        <v>0</v>
      </c>
      <c r="E9" s="130"/>
      <c r="F9" s="108">
        <v>10</v>
      </c>
      <c r="G9" s="17">
        <v>30</v>
      </c>
      <c r="H9" s="1">
        <v>16</v>
      </c>
      <c r="I9" s="17">
        <v>30</v>
      </c>
    </row>
    <row r="10" spans="1:9" ht="13.5" thickBot="1">
      <c r="A10" s="1">
        <v>2012</v>
      </c>
      <c r="B10" s="1">
        <v>1</v>
      </c>
      <c r="C10" s="1">
        <v>12</v>
      </c>
      <c r="D10" s="107">
        <f t="shared" si="0"/>
        <v>0</v>
      </c>
      <c r="E10" s="130"/>
      <c r="F10" s="108">
        <v>10</v>
      </c>
      <c r="G10" s="17">
        <v>0</v>
      </c>
      <c r="H10" s="1">
        <v>18</v>
      </c>
      <c r="I10" s="17">
        <v>0</v>
      </c>
    </row>
    <row r="11" spans="1:9" ht="13.5" thickBot="1">
      <c r="A11" s="1">
        <v>2012</v>
      </c>
      <c r="B11" s="1">
        <v>1</v>
      </c>
      <c r="C11" s="1">
        <v>15</v>
      </c>
      <c r="D11" s="107">
        <f t="shared" si="0"/>
        <v>0</v>
      </c>
      <c r="E11" s="130"/>
      <c r="F11" s="108">
        <v>11</v>
      </c>
      <c r="G11" s="17">
        <v>0</v>
      </c>
      <c r="H11" s="1">
        <v>17</v>
      </c>
      <c r="I11" s="17">
        <v>0</v>
      </c>
    </row>
    <row r="12" spans="1:9" ht="13.5" thickBot="1">
      <c r="A12" s="1">
        <v>2012</v>
      </c>
      <c r="B12" s="1">
        <v>1</v>
      </c>
      <c r="C12" s="1">
        <v>18</v>
      </c>
      <c r="D12" s="107">
        <f t="shared" si="0"/>
        <v>0</v>
      </c>
      <c r="E12" s="130"/>
      <c r="F12" s="108">
        <v>10</v>
      </c>
      <c r="G12" s="17">
        <v>0</v>
      </c>
      <c r="H12" s="1">
        <v>17</v>
      </c>
      <c r="I12" s="17">
        <v>0</v>
      </c>
    </row>
    <row r="40" spans="1:9" ht="16.5">
      <c r="A40" s="177" t="s">
        <v>138</v>
      </c>
      <c r="B40" s="177"/>
      <c r="C40" s="177"/>
      <c r="D40" s="177"/>
      <c r="E40" s="177"/>
      <c r="F40" s="177"/>
      <c r="G40" s="177"/>
      <c r="H40" s="177"/>
      <c r="I40" s="177"/>
    </row>
    <row r="42" spans="1:9" ht="14">
      <c r="A42" s="14" t="s">
        <v>9</v>
      </c>
      <c r="B42" s="15" t="s">
        <v>139</v>
      </c>
    </row>
    <row r="44" spans="1:9">
      <c r="A44" s="178" t="s">
        <v>140</v>
      </c>
      <c r="B44" s="179"/>
      <c r="C44" s="179"/>
      <c r="D44" s="179"/>
      <c r="E44" s="180"/>
      <c r="F44" s="181" t="s">
        <v>141</v>
      </c>
      <c r="G44" s="181"/>
      <c r="H44" s="181" t="s">
        <v>142</v>
      </c>
      <c r="I44" s="181"/>
    </row>
    <row r="45" spans="1:9" ht="13.5" thickBot="1">
      <c r="A45" s="16" t="s">
        <v>3</v>
      </c>
      <c r="B45" s="16" t="s">
        <v>143</v>
      </c>
      <c r="C45" s="16" t="s">
        <v>144</v>
      </c>
      <c r="D45" s="16" t="s">
        <v>145</v>
      </c>
      <c r="E45" s="109" t="s">
        <v>146</v>
      </c>
      <c r="F45" s="16" t="s">
        <v>147</v>
      </c>
      <c r="G45" s="16" t="s">
        <v>7</v>
      </c>
      <c r="H45" s="16" t="s">
        <v>147</v>
      </c>
      <c r="I45" s="16" t="s">
        <v>7</v>
      </c>
    </row>
    <row r="46" spans="1:9" ht="13.5" thickBot="1">
      <c r="A46" s="1">
        <v>2012</v>
      </c>
      <c r="B46" s="1">
        <v>1</v>
      </c>
      <c r="C46" s="1">
        <v>4</v>
      </c>
      <c r="D46" s="107">
        <f t="shared" ref="D46:D51" si="1">E46</f>
        <v>40912</v>
      </c>
      <c r="E46" s="131">
        <f t="shared" ref="E46:E51" si="2">DATE(A46,B46,C46)</f>
        <v>40912</v>
      </c>
      <c r="F46" s="108">
        <v>10</v>
      </c>
      <c r="G46" s="17">
        <v>0</v>
      </c>
      <c r="H46" s="1">
        <v>17</v>
      </c>
      <c r="I46" s="17">
        <v>0</v>
      </c>
    </row>
    <row r="47" spans="1:9" ht="13.5" thickBot="1">
      <c r="A47" s="1">
        <v>2012</v>
      </c>
      <c r="B47" s="1">
        <v>1</v>
      </c>
      <c r="C47" s="1">
        <v>5</v>
      </c>
      <c r="D47" s="107">
        <f t="shared" si="1"/>
        <v>40913</v>
      </c>
      <c r="E47" s="131">
        <f t="shared" si="2"/>
        <v>40913</v>
      </c>
      <c r="F47" s="108">
        <v>10</v>
      </c>
      <c r="G47" s="17">
        <v>0</v>
      </c>
      <c r="H47" s="1">
        <v>17</v>
      </c>
      <c r="I47" s="17">
        <v>0</v>
      </c>
    </row>
    <row r="48" spans="1:9" ht="13.5" thickBot="1">
      <c r="A48" s="1">
        <v>2012</v>
      </c>
      <c r="B48" s="1">
        <v>1</v>
      </c>
      <c r="C48" s="1">
        <v>11</v>
      </c>
      <c r="D48" s="107">
        <f t="shared" si="1"/>
        <v>40919</v>
      </c>
      <c r="E48" s="131">
        <f t="shared" si="2"/>
        <v>40919</v>
      </c>
      <c r="F48" s="108">
        <v>10</v>
      </c>
      <c r="G48" s="17">
        <v>30</v>
      </c>
      <c r="H48" s="1">
        <v>16</v>
      </c>
      <c r="I48" s="17">
        <v>30</v>
      </c>
    </row>
    <row r="49" spans="1:9" ht="13.5" thickBot="1">
      <c r="A49" s="1">
        <v>2012</v>
      </c>
      <c r="B49" s="1">
        <v>1</v>
      </c>
      <c r="C49" s="1">
        <v>12</v>
      </c>
      <c r="D49" s="107">
        <f t="shared" si="1"/>
        <v>40920</v>
      </c>
      <c r="E49" s="131">
        <f t="shared" si="2"/>
        <v>40920</v>
      </c>
      <c r="F49" s="108">
        <v>10</v>
      </c>
      <c r="G49" s="17">
        <v>0</v>
      </c>
      <c r="H49" s="1">
        <v>18</v>
      </c>
      <c r="I49" s="17">
        <v>0</v>
      </c>
    </row>
    <row r="50" spans="1:9" ht="13.5" thickBot="1">
      <c r="A50" s="1">
        <v>2012</v>
      </c>
      <c r="B50" s="1">
        <v>1</v>
      </c>
      <c r="C50" s="1">
        <v>15</v>
      </c>
      <c r="D50" s="107">
        <f t="shared" si="1"/>
        <v>40923</v>
      </c>
      <c r="E50" s="131">
        <f t="shared" si="2"/>
        <v>40923</v>
      </c>
      <c r="F50" s="108">
        <v>11</v>
      </c>
      <c r="G50" s="17">
        <v>0</v>
      </c>
      <c r="H50" s="1">
        <v>17</v>
      </c>
      <c r="I50" s="17">
        <v>0</v>
      </c>
    </row>
    <row r="51" spans="1:9" ht="13.5" thickBot="1">
      <c r="A51" s="1">
        <v>2012</v>
      </c>
      <c r="B51" s="1">
        <v>1</v>
      </c>
      <c r="C51" s="1">
        <v>18</v>
      </c>
      <c r="D51" s="107">
        <f t="shared" si="1"/>
        <v>40926</v>
      </c>
      <c r="E51" s="131">
        <f t="shared" si="2"/>
        <v>40926</v>
      </c>
      <c r="F51" s="108">
        <v>10</v>
      </c>
      <c r="G51" s="17">
        <v>0</v>
      </c>
      <c r="H51" s="1">
        <v>17</v>
      </c>
      <c r="I51" s="17">
        <v>0</v>
      </c>
    </row>
  </sheetData>
  <mergeCells count="8">
    <mergeCell ref="A40:I40"/>
    <mergeCell ref="A44:E44"/>
    <mergeCell ref="F44:G44"/>
    <mergeCell ref="H44:I44"/>
    <mergeCell ref="A1:I1"/>
    <mergeCell ref="A5:E5"/>
    <mergeCell ref="F5:G5"/>
    <mergeCell ref="H5:I5"/>
  </mergeCells>
  <phoneticPr fontId="2"/>
  <pageMargins left="0.75" right="0.75" top="1" bottom="1" header="0.51200000000000001" footer="0.51200000000000001"/>
  <pageSetup paperSize="9" orientation="portrait" horizontalDpi="4294967292"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71"/>
  <sheetViews>
    <sheetView showGridLines="0" topLeftCell="A40" workbookViewId="0">
      <selection activeCell="K49" sqref="K49"/>
    </sheetView>
  </sheetViews>
  <sheetFormatPr defaultColWidth="9" defaultRowHeight="12"/>
  <cols>
    <col min="1" max="1" width="2.6328125" style="61" customWidth="1"/>
    <col min="2" max="2" width="10.6328125" style="61" customWidth="1"/>
    <col min="3" max="4" width="6.08984375" style="61" customWidth="1"/>
    <col min="5" max="5" width="8.08984375" style="61" customWidth="1"/>
    <col min="6" max="6" width="6.6328125" style="63" customWidth="1"/>
    <col min="7" max="8" width="5.6328125" style="63" customWidth="1"/>
    <col min="9" max="9" width="5.08984375" style="61" customWidth="1"/>
    <col min="10" max="10" width="13.6328125" style="61" customWidth="1"/>
    <col min="11" max="11" width="10.6328125" style="61" customWidth="1"/>
    <col min="12" max="16384" width="9" style="61"/>
  </cols>
  <sheetData>
    <row r="1" spans="1:11" ht="19">
      <c r="B1" s="62" t="s">
        <v>197</v>
      </c>
    </row>
    <row r="2" spans="1:11" ht="13">
      <c r="I2"/>
      <c r="J2"/>
      <c r="K2"/>
    </row>
    <row r="3" spans="1:11" s="64" customFormat="1" ht="13">
      <c r="B3" s="65" t="s">
        <v>198</v>
      </c>
      <c r="C3" s="182" t="s">
        <v>199</v>
      </c>
      <c r="D3" s="183"/>
      <c r="E3" s="183"/>
      <c r="F3" s="183"/>
      <c r="G3" s="183"/>
      <c r="H3" s="184"/>
      <c r="I3"/>
      <c r="J3"/>
      <c r="K3"/>
    </row>
    <row r="4" spans="1:11" s="64" customFormat="1" ht="13.5" customHeight="1">
      <c r="B4" s="66" t="s">
        <v>200</v>
      </c>
      <c r="C4" s="185">
        <v>198000</v>
      </c>
      <c r="D4" s="185"/>
      <c r="E4" s="66" t="s">
        <v>201</v>
      </c>
      <c r="F4" s="67">
        <v>2003</v>
      </c>
      <c r="G4" s="68">
        <v>6</v>
      </c>
      <c r="H4" s="69">
        <v>16</v>
      </c>
      <c r="I4"/>
      <c r="J4"/>
      <c r="K4"/>
    </row>
    <row r="5" spans="1:11" s="64" customFormat="1" ht="13.5" customHeight="1">
      <c r="B5" s="66" t="s">
        <v>202</v>
      </c>
      <c r="C5" s="186" t="s">
        <v>203</v>
      </c>
      <c r="D5" s="187"/>
      <c r="E5" s="66" t="s">
        <v>204</v>
      </c>
      <c r="F5" s="67">
        <v>2003</v>
      </c>
      <c r="G5" s="68">
        <v>6</v>
      </c>
      <c r="H5" s="69">
        <v>23</v>
      </c>
    </row>
    <row r="6" spans="1:11">
      <c r="F6" s="61"/>
      <c r="G6" s="61"/>
      <c r="H6" s="61"/>
    </row>
    <row r="7" spans="1:11" s="64" customFormat="1" ht="15" customHeight="1" thickBot="1">
      <c r="B7" s="70" t="s">
        <v>205</v>
      </c>
      <c r="C7" s="71"/>
      <c r="D7" s="71"/>
      <c r="E7" s="71"/>
      <c r="F7" s="71"/>
      <c r="G7" s="111">
        <v>90</v>
      </c>
      <c r="H7" s="72" t="s">
        <v>206</v>
      </c>
      <c r="I7" s="71"/>
      <c r="J7" s="72"/>
      <c r="K7" s="73"/>
    </row>
    <row r="8" spans="1:11" s="64" customFormat="1" ht="15" customHeight="1" thickTop="1" thickBot="1">
      <c r="B8" s="74" t="s">
        <v>207</v>
      </c>
      <c r="C8" s="75"/>
      <c r="D8" s="75"/>
      <c r="E8" s="76"/>
      <c r="F8" s="76"/>
      <c r="G8" s="188"/>
      <c r="H8" s="189"/>
      <c r="I8" s="190"/>
      <c r="J8" s="77" t="s">
        <v>208</v>
      </c>
      <c r="K8" s="78"/>
    </row>
    <row r="9" spans="1:11" s="64" customFormat="1" ht="15" customHeight="1" thickTop="1">
      <c r="B9" s="79" t="s">
        <v>209</v>
      </c>
      <c r="C9" s="80"/>
      <c r="D9" s="80"/>
      <c r="E9" s="81"/>
      <c r="F9" s="81"/>
      <c r="G9" s="82"/>
      <c r="H9" s="80"/>
      <c r="I9" s="83"/>
      <c r="J9" s="81"/>
      <c r="K9" s="84"/>
    </row>
    <row r="10" spans="1:11">
      <c r="E10" s="85"/>
      <c r="F10" s="85"/>
      <c r="G10" s="85"/>
      <c r="H10" s="85"/>
      <c r="I10" s="85"/>
      <c r="J10" s="85"/>
    </row>
    <row r="11" spans="1:11" ht="13.5" customHeight="1">
      <c r="A11" s="191"/>
      <c r="B11" s="192" t="s">
        <v>210</v>
      </c>
      <c r="C11" s="194" t="s">
        <v>211</v>
      </c>
      <c r="D11" s="194"/>
      <c r="E11" s="195" t="s">
        <v>212</v>
      </c>
      <c r="F11" s="195"/>
      <c r="G11" s="195"/>
      <c r="H11" s="195"/>
      <c r="I11" s="195"/>
      <c r="J11" s="195"/>
      <c r="K11" s="195"/>
    </row>
    <row r="12" spans="1:11" ht="20.149999999999999" customHeight="1" thickBot="1">
      <c r="A12" s="191"/>
      <c r="B12" s="193"/>
      <c r="C12" s="66" t="s">
        <v>213</v>
      </c>
      <c r="D12" s="66" t="s">
        <v>214</v>
      </c>
      <c r="E12" s="66" t="s">
        <v>215</v>
      </c>
      <c r="F12" s="196" t="s">
        <v>216</v>
      </c>
      <c r="G12" s="197"/>
      <c r="H12" s="198"/>
      <c r="I12" s="66" t="s">
        <v>15</v>
      </c>
      <c r="J12" s="103" t="s">
        <v>217</v>
      </c>
      <c r="K12" s="86" t="s">
        <v>218</v>
      </c>
    </row>
    <row r="13" spans="1:11" ht="12.5" thickTop="1">
      <c r="A13" s="87"/>
      <c r="B13" s="88" t="s">
        <v>219</v>
      </c>
      <c r="C13" s="88" t="s">
        <v>220</v>
      </c>
      <c r="D13" s="88" t="s">
        <v>221</v>
      </c>
      <c r="E13" s="89" t="s">
        <v>222</v>
      </c>
      <c r="F13" s="90">
        <v>1996</v>
      </c>
      <c r="G13" s="91">
        <v>11</v>
      </c>
      <c r="H13" s="92">
        <v>21</v>
      </c>
      <c r="I13" s="110">
        <v>5</v>
      </c>
      <c r="J13" s="158"/>
      <c r="K13" s="159" t="str">
        <f t="shared" ref="K13:K23" si="0">IF(J13="","",IF(J13&lt;$G$8,"★あり★","なし"))</f>
        <v/>
      </c>
    </row>
    <row r="14" spans="1:11">
      <c r="A14" s="87"/>
      <c r="B14" s="88" t="s">
        <v>223</v>
      </c>
      <c r="C14" s="88" t="s">
        <v>224</v>
      </c>
      <c r="D14" s="88" t="s">
        <v>225</v>
      </c>
      <c r="E14" s="89" t="s">
        <v>226</v>
      </c>
      <c r="F14" s="90">
        <v>1997</v>
      </c>
      <c r="G14" s="91">
        <v>5</v>
      </c>
      <c r="H14" s="92">
        <v>3</v>
      </c>
      <c r="I14" s="110">
        <v>5</v>
      </c>
      <c r="J14" s="160"/>
      <c r="K14" s="159" t="str">
        <f t="shared" si="0"/>
        <v/>
      </c>
    </row>
    <row r="15" spans="1:11">
      <c r="A15" s="87"/>
      <c r="B15" s="88" t="s">
        <v>227</v>
      </c>
      <c r="C15" s="88" t="s">
        <v>228</v>
      </c>
      <c r="D15" s="88" t="s">
        <v>229</v>
      </c>
      <c r="E15" s="89" t="s">
        <v>230</v>
      </c>
      <c r="F15" s="90">
        <v>2000</v>
      </c>
      <c r="G15" s="91">
        <v>1</v>
      </c>
      <c r="H15" s="92">
        <v>5</v>
      </c>
      <c r="I15" s="110">
        <v>10</v>
      </c>
      <c r="J15" s="160"/>
      <c r="K15" s="159" t="str">
        <f t="shared" si="0"/>
        <v/>
      </c>
    </row>
    <row r="16" spans="1:11">
      <c r="A16" s="87"/>
      <c r="B16" s="88" t="s">
        <v>231</v>
      </c>
      <c r="C16" s="88" t="s">
        <v>232</v>
      </c>
      <c r="D16" s="88" t="s">
        <v>233</v>
      </c>
      <c r="E16" s="89" t="s">
        <v>234</v>
      </c>
      <c r="F16" s="90">
        <v>1999</v>
      </c>
      <c r="G16" s="91">
        <v>8</v>
      </c>
      <c r="H16" s="92">
        <v>31</v>
      </c>
      <c r="I16" s="110">
        <v>10</v>
      </c>
      <c r="J16" s="160"/>
      <c r="K16" s="159" t="str">
        <f t="shared" si="0"/>
        <v/>
      </c>
    </row>
    <row r="17" spans="1:11">
      <c r="A17" s="87"/>
      <c r="B17" s="88" t="s">
        <v>235</v>
      </c>
      <c r="C17" s="88" t="s">
        <v>236</v>
      </c>
      <c r="D17" s="88" t="s">
        <v>237</v>
      </c>
      <c r="E17" s="89" t="s">
        <v>238</v>
      </c>
      <c r="F17" s="90">
        <v>1995</v>
      </c>
      <c r="G17" s="91">
        <v>7</v>
      </c>
      <c r="H17" s="92">
        <v>16</v>
      </c>
      <c r="I17" s="110">
        <v>5</v>
      </c>
      <c r="J17" s="160"/>
      <c r="K17" s="159" t="str">
        <f t="shared" si="0"/>
        <v/>
      </c>
    </row>
    <row r="18" spans="1:11">
      <c r="A18" s="87"/>
      <c r="B18" s="88" t="s">
        <v>239</v>
      </c>
      <c r="C18" s="88" t="s">
        <v>240</v>
      </c>
      <c r="D18" s="88" t="s">
        <v>241</v>
      </c>
      <c r="E18" s="89" t="s">
        <v>242</v>
      </c>
      <c r="F18" s="90">
        <v>1999</v>
      </c>
      <c r="G18" s="91">
        <v>10</v>
      </c>
      <c r="H18" s="92">
        <v>15</v>
      </c>
      <c r="I18" s="110">
        <v>10</v>
      </c>
      <c r="J18" s="160"/>
      <c r="K18" s="159" t="str">
        <f t="shared" si="0"/>
        <v/>
      </c>
    </row>
    <row r="19" spans="1:11">
      <c r="A19" s="87"/>
      <c r="B19" s="88" t="s">
        <v>243</v>
      </c>
      <c r="C19" s="88" t="s">
        <v>244</v>
      </c>
      <c r="D19" s="88" t="s">
        <v>245</v>
      </c>
      <c r="E19" s="89" t="s">
        <v>246</v>
      </c>
      <c r="F19" s="90">
        <v>1999</v>
      </c>
      <c r="G19" s="91">
        <v>9</v>
      </c>
      <c r="H19" s="92">
        <v>30</v>
      </c>
      <c r="I19" s="110">
        <v>10</v>
      </c>
      <c r="J19" s="160"/>
      <c r="K19" s="159" t="str">
        <f t="shared" si="0"/>
        <v/>
      </c>
    </row>
    <row r="20" spans="1:11">
      <c r="A20" s="87"/>
      <c r="B20" s="88" t="s">
        <v>247</v>
      </c>
      <c r="C20" s="88" t="s">
        <v>244</v>
      </c>
      <c r="D20" s="88" t="s">
        <v>248</v>
      </c>
      <c r="E20" s="89" t="s">
        <v>249</v>
      </c>
      <c r="F20" s="90">
        <v>1996</v>
      </c>
      <c r="G20" s="91">
        <v>8</v>
      </c>
      <c r="H20" s="92">
        <v>19</v>
      </c>
      <c r="I20" s="110">
        <v>5</v>
      </c>
      <c r="J20" s="160"/>
      <c r="K20" s="159" t="str">
        <f t="shared" si="0"/>
        <v/>
      </c>
    </row>
    <row r="21" spans="1:11">
      <c r="A21" s="87"/>
      <c r="B21" s="88" t="s">
        <v>250</v>
      </c>
      <c r="C21" s="88" t="s">
        <v>251</v>
      </c>
      <c r="D21" s="88" t="s">
        <v>252</v>
      </c>
      <c r="E21" s="89" t="s">
        <v>253</v>
      </c>
      <c r="F21" s="90">
        <v>1995</v>
      </c>
      <c r="G21" s="91">
        <v>6</v>
      </c>
      <c r="H21" s="92">
        <v>15</v>
      </c>
      <c r="I21" s="110">
        <v>5</v>
      </c>
      <c r="J21" s="160"/>
      <c r="K21" s="159" t="str">
        <f t="shared" si="0"/>
        <v/>
      </c>
    </row>
    <row r="22" spans="1:11">
      <c r="A22" s="87"/>
      <c r="B22" s="88" t="s">
        <v>254</v>
      </c>
      <c r="C22" s="88" t="s">
        <v>255</v>
      </c>
      <c r="D22" s="88" t="s">
        <v>256</v>
      </c>
      <c r="E22" s="89" t="s">
        <v>257</v>
      </c>
      <c r="F22" s="90">
        <v>2000</v>
      </c>
      <c r="G22" s="91">
        <v>2</v>
      </c>
      <c r="H22" s="92">
        <v>15</v>
      </c>
      <c r="I22" s="110">
        <v>10</v>
      </c>
      <c r="J22" s="160"/>
      <c r="K22" s="159" t="str">
        <f t="shared" si="0"/>
        <v/>
      </c>
    </row>
    <row r="23" spans="1:11" ht="12.5" thickBot="1">
      <c r="A23" s="87"/>
      <c r="B23" s="88" t="s">
        <v>258</v>
      </c>
      <c r="C23" s="88" t="s">
        <v>255</v>
      </c>
      <c r="D23" s="88" t="s">
        <v>259</v>
      </c>
      <c r="E23" s="89" t="s">
        <v>260</v>
      </c>
      <c r="F23" s="90">
        <v>2000</v>
      </c>
      <c r="G23" s="91">
        <v>1</v>
      </c>
      <c r="H23" s="92">
        <v>18</v>
      </c>
      <c r="I23" s="110">
        <v>10</v>
      </c>
      <c r="J23" s="161"/>
      <c r="K23" s="159" t="str">
        <f t="shared" si="0"/>
        <v/>
      </c>
    </row>
    <row r="24" spans="1:11" ht="12.5" thickTop="1"/>
    <row r="48" spans="2:2" ht="19">
      <c r="B48" s="62" t="s">
        <v>197</v>
      </c>
    </row>
    <row r="49" spans="1:11" ht="13">
      <c r="J49"/>
      <c r="K49"/>
    </row>
    <row r="50" spans="1:11" s="64" customFormat="1" ht="13.5" thickBot="1">
      <c r="B50" s="65" t="s">
        <v>198</v>
      </c>
      <c r="C50" s="182" t="s">
        <v>199</v>
      </c>
      <c r="D50" s="183"/>
      <c r="E50" s="183"/>
      <c r="F50" s="199"/>
      <c r="G50" s="199"/>
      <c r="H50" s="200"/>
      <c r="J50"/>
      <c r="K50"/>
    </row>
    <row r="51" spans="1:11" s="64" customFormat="1" ht="13.5" customHeight="1" thickBot="1">
      <c r="B51" s="66" t="s">
        <v>200</v>
      </c>
      <c r="C51" s="185">
        <v>198000</v>
      </c>
      <c r="D51" s="185"/>
      <c r="E51" s="123" t="s">
        <v>201</v>
      </c>
      <c r="F51" s="137">
        <v>2003</v>
      </c>
      <c r="G51" s="139">
        <v>6</v>
      </c>
      <c r="H51" s="141">
        <v>16</v>
      </c>
    </row>
    <row r="52" spans="1:11" s="64" customFormat="1" ht="13.5" customHeight="1">
      <c r="B52" s="66" t="s">
        <v>202</v>
      </c>
      <c r="C52" s="186" t="s">
        <v>203</v>
      </c>
      <c r="D52" s="187"/>
      <c r="E52" s="66" t="s">
        <v>204</v>
      </c>
      <c r="F52" s="136">
        <v>2003</v>
      </c>
      <c r="G52" s="138">
        <v>6</v>
      </c>
      <c r="H52" s="140">
        <v>23</v>
      </c>
    </row>
    <row r="53" spans="1:11" ht="12.5" thickBot="1">
      <c r="F53" s="61"/>
      <c r="G53" s="61"/>
      <c r="H53" s="61"/>
    </row>
    <row r="54" spans="1:11" s="64" customFormat="1" ht="15" customHeight="1" thickBot="1">
      <c r="B54" s="70" t="s">
        <v>205</v>
      </c>
      <c r="C54" s="71"/>
      <c r="D54" s="71"/>
      <c r="E54" s="71"/>
      <c r="F54" s="71"/>
      <c r="G54" s="162">
        <v>90</v>
      </c>
      <c r="H54" s="72" t="s">
        <v>206</v>
      </c>
      <c r="I54" s="71"/>
      <c r="J54" s="72"/>
      <c r="K54" s="73"/>
    </row>
    <row r="55" spans="1:11" s="64" customFormat="1" ht="15" customHeight="1" thickTop="1" thickBot="1">
      <c r="B55" s="74" t="s">
        <v>207</v>
      </c>
      <c r="C55" s="75"/>
      <c r="D55" s="75"/>
      <c r="E55" s="76"/>
      <c r="F55" s="76"/>
      <c r="G55" s="188">
        <f>DATE(F51,G51,H51+G54)</f>
        <v>37878</v>
      </c>
      <c r="H55" s="189"/>
      <c r="I55" s="190"/>
      <c r="J55" s="77" t="s">
        <v>208</v>
      </c>
      <c r="K55" s="78"/>
    </row>
    <row r="56" spans="1:11" s="64" customFormat="1" ht="15" customHeight="1" thickTop="1">
      <c r="B56" s="79" t="s">
        <v>209</v>
      </c>
      <c r="C56" s="80"/>
      <c r="D56" s="80"/>
      <c r="E56" s="81"/>
      <c r="F56" s="81"/>
      <c r="G56" s="82"/>
      <c r="H56" s="80"/>
      <c r="I56" s="83"/>
      <c r="J56" s="81"/>
      <c r="K56" s="84"/>
    </row>
    <row r="57" spans="1:11">
      <c r="E57" s="85"/>
      <c r="F57" s="85"/>
      <c r="G57" s="85"/>
      <c r="H57" s="85"/>
      <c r="I57" s="85"/>
      <c r="J57" s="85"/>
    </row>
    <row r="58" spans="1:11" ht="13.5" customHeight="1">
      <c r="A58" s="191"/>
      <c r="B58" s="192" t="s">
        <v>210</v>
      </c>
      <c r="C58" s="194" t="s">
        <v>211</v>
      </c>
      <c r="D58" s="194"/>
      <c r="E58" s="195" t="s">
        <v>212</v>
      </c>
      <c r="F58" s="195"/>
      <c r="G58" s="195"/>
      <c r="H58" s="195"/>
      <c r="I58" s="195"/>
      <c r="J58" s="195"/>
      <c r="K58" s="195"/>
    </row>
    <row r="59" spans="1:11" ht="20.149999999999999" customHeight="1" thickBot="1">
      <c r="A59" s="191"/>
      <c r="B59" s="193"/>
      <c r="C59" s="66" t="s">
        <v>213</v>
      </c>
      <c r="D59" s="66" t="s">
        <v>214</v>
      </c>
      <c r="E59" s="66" t="s">
        <v>215</v>
      </c>
      <c r="F59" s="196" t="s">
        <v>216</v>
      </c>
      <c r="G59" s="197"/>
      <c r="H59" s="198"/>
      <c r="I59" s="66" t="s">
        <v>15</v>
      </c>
      <c r="J59" s="103" t="s">
        <v>217</v>
      </c>
      <c r="K59" s="86" t="s">
        <v>218</v>
      </c>
    </row>
    <row r="60" spans="1:11" ht="12.5" thickTop="1">
      <c r="A60" s="87"/>
      <c r="B60" s="88" t="s">
        <v>219</v>
      </c>
      <c r="C60" s="88" t="s">
        <v>220</v>
      </c>
      <c r="D60" s="88" t="s">
        <v>221</v>
      </c>
      <c r="E60" s="89" t="s">
        <v>222</v>
      </c>
      <c r="F60" s="90">
        <v>1996</v>
      </c>
      <c r="G60" s="91">
        <v>11</v>
      </c>
      <c r="H60" s="92">
        <v>21</v>
      </c>
      <c r="I60" s="110">
        <v>5</v>
      </c>
      <c r="J60" s="133">
        <f>DATE(F60+I60,G60,H60)</f>
        <v>37216</v>
      </c>
      <c r="K60" s="132" t="str">
        <f>IF(J60&lt;$G$55,"あり","なし")</f>
        <v>あり</v>
      </c>
    </row>
    <row r="61" spans="1:11">
      <c r="A61" s="87"/>
      <c r="B61" s="88" t="s">
        <v>223</v>
      </c>
      <c r="C61" s="88" t="s">
        <v>224</v>
      </c>
      <c r="D61" s="88" t="s">
        <v>225</v>
      </c>
      <c r="E61" s="89" t="s">
        <v>226</v>
      </c>
      <c r="F61" s="90">
        <v>1997</v>
      </c>
      <c r="G61" s="91">
        <v>5</v>
      </c>
      <c r="H61" s="92">
        <v>3</v>
      </c>
      <c r="I61" s="110">
        <v>5</v>
      </c>
      <c r="J61" s="134">
        <f t="shared" ref="J61:J70" si="1">DATE(F61+I61,G61,H61)</f>
        <v>37379</v>
      </c>
      <c r="K61" s="132" t="str">
        <f t="shared" ref="K61:K70" si="2">IF(J61&lt;$G$55,"あり","なし")</f>
        <v>あり</v>
      </c>
    </row>
    <row r="62" spans="1:11">
      <c r="A62" s="87"/>
      <c r="B62" s="88" t="s">
        <v>227</v>
      </c>
      <c r="C62" s="88" t="s">
        <v>228</v>
      </c>
      <c r="D62" s="88" t="s">
        <v>229</v>
      </c>
      <c r="E62" s="89" t="s">
        <v>230</v>
      </c>
      <c r="F62" s="90">
        <v>2000</v>
      </c>
      <c r="G62" s="91">
        <v>1</v>
      </c>
      <c r="H62" s="92">
        <v>5</v>
      </c>
      <c r="I62" s="110">
        <v>10</v>
      </c>
      <c r="J62" s="134">
        <f t="shared" si="1"/>
        <v>40183</v>
      </c>
      <c r="K62" s="132" t="str">
        <f t="shared" si="2"/>
        <v>なし</v>
      </c>
    </row>
    <row r="63" spans="1:11">
      <c r="A63" s="87"/>
      <c r="B63" s="88" t="s">
        <v>231</v>
      </c>
      <c r="C63" s="88" t="s">
        <v>232</v>
      </c>
      <c r="D63" s="88" t="s">
        <v>233</v>
      </c>
      <c r="E63" s="89" t="s">
        <v>234</v>
      </c>
      <c r="F63" s="90">
        <v>1999</v>
      </c>
      <c r="G63" s="91">
        <v>8</v>
      </c>
      <c r="H63" s="92">
        <v>31</v>
      </c>
      <c r="I63" s="110">
        <v>10</v>
      </c>
      <c r="J63" s="134">
        <f t="shared" si="1"/>
        <v>40056</v>
      </c>
      <c r="K63" s="132" t="str">
        <f t="shared" si="2"/>
        <v>なし</v>
      </c>
    </row>
    <row r="64" spans="1:11">
      <c r="A64" s="87"/>
      <c r="B64" s="88" t="s">
        <v>235</v>
      </c>
      <c r="C64" s="88" t="s">
        <v>236</v>
      </c>
      <c r="D64" s="88" t="s">
        <v>237</v>
      </c>
      <c r="E64" s="89" t="s">
        <v>238</v>
      </c>
      <c r="F64" s="90">
        <v>1995</v>
      </c>
      <c r="G64" s="91">
        <v>7</v>
      </c>
      <c r="H64" s="92">
        <v>16</v>
      </c>
      <c r="I64" s="110">
        <v>5</v>
      </c>
      <c r="J64" s="134">
        <f t="shared" si="1"/>
        <v>36723</v>
      </c>
      <c r="K64" s="132" t="str">
        <f t="shared" si="2"/>
        <v>あり</v>
      </c>
    </row>
    <row r="65" spans="1:11">
      <c r="A65" s="87"/>
      <c r="B65" s="88" t="s">
        <v>239</v>
      </c>
      <c r="C65" s="88" t="s">
        <v>240</v>
      </c>
      <c r="D65" s="88" t="s">
        <v>241</v>
      </c>
      <c r="E65" s="89" t="s">
        <v>242</v>
      </c>
      <c r="F65" s="90">
        <v>1999</v>
      </c>
      <c r="G65" s="91">
        <v>10</v>
      </c>
      <c r="H65" s="92">
        <v>15</v>
      </c>
      <c r="I65" s="110">
        <v>10</v>
      </c>
      <c r="J65" s="134">
        <f t="shared" si="1"/>
        <v>40101</v>
      </c>
      <c r="K65" s="132" t="str">
        <f t="shared" si="2"/>
        <v>なし</v>
      </c>
    </row>
    <row r="66" spans="1:11">
      <c r="A66" s="87"/>
      <c r="B66" s="88" t="s">
        <v>243</v>
      </c>
      <c r="C66" s="88" t="s">
        <v>244</v>
      </c>
      <c r="D66" s="88" t="s">
        <v>245</v>
      </c>
      <c r="E66" s="89" t="s">
        <v>246</v>
      </c>
      <c r="F66" s="90">
        <v>1999</v>
      </c>
      <c r="G66" s="91">
        <v>9</v>
      </c>
      <c r="H66" s="92">
        <v>30</v>
      </c>
      <c r="I66" s="110">
        <v>10</v>
      </c>
      <c r="J66" s="134">
        <f t="shared" si="1"/>
        <v>40086</v>
      </c>
      <c r="K66" s="132" t="str">
        <f t="shared" si="2"/>
        <v>なし</v>
      </c>
    </row>
    <row r="67" spans="1:11">
      <c r="A67" s="87"/>
      <c r="B67" s="88" t="s">
        <v>247</v>
      </c>
      <c r="C67" s="88" t="s">
        <v>244</v>
      </c>
      <c r="D67" s="88" t="s">
        <v>248</v>
      </c>
      <c r="E67" s="89" t="s">
        <v>249</v>
      </c>
      <c r="F67" s="90">
        <v>1996</v>
      </c>
      <c r="G67" s="91">
        <v>8</v>
      </c>
      <c r="H67" s="92">
        <v>19</v>
      </c>
      <c r="I67" s="110">
        <v>5</v>
      </c>
      <c r="J67" s="134">
        <f t="shared" si="1"/>
        <v>37122</v>
      </c>
      <c r="K67" s="132" t="str">
        <f t="shared" si="2"/>
        <v>あり</v>
      </c>
    </row>
    <row r="68" spans="1:11">
      <c r="A68" s="87"/>
      <c r="B68" s="88" t="s">
        <v>250</v>
      </c>
      <c r="C68" s="88" t="s">
        <v>251</v>
      </c>
      <c r="D68" s="88" t="s">
        <v>252</v>
      </c>
      <c r="E68" s="89" t="s">
        <v>253</v>
      </c>
      <c r="F68" s="90">
        <v>1995</v>
      </c>
      <c r="G68" s="91">
        <v>6</v>
      </c>
      <c r="H68" s="92">
        <v>15</v>
      </c>
      <c r="I68" s="110">
        <v>5</v>
      </c>
      <c r="J68" s="134">
        <f t="shared" si="1"/>
        <v>36692</v>
      </c>
      <c r="K68" s="132" t="str">
        <f t="shared" si="2"/>
        <v>あり</v>
      </c>
    </row>
    <row r="69" spans="1:11">
      <c r="A69" s="87"/>
      <c r="B69" s="88" t="s">
        <v>254</v>
      </c>
      <c r="C69" s="88" t="s">
        <v>255</v>
      </c>
      <c r="D69" s="88" t="s">
        <v>256</v>
      </c>
      <c r="E69" s="89" t="s">
        <v>257</v>
      </c>
      <c r="F69" s="90">
        <v>2000</v>
      </c>
      <c r="G69" s="91">
        <v>2</v>
      </c>
      <c r="H69" s="92">
        <v>15</v>
      </c>
      <c r="I69" s="110">
        <v>10</v>
      </c>
      <c r="J69" s="134">
        <f t="shared" si="1"/>
        <v>40224</v>
      </c>
      <c r="K69" s="132" t="str">
        <f t="shared" si="2"/>
        <v>なし</v>
      </c>
    </row>
    <row r="70" spans="1:11" ht="12.5" thickBot="1">
      <c r="A70" s="87"/>
      <c r="B70" s="88" t="s">
        <v>258</v>
      </c>
      <c r="C70" s="88" t="s">
        <v>255</v>
      </c>
      <c r="D70" s="88" t="s">
        <v>259</v>
      </c>
      <c r="E70" s="89" t="s">
        <v>260</v>
      </c>
      <c r="F70" s="90">
        <v>2000</v>
      </c>
      <c r="G70" s="91">
        <v>1</v>
      </c>
      <c r="H70" s="92">
        <v>18</v>
      </c>
      <c r="I70" s="110">
        <v>10</v>
      </c>
      <c r="J70" s="135">
        <f t="shared" si="1"/>
        <v>40196</v>
      </c>
      <c r="K70" s="132" t="str">
        <f t="shared" si="2"/>
        <v>なし</v>
      </c>
    </row>
    <row r="71" spans="1:11" ht="12.5" thickTop="1"/>
  </sheetData>
  <mergeCells count="18">
    <mergeCell ref="C50:H50"/>
    <mergeCell ref="C51:D51"/>
    <mergeCell ref="C52:D52"/>
    <mergeCell ref="G55:I55"/>
    <mergeCell ref="A58:A59"/>
    <mergeCell ref="B58:B59"/>
    <mergeCell ref="C58:D58"/>
    <mergeCell ref="E58:K58"/>
    <mergeCell ref="F59:H59"/>
    <mergeCell ref="C3:H3"/>
    <mergeCell ref="C4:D4"/>
    <mergeCell ref="C5:D5"/>
    <mergeCell ref="G8:I8"/>
    <mergeCell ref="A11:A12"/>
    <mergeCell ref="B11:B12"/>
    <mergeCell ref="C11:D11"/>
    <mergeCell ref="E11:K11"/>
    <mergeCell ref="F12:H12"/>
  </mergeCells>
  <phoneticPr fontId="2"/>
  <pageMargins left="0.75" right="0.75" top="1" bottom="1" header="0.51200000000000001" footer="0.51200000000000001"/>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E1" sqref="E1"/>
    </sheetView>
  </sheetViews>
  <sheetFormatPr defaultRowHeight="13"/>
  <cols>
    <col min="1" max="1" width="12" style="202" customWidth="1"/>
    <col min="2" max="2" width="24.81640625" style="202" customWidth="1"/>
    <col min="3" max="3" width="19.90625" style="202" customWidth="1"/>
    <col min="4" max="4" width="16" style="202" customWidth="1"/>
    <col min="5" max="5" width="14.08984375" style="202" customWidth="1"/>
    <col min="6" max="16384" width="8.7265625" style="202"/>
  </cols>
  <sheetData>
    <row r="1" spans="1:5" ht="20.5" customHeight="1">
      <c r="D1" s="206"/>
      <c r="E1" s="207" t="s">
        <v>305</v>
      </c>
    </row>
    <row r="2" spans="1:5">
      <c r="A2" s="205"/>
      <c r="B2" s="205"/>
      <c r="C2" s="205"/>
      <c r="D2" s="205"/>
      <c r="E2" s="205"/>
    </row>
    <row r="3" spans="1:5" ht="27" customHeight="1">
      <c r="A3" s="201" t="s">
        <v>293</v>
      </c>
      <c r="B3" s="201" t="s">
        <v>294</v>
      </c>
      <c r="C3" s="201" t="s">
        <v>295</v>
      </c>
      <c r="D3" s="208" t="s">
        <v>296</v>
      </c>
      <c r="E3" s="208" t="s">
        <v>304</v>
      </c>
    </row>
    <row r="4" spans="1:5" ht="27" customHeight="1">
      <c r="A4" s="203" t="s">
        <v>297</v>
      </c>
      <c r="B4" s="203" t="s">
        <v>281</v>
      </c>
      <c r="C4" s="204">
        <v>34669</v>
      </c>
      <c r="D4" s="209"/>
      <c r="E4" s="210"/>
    </row>
    <row r="5" spans="1:5" ht="27" customHeight="1">
      <c r="A5" s="203" t="s">
        <v>298</v>
      </c>
      <c r="B5" s="203" t="s">
        <v>282</v>
      </c>
      <c r="C5" s="204">
        <v>44531</v>
      </c>
      <c r="D5" s="209"/>
      <c r="E5" s="210"/>
    </row>
    <row r="6" spans="1:5" ht="27" customHeight="1">
      <c r="A6" s="203" t="s">
        <v>299</v>
      </c>
      <c r="B6" s="203" t="s">
        <v>283</v>
      </c>
      <c r="C6" s="203" t="s">
        <v>284</v>
      </c>
      <c r="D6" s="209"/>
      <c r="E6" s="210"/>
    </row>
    <row r="7" spans="1:5" ht="27" customHeight="1">
      <c r="A7" s="203" t="s">
        <v>300</v>
      </c>
      <c r="B7" s="203" t="s">
        <v>285</v>
      </c>
      <c r="C7" s="203" t="s">
        <v>286</v>
      </c>
      <c r="D7" s="209"/>
      <c r="E7" s="210"/>
    </row>
    <row r="8" spans="1:5" ht="27" customHeight="1">
      <c r="A8" s="203" t="s">
        <v>301</v>
      </c>
      <c r="B8" s="203" t="s">
        <v>287</v>
      </c>
      <c r="C8" s="203" t="s">
        <v>288</v>
      </c>
      <c r="D8" s="209"/>
      <c r="E8" s="210"/>
    </row>
    <row r="9" spans="1:5" ht="27" customHeight="1">
      <c r="A9" s="203" t="s">
        <v>302</v>
      </c>
      <c r="B9" s="203" t="s">
        <v>289</v>
      </c>
      <c r="C9" s="203" t="s">
        <v>290</v>
      </c>
      <c r="D9" s="209"/>
      <c r="E9" s="210"/>
    </row>
    <row r="10" spans="1:5" ht="27" customHeight="1">
      <c r="A10" s="205" t="s">
        <v>303</v>
      </c>
      <c r="B10" s="205" t="s">
        <v>291</v>
      </c>
      <c r="C10" s="205" t="s">
        <v>292</v>
      </c>
      <c r="D10" s="211"/>
      <c r="E10" s="211"/>
    </row>
    <row r="12" spans="1:5" ht="40" customHeight="1"/>
    <row r="13" spans="1:5" ht="20.5" customHeight="1">
      <c r="D13" s="206">
        <f ca="1">TODAY()</f>
        <v>44787</v>
      </c>
      <c r="E13" s="207" t="s">
        <v>305</v>
      </c>
    </row>
    <row r="14" spans="1:5">
      <c r="A14" s="205"/>
      <c r="B14" s="205"/>
      <c r="C14" s="205"/>
      <c r="D14" s="205"/>
      <c r="E14" s="205"/>
    </row>
    <row r="15" spans="1:5" ht="27" customHeight="1">
      <c r="A15" s="201" t="s">
        <v>293</v>
      </c>
      <c r="B15" s="201" t="s">
        <v>294</v>
      </c>
      <c r="C15" s="201" t="s">
        <v>295</v>
      </c>
      <c r="D15" s="208" t="s">
        <v>296</v>
      </c>
      <c r="E15" s="208" t="s">
        <v>304</v>
      </c>
    </row>
    <row r="16" spans="1:5" ht="27" customHeight="1">
      <c r="A16" s="203" t="s">
        <v>297</v>
      </c>
      <c r="B16" s="203" t="s">
        <v>281</v>
      </c>
      <c r="C16" s="204">
        <v>34669</v>
      </c>
      <c r="D16" s="209">
        <f>DATEDIF(B16,C16,"Y")</f>
        <v>49</v>
      </c>
      <c r="E16" s="210">
        <f ca="1">DATEDIF(C16,$D$13,"Y")</f>
        <v>27</v>
      </c>
    </row>
    <row r="17" spans="1:5" ht="27" customHeight="1">
      <c r="A17" s="203" t="s">
        <v>298</v>
      </c>
      <c r="B17" s="203" t="s">
        <v>282</v>
      </c>
      <c r="C17" s="204">
        <v>44531</v>
      </c>
      <c r="D17" s="209">
        <f t="shared" ref="D17:D22" si="0">DATEDIF(B17,C17,"Y")</f>
        <v>64</v>
      </c>
      <c r="E17" s="210">
        <f t="shared" ref="E17:E22" ca="1" si="1">DATEDIF(C17,$D$13,"Y")</f>
        <v>0</v>
      </c>
    </row>
    <row r="18" spans="1:5" ht="27" customHeight="1">
      <c r="A18" s="203" t="s">
        <v>299</v>
      </c>
      <c r="B18" s="203" t="s">
        <v>283</v>
      </c>
      <c r="C18" s="203" t="s">
        <v>284</v>
      </c>
      <c r="D18" s="209">
        <f t="shared" si="0"/>
        <v>18</v>
      </c>
      <c r="E18" s="210">
        <f t="shared" ca="1" si="1"/>
        <v>32</v>
      </c>
    </row>
    <row r="19" spans="1:5" ht="27" customHeight="1">
      <c r="A19" s="203" t="s">
        <v>300</v>
      </c>
      <c r="B19" s="203" t="s">
        <v>285</v>
      </c>
      <c r="C19" s="203" t="s">
        <v>286</v>
      </c>
      <c r="D19" s="209">
        <f t="shared" si="0"/>
        <v>33</v>
      </c>
      <c r="E19" s="210">
        <f t="shared" ca="1" si="1"/>
        <v>27</v>
      </c>
    </row>
    <row r="20" spans="1:5" ht="27" customHeight="1">
      <c r="A20" s="203" t="s">
        <v>301</v>
      </c>
      <c r="B20" s="203" t="s">
        <v>287</v>
      </c>
      <c r="C20" s="203" t="s">
        <v>288</v>
      </c>
      <c r="D20" s="209">
        <f t="shared" si="0"/>
        <v>17</v>
      </c>
      <c r="E20" s="210">
        <f t="shared" ca="1" si="1"/>
        <v>21</v>
      </c>
    </row>
    <row r="21" spans="1:5" ht="27" customHeight="1">
      <c r="A21" s="203" t="s">
        <v>302</v>
      </c>
      <c r="B21" s="203" t="s">
        <v>289</v>
      </c>
      <c r="C21" s="203" t="s">
        <v>290</v>
      </c>
      <c r="D21" s="209">
        <f t="shared" si="0"/>
        <v>34</v>
      </c>
      <c r="E21" s="210">
        <f t="shared" ca="1" si="1"/>
        <v>20</v>
      </c>
    </row>
    <row r="22" spans="1:5" ht="27" customHeight="1">
      <c r="A22" s="205" t="s">
        <v>303</v>
      </c>
      <c r="B22" s="205" t="s">
        <v>291</v>
      </c>
      <c r="C22" s="205" t="s">
        <v>292</v>
      </c>
      <c r="D22" s="211">
        <f t="shared" si="0"/>
        <v>36</v>
      </c>
      <c r="E22" s="211">
        <f t="shared" ca="1" si="1"/>
        <v>11</v>
      </c>
    </row>
  </sheetData>
  <phoneticPr fontId="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説明</vt:lpstr>
      <vt:lpstr>関数一覧</vt:lpstr>
      <vt:lpstr>問1</vt:lpstr>
      <vt:lpstr>問2</vt:lpstr>
      <vt:lpstr>問3</vt:lpstr>
      <vt:lpstr>問4</vt:lpstr>
      <vt:lpstr>問5</vt:lpstr>
      <vt:lpstr>問6</vt:lpstr>
      <vt:lpstr>問7</vt:lpstr>
      <vt:lpstr>問7-A</vt:lpstr>
      <vt:lpstr>'問7-A'!Print_Area</vt:lpstr>
    </vt:vector>
  </TitlesOfParts>
  <Manager>エムティ･ソフト</Manager>
  <Company>エムティ･ソフト</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日付と時刻の関数</dc:title>
  <dc:subject>日付と時刻の関数</dc:subject>
  <dc:creator>エムティ･ソフト</dc:creator>
  <cp:lastModifiedBy>biostat_35</cp:lastModifiedBy>
  <cp:lastPrinted>2003-07-15T11:40:00Z</cp:lastPrinted>
  <dcterms:created xsi:type="dcterms:W3CDTF">1998-11-01T12:01:33Z</dcterms:created>
  <dcterms:modified xsi:type="dcterms:W3CDTF">2022-08-14T05:27:30Z</dcterms:modified>
</cp:coreProperties>
</file>