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an\Documents\OpenSource\tfjsCtcLoss\tfjsctcloss\doc\"/>
    </mc:Choice>
  </mc:AlternateContent>
  <xr:revisionPtr revIDLastSave="0" documentId="13_ncr:1_{760FAC8D-3BA8-4CD3-908D-68CE08D08F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_C_A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1" l="1"/>
  <c r="K28" i="1"/>
  <c r="K29" i="1"/>
  <c r="K26" i="1"/>
  <c r="I27" i="1"/>
  <c r="I28" i="1"/>
  <c r="I29" i="1"/>
  <c r="I26" i="1"/>
  <c r="H27" i="1"/>
  <c r="H28" i="1"/>
  <c r="H29" i="1"/>
  <c r="H26" i="1"/>
  <c r="L3" i="1"/>
  <c r="L4" i="1"/>
  <c r="L5" i="1"/>
  <c r="F17" i="1" s="1"/>
  <c r="L2" i="1"/>
  <c r="K3" i="1"/>
  <c r="K4" i="1"/>
  <c r="K5" i="1"/>
  <c r="E17" i="1" s="1"/>
  <c r="K2" i="1"/>
  <c r="J3" i="1"/>
  <c r="J4" i="1"/>
  <c r="J5" i="1"/>
  <c r="J2" i="1"/>
  <c r="I3" i="1"/>
  <c r="I4" i="1"/>
  <c r="I5" i="1"/>
  <c r="I2" i="1"/>
  <c r="C8" i="1" s="1"/>
  <c r="H3" i="1"/>
  <c r="H4" i="1"/>
  <c r="H5" i="1"/>
  <c r="H2" i="1"/>
  <c r="B8" i="1" s="1"/>
  <c r="D33" i="1"/>
  <c r="D34" i="1"/>
  <c r="D35" i="1"/>
  <c r="D32" i="1"/>
  <c r="M17" i="1" l="1"/>
  <c r="H17" i="1" l="1"/>
  <c r="L17" i="1"/>
  <c r="F16" i="1" s="1"/>
  <c r="I17" i="1"/>
  <c r="J17" i="1"/>
  <c r="K17" i="1"/>
  <c r="M8" i="1"/>
  <c r="C16" i="1" l="1"/>
  <c r="N8" i="1"/>
  <c r="K8" i="1"/>
  <c r="L8" i="1"/>
  <c r="J8" i="1"/>
  <c r="H8" i="1"/>
  <c r="I8" i="1"/>
  <c r="E16" i="1"/>
  <c r="B16" i="1"/>
  <c r="D16" i="1"/>
  <c r="M16" i="1" l="1"/>
  <c r="J16" i="1" s="1"/>
  <c r="B9" i="1"/>
  <c r="C9" i="1"/>
  <c r="D9" i="1"/>
  <c r="E9" i="1"/>
  <c r="F9" i="1"/>
  <c r="I16" i="1" l="1"/>
  <c r="L16" i="1"/>
  <c r="K16" i="1"/>
  <c r="D15" i="1" s="1"/>
  <c r="H16" i="1"/>
  <c r="B15" i="1" s="1"/>
  <c r="M9" i="1"/>
  <c r="N9" i="1" s="1"/>
  <c r="E15" i="1" l="1"/>
  <c r="C15" i="1"/>
  <c r="H9" i="1"/>
  <c r="I9" i="1"/>
  <c r="J9" i="1"/>
  <c r="K9" i="1"/>
  <c r="L9" i="1"/>
  <c r="M15" i="1"/>
  <c r="C10" i="1" l="1"/>
  <c r="F10" i="1"/>
  <c r="E10" i="1"/>
  <c r="D10" i="1"/>
  <c r="L15" i="1"/>
  <c r="F21" i="1" s="1"/>
  <c r="I15" i="1"/>
  <c r="J15" i="1"/>
  <c r="D21" i="1" s="1"/>
  <c r="H15" i="1"/>
  <c r="B21" i="1" s="1"/>
  <c r="K15" i="1"/>
  <c r="E21" i="1" s="1"/>
  <c r="C21" i="1" l="1"/>
  <c r="C14" i="1"/>
  <c r="B14" i="1"/>
  <c r="M10" i="1"/>
  <c r="K10" i="1" s="1"/>
  <c r="E22" i="1" s="1"/>
  <c r="L10" i="1" l="1"/>
  <c r="F22" i="1" s="1"/>
  <c r="J10" i="1"/>
  <c r="D22" i="1" s="1"/>
  <c r="I10" i="1"/>
  <c r="C22" i="1" s="1"/>
  <c r="H10" i="1"/>
  <c r="B22" i="1" s="1"/>
  <c r="N10" i="1"/>
  <c r="M21" i="1"/>
  <c r="M14" i="1"/>
  <c r="C27" i="1" l="1"/>
  <c r="H21" i="1"/>
  <c r="K21" i="1"/>
  <c r="J21" i="1"/>
  <c r="L21" i="1"/>
  <c r="F11" i="1"/>
  <c r="I21" i="1"/>
  <c r="H22" i="1"/>
  <c r="E11" i="1"/>
  <c r="M11" i="1" s="1"/>
  <c r="L11" i="1" s="1"/>
  <c r="F23" i="1" s="1"/>
  <c r="C33" i="1"/>
  <c r="B27" i="1"/>
  <c r="E27" i="1"/>
  <c r="M22" i="1"/>
  <c r="J22" i="1" s="1"/>
  <c r="B33" i="1"/>
  <c r="K14" i="1"/>
  <c r="E20" i="1" s="1"/>
  <c r="L14" i="1"/>
  <c r="F20" i="1" s="1"/>
  <c r="J14" i="1"/>
  <c r="D20" i="1" s="1"/>
  <c r="E33" i="1"/>
  <c r="H14" i="1"/>
  <c r="B20" i="1" s="1"/>
  <c r="I14" i="1"/>
  <c r="C20" i="1" s="1"/>
  <c r="C28" i="1" l="1"/>
  <c r="K22" i="1"/>
  <c r="I22" i="1"/>
  <c r="L22" i="1"/>
  <c r="E28" i="1"/>
  <c r="B28" i="1"/>
  <c r="H11" i="1"/>
  <c r="B23" i="1" s="1"/>
  <c r="I11" i="1"/>
  <c r="C23" i="1" s="1"/>
  <c r="J11" i="1"/>
  <c r="D23" i="1" s="1"/>
  <c r="N11" i="1"/>
  <c r="N18" i="1" s="1"/>
  <c r="K11" i="1"/>
  <c r="E23" i="1" s="1"/>
  <c r="E34" i="1"/>
  <c r="B34" i="1"/>
  <c r="C34" i="1"/>
  <c r="M20" i="1"/>
  <c r="C26" i="1" s="1"/>
  <c r="J20" i="1" l="1"/>
  <c r="K20" i="1"/>
  <c r="L20" i="1"/>
  <c r="H20" i="1"/>
  <c r="I20" i="1"/>
  <c r="E26" i="1"/>
  <c r="B26" i="1"/>
  <c r="B32" i="1"/>
  <c r="C32" i="1"/>
  <c r="M23" i="1"/>
  <c r="I23" i="1" s="1"/>
  <c r="E32" i="1"/>
  <c r="H23" i="1" l="1"/>
  <c r="K23" i="1"/>
  <c r="B29" i="1"/>
  <c r="C29" i="1"/>
  <c r="E29" i="1"/>
  <c r="L23" i="1"/>
  <c r="J23" i="1"/>
  <c r="E35" i="1"/>
  <c r="C35" i="1"/>
  <c r="B35" i="1"/>
</calcChain>
</file>

<file path=xl/sharedStrings.xml><?xml version="1.0" encoding="utf-8"?>
<sst xmlns="http://schemas.openxmlformats.org/spreadsheetml/2006/main" count="73" uniqueCount="22">
  <si>
    <t>A</t>
  </si>
  <si>
    <t>C</t>
  </si>
  <si>
    <t>T</t>
  </si>
  <si>
    <t>_</t>
  </si>
  <si>
    <t>C(t)</t>
  </si>
  <si>
    <t>D(t)</t>
  </si>
  <si>
    <t>l'</t>
  </si>
  <si>
    <t>y(k, t)</t>
  </si>
  <si>
    <t xml:space="preserve"> Z(t)</t>
  </si>
  <si>
    <t>ln(C(t))</t>
  </si>
  <si>
    <t>^a(s, t)*^b(s, t)
/y(l'(s), t)</t>
  </si>
  <si>
    <t>(derived from expected test result)</t>
  </si>
  <si>
    <t>^a(s, t)</t>
  </si>
  <si>
    <t>^b(s, t)</t>
  </si>
  <si>
    <t>tmp b(s, t)</t>
  </si>
  <si>
    <t>tmp a(s, t)</t>
  </si>
  <si>
    <t>Maximum likelihood error [-sum(ln(C(t)))]</t>
  </si>
  <si>
    <t>^a(s, t)*^b(s, t)
/ (y(l'(s), t)*Z(t))</t>
  </si>
  <si>
    <t>character search</t>
  </si>
  <si>
    <t>TFJS derivatives
(tensory method)</t>
  </si>
  <si>
    <t>TFJS derivatives (paper method)</t>
  </si>
  <si>
    <t>Real derivatives
[y(k, t) + TFJS]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</si>
</sst>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7" formatCode="0.0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65" fontId="2" fillId="3" borderId="0" xfId="2" applyNumberFormat="1"/>
    <xf numFmtId="1" fontId="3" fillId="0" borderId="0" xfId="0" applyNumberFormat="1" applyFont="1" applyAlignment="1">
      <alignment horizontal="center"/>
    </xf>
    <xf numFmtId="165" fontId="1" fillId="2" borderId="0" xfId="1" applyNumberFormat="1"/>
    <xf numFmtId="165" fontId="4" fillId="4" borderId="0" xfId="3" applyNumberFormat="1"/>
    <xf numFmtId="0" fontId="3" fillId="0" borderId="0" xfId="0" applyFont="1"/>
    <xf numFmtId="0" fontId="3" fillId="0" borderId="0" xfId="0" applyFont="1" applyAlignment="1">
      <alignment horizontal="center" wrapText="1"/>
    </xf>
    <xf numFmtId="164" fontId="1" fillId="2" borderId="0" xfId="1" applyNumberFormat="1"/>
    <xf numFmtId="0" fontId="3" fillId="0" borderId="0" xfId="0" applyFont="1" applyAlignment="1">
      <alignment horizontal="center" wrapText="1" shrinkToFit="1"/>
    </xf>
    <xf numFmtId="0" fontId="3" fillId="0" borderId="0" xfId="0" applyFont="1" applyAlignment="1">
      <alignment horizontal="left"/>
    </xf>
    <xf numFmtId="167" fontId="3" fillId="0" borderId="0" xfId="0" applyNumberFormat="1" applyFon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zoomScale="85" zoomScaleNormal="85" workbookViewId="0"/>
  </sheetViews>
  <sheetFormatPr defaultRowHeight="15" x14ac:dyDescent="0.25"/>
  <cols>
    <col min="1" max="1" width="15.7109375" customWidth="1"/>
    <col min="5" max="5" width="9.7109375" customWidth="1"/>
    <col min="6" max="6" width="11.7109375" bestFit="1" customWidth="1"/>
    <col min="7" max="7" width="17" customWidth="1"/>
    <col min="8" max="8" width="9.42578125" customWidth="1"/>
    <col min="14" max="14" width="9.28515625" customWidth="1"/>
    <col min="18" max="18" width="12.85546875" customWidth="1"/>
  </cols>
  <sheetData>
    <row r="1" spans="1:19" ht="30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11" t="s">
        <v>18</v>
      </c>
      <c r="G1" s="2" t="s">
        <v>6</v>
      </c>
      <c r="H1" s="2" t="s">
        <v>3</v>
      </c>
      <c r="I1" s="2" t="s">
        <v>1</v>
      </c>
      <c r="J1" s="2" t="s">
        <v>3</v>
      </c>
      <c r="K1" s="2" t="s">
        <v>0</v>
      </c>
      <c r="L1" s="2" t="s">
        <v>3</v>
      </c>
      <c r="M1" s="12" t="s">
        <v>11</v>
      </c>
      <c r="S1" s="2"/>
    </row>
    <row r="2" spans="1:19" x14ac:dyDescent="0.25">
      <c r="A2" s="5">
        <v>1</v>
      </c>
      <c r="B2" s="1">
        <v>0.2</v>
      </c>
      <c r="C2" s="1">
        <v>0.1</v>
      </c>
      <c r="D2" s="1">
        <v>0.1</v>
      </c>
      <c r="E2" s="10">
        <v>0.6</v>
      </c>
      <c r="F2" s="2" t="s">
        <v>3</v>
      </c>
      <c r="G2" s="5">
        <v>1</v>
      </c>
      <c r="H2" s="3">
        <f>E2</f>
        <v>0.6</v>
      </c>
      <c r="I2" s="3">
        <f>C2</f>
        <v>0.1</v>
      </c>
      <c r="J2" s="3">
        <f>E2</f>
        <v>0.6</v>
      </c>
      <c r="K2" s="3">
        <f>B2</f>
        <v>0.2</v>
      </c>
      <c r="L2" s="3">
        <f>E2</f>
        <v>0.6</v>
      </c>
    </row>
    <row r="3" spans="1:19" x14ac:dyDescent="0.25">
      <c r="A3" s="5">
        <v>2</v>
      </c>
      <c r="B3" s="1">
        <v>0</v>
      </c>
      <c r="C3" s="10">
        <v>0.7</v>
      </c>
      <c r="D3" s="1">
        <v>0.2</v>
      </c>
      <c r="E3" s="1">
        <v>0.1</v>
      </c>
      <c r="F3" s="2" t="s">
        <v>1</v>
      </c>
      <c r="G3" s="5">
        <v>2</v>
      </c>
      <c r="H3" s="3">
        <f t="shared" ref="H3:H5" si="0">E3</f>
        <v>0.1</v>
      </c>
      <c r="I3" s="3">
        <f t="shared" ref="I3:I5" si="1">C3</f>
        <v>0.7</v>
      </c>
      <c r="J3" s="3">
        <f t="shared" ref="J3:J5" si="2">E3</f>
        <v>0.1</v>
      </c>
      <c r="K3" s="7">
        <f t="shared" ref="K3:K5" si="3">B3</f>
        <v>0</v>
      </c>
      <c r="L3" s="3">
        <f t="shared" ref="L3:L5" si="4">E3</f>
        <v>0.1</v>
      </c>
    </row>
    <row r="4" spans="1:19" x14ac:dyDescent="0.25">
      <c r="A4" s="5">
        <v>3</v>
      </c>
      <c r="B4" s="1">
        <v>0.2</v>
      </c>
      <c r="C4" s="1">
        <v>0</v>
      </c>
      <c r="D4" s="1">
        <v>0</v>
      </c>
      <c r="E4" s="10">
        <v>0.8</v>
      </c>
      <c r="F4" s="2" t="s">
        <v>3</v>
      </c>
      <c r="G4" s="5">
        <v>3</v>
      </c>
      <c r="H4" s="3">
        <f t="shared" si="0"/>
        <v>0.8</v>
      </c>
      <c r="I4" s="7">
        <f t="shared" si="1"/>
        <v>0</v>
      </c>
      <c r="J4" s="3">
        <f t="shared" si="2"/>
        <v>0.8</v>
      </c>
      <c r="K4" s="3">
        <f t="shared" si="3"/>
        <v>0.2</v>
      </c>
      <c r="L4" s="3">
        <f t="shared" si="4"/>
        <v>0.8</v>
      </c>
    </row>
    <row r="5" spans="1:19" x14ac:dyDescent="0.25">
      <c r="A5" s="5">
        <v>4</v>
      </c>
      <c r="B5" s="10">
        <v>0.6</v>
      </c>
      <c r="C5" s="1">
        <v>0.1</v>
      </c>
      <c r="D5" s="1">
        <v>0.1</v>
      </c>
      <c r="E5" s="1">
        <v>0.2</v>
      </c>
      <c r="F5" s="2" t="s">
        <v>0</v>
      </c>
      <c r="G5" s="5">
        <v>4</v>
      </c>
      <c r="H5" s="3">
        <f t="shared" si="0"/>
        <v>0.2</v>
      </c>
      <c r="I5" s="3">
        <f t="shared" si="1"/>
        <v>0.1</v>
      </c>
      <c r="J5" s="3">
        <f t="shared" si="2"/>
        <v>0.2</v>
      </c>
      <c r="K5" s="3">
        <f t="shared" si="3"/>
        <v>0.6</v>
      </c>
      <c r="L5" s="3">
        <f t="shared" si="4"/>
        <v>0.2</v>
      </c>
    </row>
    <row r="7" spans="1:19" x14ac:dyDescent="0.25">
      <c r="A7" s="2" t="s">
        <v>15</v>
      </c>
      <c r="B7" s="2" t="s">
        <v>3</v>
      </c>
      <c r="C7" s="2" t="s">
        <v>1</v>
      </c>
      <c r="D7" s="2" t="s">
        <v>3</v>
      </c>
      <c r="E7" s="2" t="s">
        <v>0</v>
      </c>
      <c r="F7" s="2" t="s">
        <v>3</v>
      </c>
      <c r="G7" s="2" t="s">
        <v>12</v>
      </c>
      <c r="H7" s="2" t="s">
        <v>3</v>
      </c>
      <c r="I7" s="2" t="s">
        <v>1</v>
      </c>
      <c r="J7" s="2" t="s">
        <v>3</v>
      </c>
      <c r="K7" s="2" t="s">
        <v>0</v>
      </c>
      <c r="L7" s="2" t="s">
        <v>3</v>
      </c>
      <c r="M7" s="2" t="s">
        <v>4</v>
      </c>
      <c r="N7" s="2" t="s">
        <v>9</v>
      </c>
    </row>
    <row r="8" spans="1:19" x14ac:dyDescent="0.25">
      <c r="A8" s="5">
        <v>1</v>
      </c>
      <c r="B8" s="6">
        <f>H2</f>
        <v>0.6</v>
      </c>
      <c r="C8" s="6">
        <f>I2</f>
        <v>0.1</v>
      </c>
      <c r="D8" s="7">
        <v>0</v>
      </c>
      <c r="E8" s="7">
        <v>0</v>
      </c>
      <c r="F8" s="7">
        <v>0</v>
      </c>
      <c r="G8" s="5">
        <v>1</v>
      </c>
      <c r="H8" s="6">
        <f>B8/$M8</f>
        <v>0.85714285714285721</v>
      </c>
      <c r="I8" s="6">
        <f t="shared" ref="I8:L8" si="5">C8/$M8</f>
        <v>0.14285714285714288</v>
      </c>
      <c r="J8" s="7">
        <f t="shared" si="5"/>
        <v>0</v>
      </c>
      <c r="K8" s="7">
        <f t="shared" si="5"/>
        <v>0</v>
      </c>
      <c r="L8" s="7">
        <f t="shared" si="5"/>
        <v>0</v>
      </c>
      <c r="M8" s="3">
        <f>SUM(B8:F8)</f>
        <v>0.7</v>
      </c>
      <c r="N8" s="3">
        <f>LN(M8)</f>
        <v>-0.35667494393873245</v>
      </c>
    </row>
    <row r="9" spans="1:19" x14ac:dyDescent="0.25">
      <c r="A9" s="5">
        <v>2</v>
      </c>
      <c r="B9" s="3">
        <f>H8*H3</f>
        <v>8.5714285714285729E-2</v>
      </c>
      <c r="C9" s="3">
        <f>SUM(H8:I8)*I3</f>
        <v>0.7</v>
      </c>
      <c r="D9" s="3">
        <f>SUM(I8:J8)*J3</f>
        <v>1.4285714285714289E-2</v>
      </c>
      <c r="E9" s="4">
        <f>SUM(I8:K8)*K3</f>
        <v>0</v>
      </c>
      <c r="F9" s="4">
        <f>SUM(K8:L8)*L3</f>
        <v>0</v>
      </c>
      <c r="G9" s="5">
        <v>2</v>
      </c>
      <c r="H9" s="3">
        <f t="shared" ref="H9:H11" si="6">B9/$M9</f>
        <v>0.10714285714285716</v>
      </c>
      <c r="I9" s="3">
        <f t="shared" ref="I9:I11" si="7">C9/$M9</f>
        <v>0.875</v>
      </c>
      <c r="J9" s="3">
        <f t="shared" ref="J9:J11" si="8">D9/$M9</f>
        <v>1.7857142857142863E-2</v>
      </c>
      <c r="K9" s="4">
        <f t="shared" ref="K9:K11" si="9">E9/$M9</f>
        <v>0</v>
      </c>
      <c r="L9" s="4">
        <f t="shared" ref="L9:L11" si="10">F9/$M9</f>
        <v>0</v>
      </c>
      <c r="M9" s="3">
        <f t="shared" ref="M9:M11" si="11">SUM(B9:F9)</f>
        <v>0.79999999999999993</v>
      </c>
      <c r="N9" s="3">
        <f>LN(M9)</f>
        <v>-0.22314355131420985</v>
      </c>
    </row>
    <row r="10" spans="1:19" x14ac:dyDescent="0.25">
      <c r="A10" s="5">
        <v>3</v>
      </c>
      <c r="B10" s="7">
        <v>0</v>
      </c>
      <c r="C10" s="3">
        <f>SUM(H9:I9)*I4</f>
        <v>0</v>
      </c>
      <c r="D10" s="3">
        <f>SUM(I9:J9)*J4</f>
        <v>0.71428571428571441</v>
      </c>
      <c r="E10" s="3">
        <f>SUM(I9:K9)*K4</f>
        <v>0.1785714285714286</v>
      </c>
      <c r="F10" s="4">
        <f>SUM(K9:L9)*L4</f>
        <v>0</v>
      </c>
      <c r="G10" s="5">
        <v>3</v>
      </c>
      <c r="H10" s="7">
        <f t="shared" si="6"/>
        <v>0</v>
      </c>
      <c r="I10" s="3">
        <f t="shared" si="7"/>
        <v>0</v>
      </c>
      <c r="J10" s="3">
        <f t="shared" si="8"/>
        <v>0.8</v>
      </c>
      <c r="K10" s="3">
        <f t="shared" si="9"/>
        <v>0.2</v>
      </c>
      <c r="L10" s="4">
        <f t="shared" si="10"/>
        <v>0</v>
      </c>
      <c r="M10" s="3">
        <f t="shared" si="11"/>
        <v>0.89285714285714302</v>
      </c>
      <c r="N10" s="3">
        <f>LN(M10)</f>
        <v>-0.11332868530700299</v>
      </c>
    </row>
    <row r="11" spans="1:19" x14ac:dyDescent="0.25">
      <c r="A11" s="5">
        <v>4</v>
      </c>
      <c r="B11" s="7">
        <v>0</v>
      </c>
      <c r="C11" s="7">
        <v>0</v>
      </c>
      <c r="D11" s="7">
        <v>0</v>
      </c>
      <c r="E11" s="3">
        <f>SUM(I10:K10)*K5</f>
        <v>0.6</v>
      </c>
      <c r="F11" s="3">
        <f>SUM(K10:L10)*L5</f>
        <v>4.0000000000000008E-2</v>
      </c>
      <c r="G11" s="5">
        <v>4</v>
      </c>
      <c r="H11" s="7">
        <f t="shared" si="6"/>
        <v>0</v>
      </c>
      <c r="I11" s="7">
        <f t="shared" si="7"/>
        <v>0</v>
      </c>
      <c r="J11" s="7">
        <f t="shared" si="8"/>
        <v>0</v>
      </c>
      <c r="K11" s="3">
        <f t="shared" si="9"/>
        <v>0.9375</v>
      </c>
      <c r="L11" s="3">
        <f t="shared" si="10"/>
        <v>6.2500000000000014E-2</v>
      </c>
      <c r="M11" s="3">
        <f t="shared" si="11"/>
        <v>0.64</v>
      </c>
      <c r="N11" s="3">
        <f>LN(M11)</f>
        <v>-0.44628710262841947</v>
      </c>
    </row>
    <row r="12" spans="1:19" x14ac:dyDescent="0.25">
      <c r="N12" s="8"/>
    </row>
    <row r="13" spans="1:19" x14ac:dyDescent="0.25">
      <c r="A13" s="2" t="s">
        <v>14</v>
      </c>
      <c r="B13" s="2" t="s">
        <v>3</v>
      </c>
      <c r="C13" s="2" t="s">
        <v>1</v>
      </c>
      <c r="D13" s="2" t="s">
        <v>3</v>
      </c>
      <c r="E13" s="2" t="s">
        <v>0</v>
      </c>
      <c r="F13" s="2" t="s">
        <v>3</v>
      </c>
      <c r="G13" s="2" t="s">
        <v>13</v>
      </c>
      <c r="H13" s="2" t="s">
        <v>3</v>
      </c>
      <c r="I13" s="2" t="s">
        <v>1</v>
      </c>
      <c r="J13" s="2" t="s">
        <v>3</v>
      </c>
      <c r="K13" s="2" t="s">
        <v>0</v>
      </c>
      <c r="L13" s="2" t="s">
        <v>3</v>
      </c>
      <c r="M13" s="2" t="s">
        <v>5</v>
      </c>
    </row>
    <row r="14" spans="1:19" x14ac:dyDescent="0.25">
      <c r="A14" s="5">
        <v>1</v>
      </c>
      <c r="B14" s="3">
        <f t="shared" ref="B14:B16" si="12">H2*SUM(H15:I15)</f>
        <v>0.52500000000000002</v>
      </c>
      <c r="C14" s="3">
        <f>I2*SUM(I15:K15)</f>
        <v>0.1</v>
      </c>
      <c r="D14" s="7">
        <v>0</v>
      </c>
      <c r="E14" s="7">
        <v>0</v>
      </c>
      <c r="F14" s="7">
        <v>0</v>
      </c>
      <c r="G14" s="5">
        <v>1</v>
      </c>
      <c r="H14" s="3">
        <f>B14/$M14</f>
        <v>0.84000000000000008</v>
      </c>
      <c r="I14" s="3">
        <f t="shared" ref="I14:L14" si="13">C14/$M14</f>
        <v>0.16</v>
      </c>
      <c r="J14" s="7">
        <f t="shared" si="13"/>
        <v>0</v>
      </c>
      <c r="K14" s="7">
        <f t="shared" si="13"/>
        <v>0</v>
      </c>
      <c r="L14" s="7">
        <f t="shared" si="13"/>
        <v>0</v>
      </c>
      <c r="M14" s="3">
        <f>SUM(B14:F14)</f>
        <v>0.625</v>
      </c>
    </row>
    <row r="15" spans="1:19" x14ac:dyDescent="0.25">
      <c r="A15" s="5">
        <v>2</v>
      </c>
      <c r="B15" s="4">
        <f t="shared" si="12"/>
        <v>0</v>
      </c>
      <c r="C15" s="3">
        <f>I3*SUM(I16:K16)</f>
        <v>0.55999999999999994</v>
      </c>
      <c r="D15" s="3">
        <f>J3*SUM(J16:K16)</f>
        <v>0.08</v>
      </c>
      <c r="E15" s="3">
        <f>K3*SUM(K16:L16)</f>
        <v>0</v>
      </c>
      <c r="F15" s="7">
        <v>0</v>
      </c>
      <c r="G15" s="5">
        <v>2</v>
      </c>
      <c r="H15" s="4">
        <f t="shared" ref="H15:H17" si="14">B15/$M15</f>
        <v>0</v>
      </c>
      <c r="I15" s="3">
        <f t="shared" ref="I15:I17" si="15">C15/$M15</f>
        <v>0.875</v>
      </c>
      <c r="J15" s="3">
        <f t="shared" ref="J15:J17" si="16">D15/$M15</f>
        <v>0.12500000000000003</v>
      </c>
      <c r="K15" s="3">
        <f t="shared" ref="K15:K17" si="17">E15/$M15</f>
        <v>0</v>
      </c>
      <c r="L15" s="7">
        <f t="shared" ref="L15:L17" si="18">F15/$M15</f>
        <v>0</v>
      </c>
      <c r="M15" s="3">
        <f t="shared" ref="M15:M17" si="19">SUM(B15:F15)</f>
        <v>0.6399999999999999</v>
      </c>
    </row>
    <row r="16" spans="1:19" x14ac:dyDescent="0.25">
      <c r="A16" s="5">
        <v>3</v>
      </c>
      <c r="B16" s="4">
        <f t="shared" si="12"/>
        <v>0</v>
      </c>
      <c r="C16" s="4">
        <f>I4*SUM(I17:K17)</f>
        <v>0</v>
      </c>
      <c r="D16" s="3">
        <f>J4*SUM(J17:K17)</f>
        <v>0.6</v>
      </c>
      <c r="E16" s="3">
        <f>K4*SUM(K17:L17)</f>
        <v>0.19999999999999998</v>
      </c>
      <c r="F16" s="3">
        <f>L17*L4</f>
        <v>0.2</v>
      </c>
      <c r="G16" s="5">
        <v>3</v>
      </c>
      <c r="H16" s="4">
        <f t="shared" si="14"/>
        <v>0</v>
      </c>
      <c r="I16" s="4">
        <f t="shared" si="15"/>
        <v>0</v>
      </c>
      <c r="J16" s="3">
        <f t="shared" si="16"/>
        <v>0.6</v>
      </c>
      <c r="K16" s="3">
        <f t="shared" si="17"/>
        <v>0.19999999999999998</v>
      </c>
      <c r="L16" s="3">
        <f t="shared" si="18"/>
        <v>0.2</v>
      </c>
      <c r="M16" s="3">
        <f t="shared" si="19"/>
        <v>1</v>
      </c>
    </row>
    <row r="17" spans="1:14" x14ac:dyDescent="0.25">
      <c r="A17" s="5">
        <v>4</v>
      </c>
      <c r="B17" s="7">
        <v>0</v>
      </c>
      <c r="C17" s="7">
        <v>0</v>
      </c>
      <c r="D17" s="7">
        <v>0</v>
      </c>
      <c r="E17" s="6">
        <f>K5</f>
        <v>0.6</v>
      </c>
      <c r="F17" s="6">
        <f>L5</f>
        <v>0.2</v>
      </c>
      <c r="G17" s="5">
        <v>4</v>
      </c>
      <c r="H17" s="7">
        <f t="shared" si="14"/>
        <v>0</v>
      </c>
      <c r="I17" s="7">
        <f t="shared" si="15"/>
        <v>0</v>
      </c>
      <c r="J17" s="7">
        <f t="shared" si="16"/>
        <v>0</v>
      </c>
      <c r="K17" s="6">
        <f t="shared" si="17"/>
        <v>0.74999999999999989</v>
      </c>
      <c r="L17" s="6">
        <f t="shared" si="18"/>
        <v>0.25</v>
      </c>
      <c r="M17" s="3">
        <f t="shared" si="19"/>
        <v>0.8</v>
      </c>
    </row>
    <row r="18" spans="1:14" x14ac:dyDescent="0.25">
      <c r="J18" s="8" t="s">
        <v>16</v>
      </c>
      <c r="N18" s="13">
        <f>-SUM(N8:N11)</f>
        <v>1.1394342831883648</v>
      </c>
    </row>
    <row r="19" spans="1:14" ht="30" x14ac:dyDescent="0.25">
      <c r="A19" s="9" t="s">
        <v>10</v>
      </c>
      <c r="B19" s="2" t="s">
        <v>3</v>
      </c>
      <c r="C19" s="2" t="s">
        <v>1</v>
      </c>
      <c r="D19" s="2" t="s">
        <v>3</v>
      </c>
      <c r="E19" s="2" t="s">
        <v>0</v>
      </c>
      <c r="F19" s="2" t="s">
        <v>3</v>
      </c>
      <c r="G19" s="9" t="s">
        <v>17</v>
      </c>
      <c r="H19" s="2" t="s">
        <v>3</v>
      </c>
      <c r="I19" s="2" t="s">
        <v>1</v>
      </c>
      <c r="J19" s="2" t="s">
        <v>3</v>
      </c>
      <c r="K19" s="2" t="s">
        <v>0</v>
      </c>
      <c r="L19" s="2" t="s">
        <v>3</v>
      </c>
      <c r="M19" s="2" t="s">
        <v>8</v>
      </c>
    </row>
    <row r="20" spans="1:14" x14ac:dyDescent="0.25">
      <c r="A20" s="5">
        <v>1</v>
      </c>
      <c r="B20" s="3">
        <f t="shared" ref="B20:F23" si="20">IFERROR(H8*H14/H2,0)</f>
        <v>1.2000000000000002</v>
      </c>
      <c r="C20" s="3">
        <f t="shared" si="20"/>
        <v>0.22857142857142859</v>
      </c>
      <c r="D20" s="3">
        <f t="shared" si="20"/>
        <v>0</v>
      </c>
      <c r="E20" s="3">
        <f t="shared" si="20"/>
        <v>0</v>
      </c>
      <c r="F20" s="3">
        <f t="shared" si="20"/>
        <v>0</v>
      </c>
      <c r="G20" s="5">
        <v>1</v>
      </c>
      <c r="H20" s="3">
        <f>IFERROR(B20/$M20,0)</f>
        <v>0.84</v>
      </c>
      <c r="I20" s="3">
        <f>IFERROR(C20/$M20,0)</f>
        <v>0.15999999999999998</v>
      </c>
      <c r="J20" s="3">
        <f>IFERROR(D20/$M20,0)</f>
        <v>0</v>
      </c>
      <c r="K20" s="3">
        <f>IFERROR(E20/$M20,0)</f>
        <v>0</v>
      </c>
      <c r="L20" s="3">
        <f>IFERROR(F20/$M20,0)</f>
        <v>0</v>
      </c>
      <c r="M20" s="3">
        <f>SUM(B20:F20)</f>
        <v>1.4285714285714288</v>
      </c>
    </row>
    <row r="21" spans="1:14" x14ac:dyDescent="0.25">
      <c r="A21" s="5">
        <v>2</v>
      </c>
      <c r="B21" s="3">
        <f t="shared" si="20"/>
        <v>0</v>
      </c>
      <c r="C21" s="3">
        <f t="shared" si="20"/>
        <v>1.09375</v>
      </c>
      <c r="D21" s="3">
        <f t="shared" si="20"/>
        <v>2.2321428571428582E-2</v>
      </c>
      <c r="E21" s="7">
        <f t="shared" si="20"/>
        <v>0</v>
      </c>
      <c r="F21" s="3">
        <f t="shared" si="20"/>
        <v>0</v>
      </c>
      <c r="G21" s="5">
        <v>2</v>
      </c>
      <c r="H21" s="3">
        <f>IFERROR(B21/$M21,0)</f>
        <v>0</v>
      </c>
      <c r="I21" s="3">
        <f>IFERROR(C21/$M21,0)</f>
        <v>0.98</v>
      </c>
      <c r="J21" s="3">
        <f>IFERROR(D21/$M21,0)</f>
        <v>2.0000000000000011E-2</v>
      </c>
      <c r="K21" s="3">
        <f>IFERROR(E21/$M21,0)</f>
        <v>0</v>
      </c>
      <c r="L21" s="3">
        <f>IFERROR(F21/$M21,0)</f>
        <v>0</v>
      </c>
      <c r="M21" s="3">
        <f>SUM(B21:F21)</f>
        <v>1.1160714285714286</v>
      </c>
    </row>
    <row r="22" spans="1:14" x14ac:dyDescent="0.25">
      <c r="A22" s="5">
        <v>3</v>
      </c>
      <c r="B22" s="3">
        <f t="shared" si="20"/>
        <v>0</v>
      </c>
      <c r="C22" s="7">
        <f t="shared" si="20"/>
        <v>0</v>
      </c>
      <c r="D22" s="3">
        <f t="shared" si="20"/>
        <v>0.6</v>
      </c>
      <c r="E22" s="3">
        <f t="shared" si="20"/>
        <v>0.19999999999999998</v>
      </c>
      <c r="F22" s="3">
        <f t="shared" si="20"/>
        <v>0</v>
      </c>
      <c r="G22" s="5">
        <v>3</v>
      </c>
      <c r="H22" s="3">
        <f>IFERROR(B22/$M22,0)</f>
        <v>0</v>
      </c>
      <c r="I22" s="3">
        <f>IFERROR(C22/$M22,0)</f>
        <v>0</v>
      </c>
      <c r="J22" s="3">
        <f>IFERROR(D22/$M22,0)</f>
        <v>0.75</v>
      </c>
      <c r="K22" s="3">
        <f>IFERROR(E22/$M22,0)</f>
        <v>0.25</v>
      </c>
      <c r="L22" s="3">
        <f>IFERROR(F22/$M22,0)</f>
        <v>0</v>
      </c>
      <c r="M22" s="3">
        <f>SUM(B22:F22)</f>
        <v>0.79999999999999993</v>
      </c>
    </row>
    <row r="23" spans="1:14" x14ac:dyDescent="0.25">
      <c r="A23" s="5">
        <v>4</v>
      </c>
      <c r="B23" s="3">
        <f t="shared" si="20"/>
        <v>0</v>
      </c>
      <c r="C23" s="3">
        <f t="shared" si="20"/>
        <v>0</v>
      </c>
      <c r="D23" s="3">
        <f t="shared" si="20"/>
        <v>0</v>
      </c>
      <c r="E23" s="3">
        <f t="shared" si="20"/>
        <v>1.1718749999999998</v>
      </c>
      <c r="F23" s="3">
        <f t="shared" si="20"/>
        <v>7.8125000000000014E-2</v>
      </c>
      <c r="G23" s="5">
        <v>4</v>
      </c>
      <c r="H23" s="3">
        <f>IFERROR(B23/$M23,0)</f>
        <v>0</v>
      </c>
      <c r="I23" s="3">
        <f>IFERROR(C23/$M23,0)</f>
        <v>0</v>
      </c>
      <c r="J23" s="3">
        <f>IFERROR(D23/$M23,0)</f>
        <v>0</v>
      </c>
      <c r="K23" s="3">
        <f>IFERROR(E23/$M23,0)</f>
        <v>0.9375</v>
      </c>
      <c r="L23" s="3">
        <f>IFERROR(F23/$M23,0)</f>
        <v>6.2500000000000028E-2</v>
      </c>
      <c r="M23" s="3">
        <f>SUM(B23:F23)</f>
        <v>1.2499999999999998</v>
      </c>
    </row>
    <row r="25" spans="1:14" ht="30" x14ac:dyDescent="0.25">
      <c r="A25" s="11" t="s">
        <v>20</v>
      </c>
      <c r="B25" s="2" t="s">
        <v>0</v>
      </c>
      <c r="C25" s="2" t="s">
        <v>1</v>
      </c>
      <c r="D25" s="2" t="s">
        <v>2</v>
      </c>
      <c r="E25" s="2" t="s">
        <v>3</v>
      </c>
      <c r="G25" s="9" t="s">
        <v>19</v>
      </c>
      <c r="H25" s="2" t="s">
        <v>0</v>
      </c>
      <c r="I25" s="2" t="s">
        <v>1</v>
      </c>
      <c r="J25" s="2" t="s">
        <v>2</v>
      </c>
      <c r="K25" s="2" t="s">
        <v>3</v>
      </c>
    </row>
    <row r="26" spans="1:14" x14ac:dyDescent="0.25">
      <c r="A26" s="5">
        <v>1</v>
      </c>
      <c r="B26" s="3">
        <f>IFERROR(-(1/(B2*$M20))*K8*K14,0)</f>
        <v>0</v>
      </c>
      <c r="C26" s="3">
        <f>IFERROR(-(1/(C2*$M20))*I8*I14,0)</f>
        <v>-0.16</v>
      </c>
      <c r="D26" s="4">
        <v>0</v>
      </c>
      <c r="E26" s="3">
        <f>IFERROR(-(1/(E2*$M20))*(H8*H14+J8*J14+L8*L14),0)</f>
        <v>-0.84</v>
      </c>
      <c r="G26" s="5">
        <v>1</v>
      </c>
      <c r="H26" s="3">
        <f>-K20</f>
        <v>0</v>
      </c>
      <c r="I26" s="3">
        <f>-I20</f>
        <v>-0.15999999999999998</v>
      </c>
      <c r="J26" s="3">
        <v>0</v>
      </c>
      <c r="K26" s="3">
        <f>-SUM(H20,J20,L20)</f>
        <v>-0.84</v>
      </c>
    </row>
    <row r="27" spans="1:14" x14ac:dyDescent="0.25">
      <c r="A27" s="5">
        <v>2</v>
      </c>
      <c r="B27" s="7">
        <f>IFERROR(-(1/(B3*$M21))*K9*K15,0)</f>
        <v>0</v>
      </c>
      <c r="C27" s="3">
        <f>IFERROR(-(1/(C3*$M21))*I9*I15,0)</f>
        <v>-0.98000000000000009</v>
      </c>
      <c r="D27" s="4">
        <v>0</v>
      </c>
      <c r="E27" s="3">
        <f>IFERROR(-(1/(E3*$M21))*(H9*H15+J9*J15+L9*L15),0)</f>
        <v>-2.0000000000000007E-2</v>
      </c>
      <c r="G27" s="5">
        <v>2</v>
      </c>
      <c r="H27" s="3">
        <f t="shared" ref="H27:H29" si="21">-K21</f>
        <v>0</v>
      </c>
      <c r="I27" s="3">
        <f t="shared" ref="I27:I29" si="22">-I21</f>
        <v>-0.98</v>
      </c>
      <c r="J27" s="3">
        <v>0</v>
      </c>
      <c r="K27" s="3">
        <f t="shared" ref="K27:K29" si="23">-SUM(H21,J21,L21)</f>
        <v>-2.0000000000000011E-2</v>
      </c>
    </row>
    <row r="28" spans="1:14" x14ac:dyDescent="0.25">
      <c r="A28" s="5">
        <v>3</v>
      </c>
      <c r="B28" s="3">
        <f>IFERROR(-(1/(B4*$M22))*K10*K16,0)</f>
        <v>-0.24999999999999997</v>
      </c>
      <c r="C28" s="3">
        <f>IFERROR(-(1/(C4*$M22))*I10*I16,0)</f>
        <v>0</v>
      </c>
      <c r="D28" s="4">
        <v>0</v>
      </c>
      <c r="E28" s="3">
        <f>IFERROR(-(1/(E4*$M22))*(H10*H16+J10*J16+L10*L16),0)</f>
        <v>-0.75</v>
      </c>
      <c r="G28" s="5">
        <v>3</v>
      </c>
      <c r="H28" s="3">
        <f t="shared" si="21"/>
        <v>-0.25</v>
      </c>
      <c r="I28" s="3">
        <f t="shared" si="22"/>
        <v>0</v>
      </c>
      <c r="J28" s="3">
        <v>0</v>
      </c>
      <c r="K28" s="3">
        <f t="shared" si="23"/>
        <v>-0.75</v>
      </c>
    </row>
    <row r="29" spans="1:14" x14ac:dyDescent="0.25">
      <c r="A29" s="5">
        <v>4</v>
      </c>
      <c r="B29" s="3">
        <f>IFERROR(-(1/(B5*$M23))*K11*K17,0)</f>
        <v>-0.9375</v>
      </c>
      <c r="C29" s="3">
        <f>IFERROR(-(1/(C5*$M23))*I11*I17,0)</f>
        <v>0</v>
      </c>
      <c r="D29" s="4">
        <v>0</v>
      </c>
      <c r="E29" s="3">
        <f>IFERROR(-(1/(E5*$M23))*(H11*H17+J11*J17+L11*L17),0)</f>
        <v>-6.2500000000000028E-2</v>
      </c>
      <c r="G29" s="5">
        <v>4</v>
      </c>
      <c r="H29" s="3">
        <f t="shared" si="21"/>
        <v>-0.9375</v>
      </c>
      <c r="I29" s="3">
        <f t="shared" si="22"/>
        <v>0</v>
      </c>
      <c r="J29" s="3">
        <v>0</v>
      </c>
      <c r="K29" s="3">
        <f t="shared" si="23"/>
        <v>-6.2500000000000028E-2</v>
      </c>
    </row>
    <row r="31" spans="1:14" ht="30" x14ac:dyDescent="0.25">
      <c r="A31" s="9" t="s">
        <v>21</v>
      </c>
      <c r="B31" s="2" t="s">
        <v>0</v>
      </c>
      <c r="C31" s="2" t="s">
        <v>1</v>
      </c>
      <c r="D31" s="2" t="s">
        <v>2</v>
      </c>
      <c r="E31" s="2" t="s">
        <v>3</v>
      </c>
    </row>
    <row r="32" spans="1:14" x14ac:dyDescent="0.25">
      <c r="A32" s="5">
        <v>1</v>
      </c>
      <c r="B32" s="3">
        <f>IFERROR(B2-(1/(B2*$M20))*K8*K14,0)</f>
        <v>0.2</v>
      </c>
      <c r="C32" s="3">
        <f>IFERROR(C2-(1/(C2*$M20))*I8*I14,0)</f>
        <v>-0.06</v>
      </c>
      <c r="D32" s="4">
        <f>D2</f>
        <v>0.1</v>
      </c>
      <c r="E32" s="3">
        <f>IFERROR(E2-(1/(E2*$M20))*(H8*H14+J8*J14+L8*L14),0)</f>
        <v>-0.24</v>
      </c>
    </row>
    <row r="33" spans="1:5" x14ac:dyDescent="0.25">
      <c r="A33" s="5">
        <v>2</v>
      </c>
      <c r="B33" s="7">
        <f>IFERROR(B3-(1/(B3*$M21))*K9*K15,0)</f>
        <v>0</v>
      </c>
      <c r="C33" s="3">
        <f>IFERROR(C3-(1/(C3*$M21))*I9*I15,0)</f>
        <v>-0.28000000000000014</v>
      </c>
      <c r="D33" s="4">
        <f>D3</f>
        <v>0.2</v>
      </c>
      <c r="E33" s="3">
        <f>IFERROR(E3-(1/(E3*$M21))*(H9*H15+J9*J15+L9*L15),0)</f>
        <v>0.08</v>
      </c>
    </row>
    <row r="34" spans="1:5" x14ac:dyDescent="0.25">
      <c r="A34" s="5">
        <v>3</v>
      </c>
      <c r="B34" s="3">
        <f>IFERROR(B4-(1/(B4*$M22))*K10*K16,0)</f>
        <v>-4.9999999999999961E-2</v>
      </c>
      <c r="C34" s="3">
        <f>IFERROR(C4-(1/(C4*$M22))*I10*I16,0)</f>
        <v>0</v>
      </c>
      <c r="D34" s="4">
        <f>D4</f>
        <v>0</v>
      </c>
      <c r="E34" s="3">
        <f>IFERROR(E4-(1/(E4*$M22))*(H10*H16+J10*J16+L10*L16),0)</f>
        <v>5.0000000000000044E-2</v>
      </c>
    </row>
    <row r="35" spans="1:5" x14ac:dyDescent="0.25">
      <c r="A35" s="5">
        <v>4</v>
      </c>
      <c r="B35" s="3">
        <f>IFERROR(B5-(1/(B5*$M23))*K11*K17,0)</f>
        <v>-0.33750000000000002</v>
      </c>
      <c r="C35" s="3">
        <f>IFERROR(C5-(1/(C5*$M23))*I11*I17,0)</f>
        <v>0.1</v>
      </c>
      <c r="D35" s="4">
        <f>D5</f>
        <v>0.1</v>
      </c>
      <c r="E35" s="3">
        <f>IFERROR(E5-(1/(E5*$M23))*(H11*H17+J11*J17+L11*L17),0)</f>
        <v>0.13749999999999998</v>
      </c>
    </row>
  </sheetData>
  <conditionalFormatting sqref="H26">
    <cfRule type="cellIs" dxfId="3" priority="4" operator="equal">
      <formula>B26</formula>
    </cfRule>
  </conditionalFormatting>
  <conditionalFormatting sqref="I26:K26">
    <cfRule type="cellIs" dxfId="2" priority="3" operator="equal">
      <formula>C26</formula>
    </cfRule>
  </conditionalFormatting>
  <conditionalFormatting sqref="H27:H29">
    <cfRule type="cellIs" dxfId="1" priority="2" operator="equal">
      <formula>B27</formula>
    </cfRule>
  </conditionalFormatting>
  <conditionalFormatting sqref="I27:K29">
    <cfRule type="cellIs" dxfId="0" priority="1" operator="equal">
      <formula>C27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_C_A_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CTC calculation</dc:title>
  <dc:creator>harang.peter@bell.co.hu</dc:creator>
  <cp:keywords>CTC, TFJS, TensorFlow, loss calculation</cp:keywords>
  <cp:lastModifiedBy>Harang Péter</cp:lastModifiedBy>
  <dcterms:created xsi:type="dcterms:W3CDTF">2021-12-26T06:59:44Z</dcterms:created>
  <dcterms:modified xsi:type="dcterms:W3CDTF">2022-01-03T10:54:36Z</dcterms:modified>
</cp:coreProperties>
</file>