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4.xml" ContentType="application/vnd.ms-office.chartstyle+xml"/>
  <Override PartName="/xl/charts/colors4.xml" ContentType="application/vnd.ms-office.chartcolorstyle+xml"/>
  <Override PartName="/xl/charts/style5.xml" ContentType="application/vnd.ms-office.chartstyle+xml"/>
  <Override PartName="/xl/charts/colors5.xml" ContentType="application/vnd.ms-office.chartcolorstyle+xml"/>
  <Override PartName="/xl/charts/style3.xml" ContentType="application/vnd.ms-office.chartstyle+xml"/>
  <Override PartName="/xl/charts/colors3.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4709"/>
  <workbookPr autoCompressPictures="0"/>
  <bookViews>
    <workbookView xWindow="0" yWindow="0" windowWidth="25600" windowHeight="15540"/>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'365RE'!$A$5:$AM$926</definedName>
    <definedName name="_xlchart.v1.0" hidden="1">'365RE'!$P$6</definedName>
    <definedName name="_xlchart.v1.1" hidden="1">'365RE'!$P$7:$P$223</definedName>
  </definedNames>
  <calcPr calcId="14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c r="P159" i="1"/>
  <c r="P170" i="1"/>
  <c r="P180" i="1"/>
  <c r="P6" i="1"/>
  <c r="D10" i="3"/>
  <c r="E7" i="3"/>
  <c r="C17" i="2"/>
  <c r="F7" i="2"/>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c r="F8" i="2"/>
  <c r="F9" i="2"/>
  <c r="F10" i="2"/>
  <c r="F11" i="2"/>
  <c r="F12" i="2"/>
  <c r="F13" i="2"/>
  <c r="F14" i="2"/>
  <c r="F15" i="2"/>
  <c r="D10" i="2"/>
  <c r="D14" i="2"/>
  <c r="D15" i="2"/>
  <c r="D12" i="2"/>
  <c r="D8" i="2"/>
  <c r="D16" i="2"/>
  <c r="D9" i="2"/>
  <c r="D11" i="2"/>
  <c r="D13" i="2"/>
  <c r="D7" i="2"/>
  <c r="P184" i="1"/>
  <c r="E7" i="2"/>
  <c r="E8" i="2"/>
  <c r="E9" i="2"/>
  <c r="E10" i="2"/>
  <c r="E11" i="2"/>
  <c r="E12" i="2"/>
  <c r="E13" i="2"/>
  <c r="E14" i="2"/>
  <c r="E15" i="2"/>
  <c r="E16" i="2"/>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c r="P96" i="1"/>
  <c r="Q96" i="1"/>
  <c r="P53" i="1"/>
  <c r="Q53" i="1"/>
  <c r="P36" i="1"/>
  <c r="Q36" i="1"/>
  <c r="P79" i="1"/>
  <c r="Q79" i="1"/>
  <c r="P99" i="1"/>
  <c r="Q99" i="1"/>
  <c r="P118" i="1"/>
  <c r="Q118" i="1"/>
  <c r="P28" i="1"/>
  <c r="Q28" i="1"/>
  <c r="P81" i="1"/>
  <c r="Q81" i="1"/>
  <c r="P125" i="1"/>
  <c r="Q125" i="1"/>
  <c r="Q33" i="1"/>
  <c r="P181" i="1"/>
  <c r="Q181" i="1"/>
  <c r="P85" i="1"/>
  <c r="Q85" i="1"/>
  <c r="Q6" i="1"/>
  <c r="P22" i="1"/>
  <c r="Q22" i="1"/>
  <c r="P156" i="1"/>
  <c r="Q156" i="1"/>
  <c r="P136" i="1"/>
  <c r="Q136" i="1"/>
  <c r="P149" i="1"/>
  <c r="Q149" i="1"/>
  <c r="P152" i="1"/>
  <c r="Q152" i="1"/>
  <c r="P179" i="1"/>
  <c r="Q179" i="1"/>
  <c r="P109" i="1"/>
  <c r="Q109" i="1"/>
  <c r="P113" i="1"/>
  <c r="Q113" i="1"/>
  <c r="P44" i="1"/>
  <c r="Q44" i="1"/>
  <c r="P92" i="1"/>
  <c r="Q92" i="1"/>
  <c r="P165" i="1"/>
  <c r="Q165" i="1"/>
  <c r="P75" i="1"/>
  <c r="Q75" i="1"/>
  <c r="Q133" i="1"/>
  <c r="P178" i="1"/>
  <c r="Q178" i="1"/>
  <c r="P63" i="1"/>
  <c r="Q63" i="1"/>
  <c r="P54" i="1"/>
  <c r="Q54" i="1"/>
  <c r="P137" i="1"/>
  <c r="Q137" i="1"/>
  <c r="P20" i="1"/>
  <c r="Q20" i="1"/>
  <c r="P160" i="1"/>
  <c r="Q160" i="1"/>
  <c r="P163" i="1"/>
  <c r="Q163" i="1"/>
  <c r="Q151" i="1"/>
  <c r="P83" i="1"/>
  <c r="Q83" i="1"/>
  <c r="P66" i="1"/>
  <c r="Q66" i="1"/>
  <c r="P38" i="1"/>
  <c r="Q38" i="1"/>
  <c r="P77" i="1"/>
  <c r="Q77" i="1"/>
  <c r="P129" i="1"/>
  <c r="Q129" i="1"/>
  <c r="P174" i="1"/>
  <c r="Q174" i="1"/>
  <c r="P124" i="1"/>
  <c r="Q124" i="1"/>
  <c r="P103" i="1"/>
  <c r="Q103" i="1"/>
  <c r="P135" i="1"/>
  <c r="Q135" i="1"/>
  <c r="P27" i="1"/>
  <c r="Q27" i="1"/>
  <c r="P177" i="1"/>
  <c r="Q177" i="1"/>
  <c r="Q7" i="1"/>
  <c r="P98" i="1"/>
  <c r="Q98" i="1"/>
  <c r="P21" i="1"/>
  <c r="Q21" i="1"/>
  <c r="P56" i="1"/>
  <c r="Q56" i="1"/>
  <c r="Q134" i="1"/>
  <c r="P88" i="1"/>
  <c r="Q88" i="1"/>
  <c r="P127" i="1"/>
  <c r="Q127" i="1"/>
  <c r="P145" i="1"/>
  <c r="Q145" i="1"/>
  <c r="P35" i="1"/>
  <c r="Q35" i="1"/>
  <c r="P62" i="1"/>
  <c r="Q62" i="1"/>
  <c r="P68" i="1"/>
  <c r="Q68" i="1"/>
  <c r="Q17" i="1"/>
  <c r="P115" i="1"/>
  <c r="Q115" i="1"/>
  <c r="Q138" i="1"/>
  <c r="P144" i="1"/>
  <c r="Q144" i="1"/>
  <c r="P29" i="1"/>
  <c r="Q29" i="1"/>
  <c r="P147" i="1"/>
  <c r="Q147" i="1"/>
  <c r="P48" i="1"/>
  <c r="Q48" i="1"/>
  <c r="P104" i="1"/>
  <c r="Q104" i="1"/>
  <c r="P9" i="1"/>
  <c r="P52" i="1"/>
  <c r="Q52" i="1"/>
  <c r="P154" i="1"/>
  <c r="Q154" i="1"/>
  <c r="Q10" i="1"/>
  <c r="P114" i="1"/>
  <c r="Q114" i="1"/>
  <c r="P107" i="1"/>
  <c r="Q107" i="1"/>
  <c r="Q141" i="1"/>
  <c r="P67" i="1"/>
  <c r="Q67" i="1"/>
  <c r="P60" i="1"/>
  <c r="Q60" i="1"/>
  <c r="P23" i="1"/>
  <c r="Q23" i="1"/>
  <c r="P122" i="1"/>
  <c r="Q122" i="1"/>
  <c r="P126" i="1"/>
  <c r="Q126" i="1"/>
  <c r="P41" i="1"/>
  <c r="Q41" i="1"/>
  <c r="P34" i="1"/>
  <c r="Q34" i="1"/>
  <c r="Q84" i="1"/>
  <c r="Q55" i="1"/>
  <c r="P46" i="1"/>
  <c r="Q46" i="1"/>
  <c r="P164" i="1"/>
  <c r="Q164" i="1"/>
  <c r="Q78" i="1"/>
  <c r="Q128" i="1"/>
  <c r="P13" i="1"/>
  <c r="Q13" i="1"/>
  <c r="P31" i="1"/>
  <c r="Q31" i="1"/>
  <c r="P108" i="1"/>
  <c r="Q108" i="1"/>
  <c r="P90" i="1"/>
  <c r="Q90" i="1"/>
  <c r="P93" i="1"/>
  <c r="Q93" i="1"/>
  <c r="P65" i="1"/>
  <c r="Q65" i="1"/>
  <c r="P176" i="1"/>
  <c r="Q176" i="1"/>
  <c r="Q47" i="1"/>
  <c r="P158" i="1"/>
  <c r="Q158" i="1"/>
  <c r="P32" i="1"/>
  <c r="Q32" i="1"/>
  <c r="Q170" i="1"/>
  <c r="P69" i="1"/>
  <c r="Q69" i="1"/>
  <c r="Q19" i="1"/>
  <c r="P172" i="1"/>
  <c r="Q172" i="1"/>
  <c r="Q140" i="1"/>
  <c r="P70" i="1"/>
  <c r="Q70" i="1"/>
  <c r="Q50" i="1"/>
  <c r="P130" i="1"/>
  <c r="Q130" i="1"/>
  <c r="Q59" i="1"/>
  <c r="Q139" i="1"/>
  <c r="P95" i="1"/>
  <c r="Q95" i="1"/>
  <c r="P97" i="1"/>
  <c r="Q97" i="1"/>
  <c r="P123" i="1"/>
  <c r="Q123" i="1"/>
  <c r="Q166" i="1"/>
  <c r="P91" i="1"/>
  <c r="Q91" i="1"/>
  <c r="Q171" i="1"/>
  <c r="P76" i="1"/>
  <c r="Q76" i="1"/>
  <c r="Q51" i="1"/>
  <c r="P169" i="1"/>
  <c r="Q169" i="1"/>
  <c r="P175" i="1"/>
  <c r="Q175" i="1"/>
  <c r="Q89" i="1"/>
  <c r="P120" i="1"/>
  <c r="Q120" i="1"/>
  <c r="P64" i="1"/>
  <c r="Q64" i="1"/>
  <c r="P116" i="1"/>
  <c r="Q116" i="1"/>
  <c r="P173" i="1"/>
  <c r="Q173" i="1"/>
  <c r="P168" i="1"/>
  <c r="Q168" i="1"/>
  <c r="Q49" i="1"/>
  <c r="Q39" i="1"/>
  <c r="P80" i="1"/>
  <c r="Q80" i="1"/>
  <c r="P106" i="1"/>
  <c r="Q106" i="1"/>
  <c r="P11" i="1"/>
  <c r="Q11" i="1"/>
  <c r="P87" i="1"/>
  <c r="Q87" i="1"/>
  <c r="P148" i="1"/>
  <c r="Q148" i="1"/>
  <c r="P105" i="1"/>
  <c r="Q105" i="1"/>
  <c r="P183" i="1"/>
  <c r="Q183" i="1"/>
  <c r="P82" i="1"/>
  <c r="Q82" i="1"/>
  <c r="P167" i="1"/>
  <c r="Q167" i="1"/>
  <c r="P26" i="1"/>
  <c r="Q26" i="1"/>
  <c r="P86" i="1"/>
  <c r="Q86" i="1"/>
  <c r="P73" i="1"/>
  <c r="Q73" i="1"/>
  <c r="P24" i="1"/>
  <c r="Q24" i="1"/>
  <c r="Q16" i="1"/>
  <c r="P25" i="1"/>
  <c r="Q25" i="1"/>
  <c r="P155" i="1"/>
  <c r="Q155" i="1"/>
  <c r="Q180" i="1"/>
  <c r="P101" i="1"/>
  <c r="Q101" i="1"/>
  <c r="P12" i="1"/>
  <c r="Q12" i="1"/>
  <c r="P121" i="1"/>
  <c r="Q121" i="1"/>
  <c r="Q30" i="1"/>
  <c r="P100" i="1"/>
  <c r="Q100" i="1"/>
  <c r="P57" i="1"/>
  <c r="Q57" i="1"/>
  <c r="Q159" i="1"/>
  <c r="P110" i="1"/>
  <c r="Q110" i="1"/>
  <c r="P15" i="1"/>
  <c r="Q15" i="1"/>
  <c r="P94" i="1"/>
  <c r="Q94" i="1"/>
  <c r="P72" i="1"/>
  <c r="Q72" i="1"/>
  <c r="Q14" i="1"/>
  <c r="P112" i="1"/>
  <c r="Q112" i="1"/>
  <c r="P131" i="1"/>
  <c r="Q131" i="1"/>
  <c r="P182" i="1"/>
  <c r="Q182" i="1"/>
  <c r="P146" i="1"/>
  <c r="Q146" i="1"/>
  <c r="Q142" i="1"/>
  <c r="P162" i="1"/>
  <c r="Q162" i="1"/>
  <c r="P119" i="1"/>
  <c r="Q119" i="1"/>
  <c r="Q18" i="1"/>
  <c r="P117" i="1"/>
  <c r="Q117" i="1"/>
  <c r="P157" i="1"/>
  <c r="Q157" i="1"/>
  <c r="P102" i="1"/>
  <c r="Q102" i="1"/>
  <c r="P111" i="1"/>
  <c r="Q111" i="1"/>
  <c r="P58" i="1"/>
  <c r="Q58" i="1"/>
  <c r="Q132" i="1"/>
  <c r="P61" i="1"/>
  <c r="Q61" i="1"/>
  <c r="P153" i="1"/>
  <c r="Q153" i="1"/>
  <c r="P71" i="1"/>
  <c r="Q71" i="1"/>
  <c r="P43" i="1"/>
  <c r="Q43" i="1"/>
  <c r="P74" i="1"/>
  <c r="Q74" i="1"/>
  <c r="P45" i="1"/>
  <c r="Q45" i="1"/>
  <c r="P40" i="1"/>
  <c r="Q40" i="1"/>
  <c r="P42" i="1"/>
  <c r="Q42" i="1"/>
  <c r="Q8" i="1"/>
  <c r="P37" i="1"/>
  <c r="Q37" i="1"/>
  <c r="Q9" i="1"/>
  <c r="C15" i="5"/>
  <c r="C16" i="5"/>
  <c r="C7" i="6"/>
  <c r="C6" i="6"/>
  <c r="Q143" i="1"/>
  <c r="C7" i="5"/>
  <c r="C20" i="5"/>
  <c r="C19" i="5"/>
  <c r="C18" i="5"/>
  <c r="C17" i="5"/>
  <c r="C9" i="5"/>
  <c r="C8" i="5"/>
  <c r="C10" i="5"/>
  <c r="C11" i="5"/>
  <c r="C12" i="5"/>
  <c r="C13" i="5"/>
  <c r="D12" i="5"/>
  <c r="D11" i="5"/>
  <c r="D10" i="5"/>
  <c r="D9" i="5"/>
  <c r="D8" i="5"/>
  <c r="D7" i="5"/>
  <c r="D13" i="5"/>
</calcChain>
</file>

<file path=xl/sharedStrings.xml><?xml version="1.0" encoding="utf-8"?>
<sst xmlns="http://schemas.openxmlformats.org/spreadsheetml/2006/main" count="2541" uniqueCount="572">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</sst>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17"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164" fontId="1" fillId="0" borderId="0" applyFont="0" applyFill="0" applyBorder="0" applyAlignment="0" applyProtection="0"/>
    <xf numFmtId="9" fontId="8" fillId="0" borderId="0" applyFont="0" applyFill="0" applyBorder="0" applyAlignment="0" applyProtection="0"/>
  </cellStyleXfs>
  <cellXfs count="6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2" fillId="4" borderId="0" xfId="0" applyFont="1" applyFill="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0" fontId="14" fillId="5" borderId="0" xfId="0" applyFont="1" applyFill="1" applyBorder="1" applyAlignment="1">
      <alignment horizontal="left" vertical="center"/>
    </xf>
    <xf numFmtId="2" fontId="15" fillId="4" borderId="0" xfId="0" applyNumberFormat="1" applyFont="1" applyFill="1" applyBorder="1" applyAlignment="1">
      <alignment vertical="center"/>
    </xf>
    <xf numFmtId="9" fontId="15" fillId="4" borderId="0" xfId="2" applyFont="1" applyFill="1" applyBorder="1" applyAlignment="1">
      <alignment vertical="center"/>
    </xf>
    <xf numFmtId="0" fontId="14" fillId="4" borderId="0" xfId="0" applyFont="1" applyFill="1" applyAlignment="1"/>
    <xf numFmtId="0" fontId="11"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4.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Ex1.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xmlns:c16r2="http://schemas.microsoft.com/office/drawing/2015/06/char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xmlns:c16r2="http://schemas.microsoft.com/office/drawing/2015/06/char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xmlns:c16r2="http://schemas.microsoft.com/office/drawing/2015/06/char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xmlns:c16r2="http://schemas.microsoft.com/office/drawing/2015/06/char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108.0</c:v>
                </c:pt>
                <c:pt idx="1">
                  <c:v>70.0</c:v>
                </c:pt>
                <c:pt idx="2">
                  <c:v>17.0</c:v>
                </c:pt>
              </c:numCache>
            </c:numRef>
          </c:val>
          <c:extLst xmlns:c16r2="http://schemas.microsoft.com/office/drawing/2015/06/char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0.0254772062725787"/>
          <c:y val="0.036893039597924"/>
        </c:manualLayout>
      </c:layout>
      <c:overlay val="0"/>
      <c:spPr>
        <a:noFill/>
        <a:ln>
          <a:noFill/>
        </a:ln>
        <a:effectLst/>
      </c:sp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119.0</c:v>
                </c:pt>
                <c:pt idx="1">
                  <c:v>17.0</c:v>
                </c:pt>
                <c:pt idx="2">
                  <c:v>11.0</c:v>
                </c:pt>
                <c:pt idx="3">
                  <c:v>11.0</c:v>
                </c:pt>
                <c:pt idx="4">
                  <c:v>11.0</c:v>
                </c:pt>
                <c:pt idx="5">
                  <c:v>6.0</c:v>
                </c:pt>
                <c:pt idx="6">
                  <c:v>4.0</c:v>
                </c:pt>
                <c:pt idx="7">
                  <c:v>1.0</c:v>
                </c:pt>
                <c:pt idx="8">
                  <c:v>1.0</c:v>
                </c:pt>
              </c:numCache>
            </c:numRef>
          </c:val>
          <c:extLst xmlns:c16r2="http://schemas.microsoft.com/office/drawing/2015/06/char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2087311560"/>
        <c:axId val="-2086816168"/>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c:v>
                </c:pt>
                <c:pt idx="1">
                  <c:v>0.751381215469613</c:v>
                </c:pt>
                <c:pt idx="2">
                  <c:v>0.812154696132597</c:v>
                </c:pt>
                <c:pt idx="3">
                  <c:v>0.87292817679558</c:v>
                </c:pt>
                <c:pt idx="4">
                  <c:v>0.933701657458563</c:v>
                </c:pt>
                <c:pt idx="5">
                  <c:v>0.966850828729282</c:v>
                </c:pt>
                <c:pt idx="6">
                  <c:v>0.988950276243094</c:v>
                </c:pt>
                <c:pt idx="7">
                  <c:v>0.994475138121547</c:v>
                </c:pt>
                <c:pt idx="8">
                  <c:v>1</c:v>
                </c:pt>
              </c:numCache>
            </c:numRef>
          </c:val>
          <c:smooth val="0"/>
          <c:extLst xmlns:c16r2="http://schemas.microsoft.com/office/drawing/2015/06/char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2105256600"/>
        <c:axId val="-2105234056"/>
      </c:lineChart>
      <c:catAx>
        <c:axId val="-208731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86816168"/>
        <c:crosses val="autoZero"/>
        <c:auto val="1"/>
        <c:lblAlgn val="ctr"/>
        <c:lblOffset val="100"/>
        <c:noMultiLvlLbl val="0"/>
      </c:catAx>
      <c:valAx>
        <c:axId val="-208681616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87311560"/>
        <c:crosses val="autoZero"/>
        <c:crossBetween val="between"/>
      </c:valAx>
      <c:valAx>
        <c:axId val="-2105234056"/>
        <c:scaling>
          <c:orientation val="minMax"/>
          <c:max val="1.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5256600"/>
        <c:crosses val="max"/>
        <c:crossBetween val="between"/>
      </c:valAx>
      <c:catAx>
        <c:axId val="-2105256600"/>
        <c:scaling>
          <c:orientation val="minMax"/>
        </c:scaling>
        <c:delete val="1"/>
        <c:axPos val="b"/>
        <c:numFmt formatCode="General" sourceLinked="1"/>
        <c:majorTickMark val="out"/>
        <c:minorTickMark val="none"/>
        <c:tickLblPos val="nextTo"/>
        <c:crossAx val="-210523405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5.0</c:v>
                </c:pt>
                <c:pt idx="1">
                  <c:v>36.0</c:v>
                </c:pt>
                <c:pt idx="2">
                  <c:v>52.0</c:v>
                </c:pt>
                <c:pt idx="3">
                  <c:v>41.0</c:v>
                </c:pt>
                <c:pt idx="4">
                  <c:v>26.0</c:v>
                </c:pt>
                <c:pt idx="5">
                  <c:v>18.0</c:v>
                </c:pt>
              </c:numCache>
            </c:numRef>
          </c:val>
          <c:extLst xmlns:c16r2="http://schemas.microsoft.com/office/drawing/2015/06/char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2124269976"/>
        <c:axId val="-2087550632"/>
      </c:barChart>
      <c:catAx>
        <c:axId val="-2124269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550632"/>
        <c:crosses val="autoZero"/>
        <c:auto val="1"/>
        <c:lblAlgn val="ctr"/>
        <c:lblOffset val="100"/>
        <c:noMultiLvlLbl val="0"/>
      </c:catAx>
      <c:valAx>
        <c:axId val="-20875506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699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#,##0.00_);_("$"* \(#,##0.00\);_("$"* "-"??_);_(@_)</c:formatCode>
                <c:ptCount val="195"/>
                <c:pt idx="0">
                  <c:v>246172.676</c:v>
                </c:pt>
                <c:pt idx="1">
                  <c:v>246331.904</c:v>
                </c:pt>
                <c:pt idx="2">
                  <c:v>209280.9104</c:v>
                </c:pt>
                <c:pt idx="3">
                  <c:v>452667.0064</c:v>
                </c:pt>
                <c:pt idx="4">
                  <c:v>467083.3132</c:v>
                </c:pt>
                <c:pt idx="5">
                  <c:v>203491.85</c:v>
                </c:pt>
                <c:pt idx="6">
                  <c:v>212520.826</c:v>
                </c:pt>
                <c:pt idx="7">
                  <c:v>198591.8488</c:v>
                </c:pt>
                <c:pt idx="8">
                  <c:v>265467.6800000001</c:v>
                </c:pt>
                <c:pt idx="9">
                  <c:v>235633.2592</c:v>
                </c:pt>
                <c:pt idx="10">
                  <c:v>317473.8608</c:v>
                </c:pt>
                <c:pt idx="11">
                  <c:v>503790.2308</c:v>
                </c:pt>
                <c:pt idx="12">
                  <c:v>217786.376</c:v>
                </c:pt>
                <c:pt idx="13">
                  <c:v>460001.2559999999</c:v>
                </c:pt>
                <c:pt idx="14">
                  <c:v>460001.2559999999</c:v>
                </c:pt>
                <c:pt idx="15">
                  <c:v>448134.2688</c:v>
                </c:pt>
                <c:pt idx="16">
                  <c:v>249591.9948</c:v>
                </c:pt>
                <c:pt idx="17">
                  <c:v>196142.192</c:v>
                </c:pt>
                <c:pt idx="18">
                  <c:v>258572.4776</c:v>
                </c:pt>
                <c:pt idx="19">
                  <c:v>310831.2116</c:v>
                </c:pt>
                <c:pt idx="20">
                  <c:v>207281.5912</c:v>
                </c:pt>
                <c:pt idx="21">
                  <c:v>168834.0424</c:v>
                </c:pt>
                <c:pt idx="22">
                  <c:v>396973.8324</c:v>
                </c:pt>
                <c:pt idx="23">
                  <c:v>188743.1072</c:v>
                </c:pt>
                <c:pt idx="24">
                  <c:v>179674.0752</c:v>
                </c:pt>
                <c:pt idx="25">
                  <c:v>306363.6436</c:v>
                </c:pt>
                <c:pt idx="26">
                  <c:v>200300.634</c:v>
                </c:pt>
                <c:pt idx="27">
                  <c:v>382041.128</c:v>
                </c:pt>
                <c:pt idx="28">
                  <c:v>245572.7936</c:v>
                </c:pt>
                <c:pt idx="29">
                  <c:v>407214.2896</c:v>
                </c:pt>
                <c:pt idx="30">
                  <c:v>355073.4032</c:v>
                </c:pt>
                <c:pt idx="31">
                  <c:v>256821.6404</c:v>
                </c:pt>
                <c:pt idx="32">
                  <c:v>226342.8032</c:v>
                </c:pt>
                <c:pt idx="33">
                  <c:v>191389.8688</c:v>
                </c:pt>
                <c:pt idx="34">
                  <c:v>297008.9652</c:v>
                </c:pt>
                <c:pt idx="35">
                  <c:v>250773.1452</c:v>
                </c:pt>
                <c:pt idx="36">
                  <c:v>312211.144</c:v>
                </c:pt>
                <c:pt idx="37">
                  <c:v>190119.504</c:v>
                </c:pt>
                <c:pt idx="38">
                  <c:v>225050.52</c:v>
                </c:pt>
                <c:pt idx="39">
                  <c:v>261742.742</c:v>
                </c:pt>
                <c:pt idx="40">
                  <c:v>344530.8888</c:v>
                </c:pt>
                <c:pt idx="41">
                  <c:v>215410.276</c:v>
                </c:pt>
                <c:pt idx="42">
                  <c:v>252185.992</c:v>
                </c:pt>
                <c:pt idx="43">
                  <c:v>480545.8096</c:v>
                </c:pt>
                <c:pt idx="44">
                  <c:v>300385.6176</c:v>
                </c:pt>
                <c:pt idx="45">
                  <c:v>240539.3476</c:v>
                </c:pt>
                <c:pt idx="46">
                  <c:v>222138.716</c:v>
                </c:pt>
                <c:pt idx="47">
                  <c:v>228410.054</c:v>
                </c:pt>
                <c:pt idx="48">
                  <c:v>197053.5144</c:v>
                </c:pt>
                <c:pt idx="49">
                  <c:v>193660.6208</c:v>
                </c:pt>
                <c:pt idx="50">
                  <c:v>237060.1488</c:v>
                </c:pt>
                <c:pt idx="51">
                  <c:v>372001.6968</c:v>
                </c:pt>
                <c:pt idx="52">
                  <c:v>290031.2588</c:v>
                </c:pt>
                <c:pt idx="53">
                  <c:v>238811.064</c:v>
                </c:pt>
                <c:pt idx="54">
                  <c:v>199054.1992</c:v>
                </c:pt>
                <c:pt idx="55">
                  <c:v>496266.4064</c:v>
                </c:pt>
                <c:pt idx="56">
                  <c:v>346906.8932</c:v>
                </c:pt>
                <c:pt idx="57">
                  <c:v>376964.6156</c:v>
                </c:pt>
                <c:pt idx="58">
                  <c:v>315733.1536</c:v>
                </c:pt>
                <c:pt idx="59">
                  <c:v>188273.7304</c:v>
                </c:pt>
                <c:pt idx="60">
                  <c:v>253831.0248</c:v>
                </c:pt>
                <c:pt idx="61">
                  <c:v>278575.8687999999</c:v>
                </c:pt>
                <c:pt idx="62">
                  <c:v>402081.796</c:v>
                </c:pt>
                <c:pt idx="63">
                  <c:v>310832.5876</c:v>
                </c:pt>
                <c:pt idx="64">
                  <c:v>257183.48</c:v>
                </c:pt>
                <c:pt idx="65">
                  <c:v>326885.336</c:v>
                </c:pt>
                <c:pt idx="66">
                  <c:v>344568.7428</c:v>
                </c:pt>
                <c:pt idx="67">
                  <c:v>214631.6804</c:v>
                </c:pt>
                <c:pt idx="68">
                  <c:v>237207.68</c:v>
                </c:pt>
                <c:pt idx="69">
                  <c:v>464549.1904</c:v>
                </c:pt>
                <c:pt idx="70">
                  <c:v>310577.0396</c:v>
                </c:pt>
                <c:pt idx="71">
                  <c:v>205098.2108</c:v>
                </c:pt>
                <c:pt idx="72">
                  <c:v>248525.1168</c:v>
                </c:pt>
                <c:pt idx="73">
                  <c:v>224463.866</c:v>
                </c:pt>
                <c:pt idx="74">
                  <c:v>220606.28</c:v>
                </c:pt>
                <c:pt idx="75">
                  <c:v>220865.0</c:v>
                </c:pt>
                <c:pt idx="76">
                  <c:v>338181.1808</c:v>
                </c:pt>
                <c:pt idx="77">
                  <c:v>432679.912</c:v>
                </c:pt>
                <c:pt idx="78">
                  <c:v>196220.048</c:v>
                </c:pt>
                <c:pt idx="79">
                  <c:v>323915.8112</c:v>
                </c:pt>
                <c:pt idx="80">
                  <c:v>200719.0152</c:v>
                </c:pt>
                <c:pt idx="81">
                  <c:v>380809.52</c:v>
                </c:pt>
                <c:pt idx="82">
                  <c:v>213942.5624</c:v>
                </c:pt>
                <c:pt idx="83">
                  <c:v>207581.4272</c:v>
                </c:pt>
                <c:pt idx="84">
                  <c:v>241671.52</c:v>
                </c:pt>
                <c:pt idx="85">
                  <c:v>336695.2524</c:v>
                </c:pt>
                <c:pt idx="86">
                  <c:v>171262.6544</c:v>
                </c:pt>
                <c:pt idx="87">
                  <c:v>299159.1384</c:v>
                </c:pt>
                <c:pt idx="88">
                  <c:v>212265.668</c:v>
                </c:pt>
                <c:pt idx="89">
                  <c:v>388515.14</c:v>
                </c:pt>
                <c:pt idx="90">
                  <c:v>263790.8144</c:v>
                </c:pt>
                <c:pt idx="91">
                  <c:v>367976.4576</c:v>
                </c:pt>
                <c:pt idx="92">
                  <c:v>243052.5904</c:v>
                </c:pt>
                <c:pt idx="93">
                  <c:v>269075.3016</c:v>
                </c:pt>
                <c:pt idx="94">
                  <c:v>223577.32</c:v>
                </c:pt>
                <c:pt idx="95">
                  <c:v>198075.992</c:v>
                </c:pt>
                <c:pt idx="96">
                  <c:v>354553.2324</c:v>
                </c:pt>
                <c:pt idx="97">
                  <c:v>456919.4559999999</c:v>
                </c:pt>
                <c:pt idx="98">
                  <c:v>233142.8</c:v>
                </c:pt>
                <c:pt idx="99">
                  <c:v>225401.6152</c:v>
                </c:pt>
                <c:pt idx="100">
                  <c:v>195153.16</c:v>
                </c:pt>
                <c:pt idx="101">
                  <c:v>206631.81</c:v>
                </c:pt>
                <c:pt idx="102">
                  <c:v>358525.5924</c:v>
                </c:pt>
                <c:pt idx="103">
                  <c:v>223917.336</c:v>
                </c:pt>
                <c:pt idx="104">
                  <c:v>201518.8944</c:v>
                </c:pt>
                <c:pt idx="105">
                  <c:v>269278.572</c:v>
                </c:pt>
                <c:pt idx="106">
                  <c:v>204808.1604</c:v>
                </c:pt>
                <c:pt idx="107">
                  <c:v>306878.4576</c:v>
                </c:pt>
                <c:pt idx="108">
                  <c:v>275394.2484</c:v>
                </c:pt>
                <c:pt idx="109">
                  <c:v>192092.24</c:v>
                </c:pt>
                <c:pt idx="110">
                  <c:v>165430.282</c:v>
                </c:pt>
                <c:pt idx="111">
                  <c:v>310223.2908</c:v>
                </c:pt>
                <c:pt idx="112">
                  <c:v>231552.3256</c:v>
                </c:pt>
                <c:pt idx="113">
                  <c:v>215774.2844</c:v>
                </c:pt>
                <c:pt idx="114">
                  <c:v>289727.9904</c:v>
                </c:pt>
                <c:pt idx="115">
                  <c:v>195874.944</c:v>
                </c:pt>
                <c:pt idx="116">
                  <c:v>357538.1952</c:v>
                </c:pt>
                <c:pt idx="117">
                  <c:v>239248.7512</c:v>
                </c:pt>
                <c:pt idx="118">
                  <c:v>382277.1488</c:v>
                </c:pt>
                <c:pt idx="119">
                  <c:v>248422.664</c:v>
                </c:pt>
                <c:pt idx="120">
                  <c:v>242740.656</c:v>
                </c:pt>
                <c:pt idx="121">
                  <c:v>253025.7772</c:v>
                </c:pt>
                <c:pt idx="122">
                  <c:v>234172.388</c:v>
                </c:pt>
                <c:pt idx="123">
                  <c:v>200678.7512</c:v>
                </c:pt>
                <c:pt idx="124">
                  <c:v>226578.512</c:v>
                </c:pt>
                <c:pt idx="125">
                  <c:v>200148.8944</c:v>
                </c:pt>
                <c:pt idx="126">
                  <c:v>218585.9248</c:v>
                </c:pt>
                <c:pt idx="127">
                  <c:v>198841.6952</c:v>
                </c:pt>
                <c:pt idx="128">
                  <c:v>252927.84</c:v>
                </c:pt>
                <c:pt idx="129">
                  <c:v>225290.2204</c:v>
                </c:pt>
                <c:pt idx="130">
                  <c:v>234750.586</c:v>
                </c:pt>
                <c:pt idx="131">
                  <c:v>287466.4116</c:v>
                </c:pt>
                <c:pt idx="132">
                  <c:v>229464.7112</c:v>
                </c:pt>
                <c:pt idx="133">
                  <c:v>377313.5552</c:v>
                </c:pt>
                <c:pt idx="134">
                  <c:v>276759.18</c:v>
                </c:pt>
                <c:pt idx="135">
                  <c:v>219373.4056</c:v>
                </c:pt>
                <c:pt idx="136">
                  <c:v>230216.2192</c:v>
                </c:pt>
                <c:pt idx="137">
                  <c:v>410932.6732</c:v>
                </c:pt>
                <c:pt idx="138">
                  <c:v>214341.3364</c:v>
                </c:pt>
                <c:pt idx="139">
                  <c:v>248274.3136</c:v>
                </c:pt>
                <c:pt idx="140">
                  <c:v>390494.2712</c:v>
                </c:pt>
                <c:pt idx="141">
                  <c:v>293876.2748</c:v>
                </c:pt>
                <c:pt idx="142">
                  <c:v>204286.6668</c:v>
                </c:pt>
                <c:pt idx="143">
                  <c:v>230154.53</c:v>
                </c:pt>
                <c:pt idx="144">
                  <c:v>228170.0256</c:v>
                </c:pt>
                <c:pt idx="145">
                  <c:v>205085.4048</c:v>
                </c:pt>
                <c:pt idx="146">
                  <c:v>177555.064</c:v>
                </c:pt>
                <c:pt idx="147">
                  <c:v>217748.48</c:v>
                </c:pt>
                <c:pt idx="148">
                  <c:v>247739.44</c:v>
                </c:pt>
                <c:pt idx="149">
                  <c:v>484458.0304</c:v>
                </c:pt>
                <c:pt idx="150">
                  <c:v>356506.3699999999</c:v>
                </c:pt>
                <c:pt idx="151">
                  <c:v>197869.364</c:v>
                </c:pt>
                <c:pt idx="152">
                  <c:v>236608.9528</c:v>
                </c:pt>
                <c:pt idx="153">
                  <c:v>208930.812</c:v>
                </c:pt>
                <c:pt idx="154">
                  <c:v>263123.4208</c:v>
                </c:pt>
                <c:pt idx="155">
                  <c:v>286433.5728</c:v>
                </c:pt>
                <c:pt idx="156">
                  <c:v>229581.7836</c:v>
                </c:pt>
                <c:pt idx="157">
                  <c:v>252053.0264</c:v>
                </c:pt>
                <c:pt idx="158">
                  <c:v>244820.6672</c:v>
                </c:pt>
                <c:pt idx="159">
                  <c:v>241620.4832</c:v>
                </c:pt>
                <c:pt idx="160">
                  <c:v>235762.34</c:v>
                </c:pt>
                <c:pt idx="161">
                  <c:v>236639.56</c:v>
                </c:pt>
                <c:pt idx="162">
                  <c:v>294807.648</c:v>
                </c:pt>
                <c:pt idx="163">
                  <c:v>293828.688</c:v>
                </c:pt>
                <c:pt idx="164">
                  <c:v>412856.5616</c:v>
                </c:pt>
                <c:pt idx="165">
                  <c:v>224076.836</c:v>
                </c:pt>
                <c:pt idx="166">
                  <c:v>258015.6144</c:v>
                </c:pt>
                <c:pt idx="167">
                  <c:v>153466.7124</c:v>
                </c:pt>
                <c:pt idx="168">
                  <c:v>261871.696</c:v>
                </c:pt>
                <c:pt idx="169">
                  <c:v>210038.6992</c:v>
                </c:pt>
                <c:pt idx="170">
                  <c:v>210824.0576</c:v>
                </c:pt>
                <c:pt idx="171">
                  <c:v>249075.6568</c:v>
                </c:pt>
                <c:pt idx="172">
                  <c:v>219865.7608</c:v>
                </c:pt>
                <c:pt idx="173">
                  <c:v>204292.494</c:v>
                </c:pt>
                <c:pt idx="174">
                  <c:v>261579.892</c:v>
                </c:pt>
                <c:pt idx="175">
                  <c:v>222867.4208</c:v>
                </c:pt>
                <c:pt idx="176">
                  <c:v>291494.36</c:v>
                </c:pt>
                <c:pt idx="177">
                  <c:v>296483.144</c:v>
                </c:pt>
                <c:pt idx="178">
                  <c:v>532877.384</c:v>
                </c:pt>
                <c:pt idx="179">
                  <c:v>117564.0716</c:v>
                </c:pt>
                <c:pt idx="180">
                  <c:v>317196.4</c:v>
                </c:pt>
                <c:pt idx="181">
                  <c:v>264142.16</c:v>
                </c:pt>
                <c:pt idx="182">
                  <c:v>222947.2088</c:v>
                </c:pt>
                <c:pt idx="183">
                  <c:v>250312.5344</c:v>
                </c:pt>
                <c:pt idx="184">
                  <c:v>246050.404</c:v>
                </c:pt>
                <c:pt idx="185">
                  <c:v>529317.2831999999</c:v>
                </c:pt>
                <c:pt idx="186">
                  <c:v>169158.2944</c:v>
                </c:pt>
                <c:pt idx="187">
                  <c:v>206958.712</c:v>
                </c:pt>
                <c:pt idx="188">
                  <c:v>206445.4232</c:v>
                </c:pt>
                <c:pt idx="189">
                  <c:v>239341.5808</c:v>
                </c:pt>
                <c:pt idx="190">
                  <c:v>398903.4224</c:v>
                </c:pt>
                <c:pt idx="191">
                  <c:v>210745.1664</c:v>
                </c:pt>
                <c:pt idx="192">
                  <c:v>331154.8784</c:v>
                </c:pt>
                <c:pt idx="193">
                  <c:v>204434.6784</c:v>
                </c:pt>
                <c:pt idx="194">
                  <c:v>189194.3072</c:v>
                </c:pt>
              </c:numCache>
            </c:numRef>
          </c:xVal>
          <c:yVal>
            <c:numRef>
              <c:f>'365RE'!$P$6:$P$200</c:f>
              <c:numCache>
                <c:formatCode>General</c:formatCode>
                <c:ptCount val="195"/>
                <c:pt idx="0">
                  <c:v>19.0</c:v>
                </c:pt>
                <c:pt idx="1">
                  <c:v>22.0</c:v>
                </c:pt>
                <c:pt idx="2">
                  <c:v>22.0</c:v>
                </c:pt>
                <c:pt idx="3">
                  <c:v>22.0</c:v>
                </c:pt>
                <c:pt idx="4">
                  <c:v>25.0</c:v>
                </c:pt>
                <c:pt idx="5">
                  <c:v>26.0</c:v>
                </c:pt>
                <c:pt idx="6">
                  <c:v>26.0</c:v>
                </c:pt>
                <c:pt idx="7">
                  <c:v>26.0</c:v>
                </c:pt>
                <c:pt idx="8">
                  <c:v>27.0</c:v>
                </c:pt>
                <c:pt idx="9">
                  <c:v>27.0</c:v>
                </c:pt>
                <c:pt idx="10">
                  <c:v>28.0</c:v>
                </c:pt>
                <c:pt idx="11">
                  <c:v>26.0</c:v>
                </c:pt>
                <c:pt idx="12">
                  <c:v>29.0</c:v>
                </c:pt>
                <c:pt idx="13">
                  <c:v>29.0</c:v>
                </c:pt>
                <c:pt idx="14">
                  <c:v>29.0</c:v>
                </c:pt>
                <c:pt idx="15">
                  <c:v>29.0</c:v>
                </c:pt>
                <c:pt idx="16">
                  <c:v>29.0</c:v>
                </c:pt>
                <c:pt idx="17">
                  <c:v>30.0</c:v>
                </c:pt>
                <c:pt idx="18">
                  <c:v>30.0</c:v>
                </c:pt>
                <c:pt idx="19">
                  <c:v>30.0</c:v>
                </c:pt>
                <c:pt idx="20">
                  <c:v>31.0</c:v>
                </c:pt>
                <c:pt idx="21">
                  <c:v>31.0</c:v>
                </c:pt>
                <c:pt idx="22">
                  <c:v>31.0</c:v>
                </c:pt>
                <c:pt idx="23">
                  <c:v>31.0</c:v>
                </c:pt>
                <c:pt idx="24">
                  <c:v>32.0</c:v>
                </c:pt>
                <c:pt idx="25">
                  <c:v>32.0</c:v>
                </c:pt>
                <c:pt idx="26">
                  <c:v>32.0</c:v>
                </c:pt>
                <c:pt idx="27">
                  <c:v>33.0</c:v>
                </c:pt>
                <c:pt idx="28">
                  <c:v>33.0</c:v>
                </c:pt>
                <c:pt idx="29">
                  <c:v>33.0</c:v>
                </c:pt>
                <c:pt idx="30">
                  <c:v>33.0</c:v>
                </c:pt>
                <c:pt idx="31">
                  <c:v>33.0</c:v>
                </c:pt>
                <c:pt idx="32">
                  <c:v>33.0</c:v>
                </c:pt>
                <c:pt idx="33">
                  <c:v>34.0</c:v>
                </c:pt>
                <c:pt idx="34">
                  <c:v>34.0</c:v>
                </c:pt>
                <c:pt idx="35">
                  <c:v>34.0</c:v>
                </c:pt>
                <c:pt idx="36">
                  <c:v>34.0</c:v>
                </c:pt>
                <c:pt idx="37">
                  <c:v>34.0</c:v>
                </c:pt>
                <c:pt idx="38">
                  <c:v>35.0</c:v>
                </c:pt>
                <c:pt idx="39">
                  <c:v>35.0</c:v>
                </c:pt>
                <c:pt idx="40">
                  <c:v>35.0</c:v>
                </c:pt>
                <c:pt idx="41">
                  <c:v>36.0</c:v>
                </c:pt>
                <c:pt idx="42">
                  <c:v>36.0</c:v>
                </c:pt>
                <c:pt idx="43">
                  <c:v>37.0</c:v>
                </c:pt>
                <c:pt idx="44">
                  <c:v>37.0</c:v>
                </c:pt>
                <c:pt idx="45">
                  <c:v>37.0</c:v>
                </c:pt>
                <c:pt idx="46">
                  <c:v>37.0</c:v>
                </c:pt>
                <c:pt idx="47">
                  <c:v>37.0</c:v>
                </c:pt>
                <c:pt idx="48">
                  <c:v>37.0</c:v>
                </c:pt>
                <c:pt idx="49">
                  <c:v>38.0</c:v>
                </c:pt>
                <c:pt idx="50">
                  <c:v>38.0</c:v>
                </c:pt>
                <c:pt idx="51">
                  <c:v>38.0</c:v>
                </c:pt>
                <c:pt idx="52">
                  <c:v>38.0</c:v>
                </c:pt>
                <c:pt idx="53">
                  <c:v>39.0</c:v>
                </c:pt>
                <c:pt idx="54">
                  <c:v>39.0</c:v>
                </c:pt>
                <c:pt idx="55">
                  <c:v>39.0</c:v>
                </c:pt>
                <c:pt idx="56">
                  <c:v>39.0</c:v>
                </c:pt>
                <c:pt idx="57">
                  <c:v>39.0</c:v>
                </c:pt>
                <c:pt idx="58">
                  <c:v>40.0</c:v>
                </c:pt>
                <c:pt idx="59">
                  <c:v>40.0</c:v>
                </c:pt>
                <c:pt idx="60">
                  <c:v>40.0</c:v>
                </c:pt>
                <c:pt idx="61">
                  <c:v>40.0</c:v>
                </c:pt>
                <c:pt idx="62">
                  <c:v>40.0</c:v>
                </c:pt>
                <c:pt idx="63">
                  <c:v>40.0</c:v>
                </c:pt>
                <c:pt idx="64">
                  <c:v>41.0</c:v>
                </c:pt>
                <c:pt idx="65">
                  <c:v>41.0</c:v>
                </c:pt>
                <c:pt idx="66">
                  <c:v>41.0</c:v>
                </c:pt>
                <c:pt idx="67">
                  <c:v>41.0</c:v>
                </c:pt>
                <c:pt idx="68">
                  <c:v>41.0</c:v>
                </c:pt>
                <c:pt idx="69">
                  <c:v>41.0</c:v>
                </c:pt>
                <c:pt idx="70">
                  <c:v>41.0</c:v>
                </c:pt>
                <c:pt idx="71">
                  <c:v>41.0</c:v>
                </c:pt>
                <c:pt idx="72">
                  <c:v>42.0</c:v>
                </c:pt>
                <c:pt idx="73">
                  <c:v>42.0</c:v>
                </c:pt>
                <c:pt idx="74">
                  <c:v>42.0</c:v>
                </c:pt>
                <c:pt idx="75">
                  <c:v>42.0</c:v>
                </c:pt>
                <c:pt idx="76">
                  <c:v>42.0</c:v>
                </c:pt>
                <c:pt idx="77">
                  <c:v>43.0</c:v>
                </c:pt>
                <c:pt idx="78">
                  <c:v>49.0</c:v>
                </c:pt>
                <c:pt idx="79">
                  <c:v>43.0</c:v>
                </c:pt>
                <c:pt idx="80">
                  <c:v>43.0</c:v>
                </c:pt>
                <c:pt idx="81">
                  <c:v>43.0</c:v>
                </c:pt>
                <c:pt idx="82">
                  <c:v>43.0</c:v>
                </c:pt>
                <c:pt idx="83">
                  <c:v>48.0</c:v>
                </c:pt>
                <c:pt idx="84">
                  <c:v>44.0</c:v>
                </c:pt>
                <c:pt idx="85">
                  <c:v>44.0</c:v>
                </c:pt>
                <c:pt idx="86">
                  <c:v>44.0</c:v>
                </c:pt>
                <c:pt idx="87">
                  <c:v>44.0</c:v>
                </c:pt>
                <c:pt idx="88">
                  <c:v>44.0</c:v>
                </c:pt>
                <c:pt idx="89">
                  <c:v>44.0</c:v>
                </c:pt>
                <c:pt idx="90">
                  <c:v>45.0</c:v>
                </c:pt>
                <c:pt idx="91">
                  <c:v>45.0</c:v>
                </c:pt>
                <c:pt idx="92">
                  <c:v>45.0</c:v>
                </c:pt>
                <c:pt idx="93">
                  <c:v>45.0</c:v>
                </c:pt>
                <c:pt idx="94">
                  <c:v>45.0</c:v>
                </c:pt>
                <c:pt idx="95">
                  <c:v>47.0</c:v>
                </c:pt>
                <c:pt idx="96">
                  <c:v>47.0</c:v>
                </c:pt>
                <c:pt idx="97">
                  <c:v>47.0</c:v>
                </c:pt>
                <c:pt idx="98">
                  <c:v>47.0</c:v>
                </c:pt>
                <c:pt idx="99">
                  <c:v>48.0</c:v>
                </c:pt>
                <c:pt idx="100">
                  <c:v>48.0</c:v>
                </c:pt>
                <c:pt idx="101">
                  <c:v>48.0</c:v>
                </c:pt>
                <c:pt idx="102">
                  <c:v>48.0</c:v>
                </c:pt>
                <c:pt idx="103">
                  <c:v>48.0</c:v>
                </c:pt>
                <c:pt idx="104">
                  <c:v>48.0</c:v>
                </c:pt>
                <c:pt idx="105">
                  <c:v>48.0</c:v>
                </c:pt>
                <c:pt idx="106">
                  <c:v>48.0</c:v>
                </c:pt>
                <c:pt idx="107">
                  <c:v>49.0</c:v>
                </c:pt>
                <c:pt idx="108">
                  <c:v>49.0</c:v>
                </c:pt>
                <c:pt idx="109">
                  <c:v>49.0</c:v>
                </c:pt>
                <c:pt idx="110">
                  <c:v>49.0</c:v>
                </c:pt>
                <c:pt idx="111">
                  <c:v>50.0</c:v>
                </c:pt>
                <c:pt idx="112">
                  <c:v>50.0</c:v>
                </c:pt>
                <c:pt idx="113">
                  <c:v>50.0</c:v>
                </c:pt>
                <c:pt idx="114">
                  <c:v>51.0</c:v>
                </c:pt>
                <c:pt idx="115">
                  <c:v>51.0</c:v>
                </c:pt>
                <c:pt idx="116">
                  <c:v>51.0</c:v>
                </c:pt>
                <c:pt idx="117">
                  <c:v>51.0</c:v>
                </c:pt>
                <c:pt idx="118">
                  <c:v>52.0</c:v>
                </c:pt>
                <c:pt idx="119">
                  <c:v>52.0</c:v>
                </c:pt>
                <c:pt idx="120">
                  <c:v>53.0</c:v>
                </c:pt>
                <c:pt idx="121">
                  <c:v>53.0</c:v>
                </c:pt>
                <c:pt idx="122">
                  <c:v>54.0</c:v>
                </c:pt>
                <c:pt idx="123">
                  <c:v>54.0</c:v>
                </c:pt>
                <c:pt idx="124">
                  <c:v>54.0</c:v>
                </c:pt>
                <c:pt idx="125">
                  <c:v>54.0</c:v>
                </c:pt>
                <c:pt idx="126">
                  <c:v>55.0</c:v>
                </c:pt>
                <c:pt idx="127">
                  <c:v>55.0</c:v>
                </c:pt>
                <c:pt idx="128">
                  <c:v>55.0</c:v>
                </c:pt>
                <c:pt idx="129">
                  <c:v>55.0</c:v>
                </c:pt>
                <c:pt idx="130">
                  <c:v>55.0</c:v>
                </c:pt>
                <c:pt idx="131">
                  <c:v>55.0</c:v>
                </c:pt>
                <c:pt idx="132">
                  <c:v>56.0</c:v>
                </c:pt>
                <c:pt idx="133">
                  <c:v>56.0</c:v>
                </c:pt>
                <c:pt idx="134">
                  <c:v>56.0</c:v>
                </c:pt>
                <c:pt idx="135">
                  <c:v>56.0</c:v>
                </c:pt>
                <c:pt idx="136">
                  <c:v>56.0</c:v>
                </c:pt>
                <c:pt idx="137">
                  <c:v>57.0</c:v>
                </c:pt>
                <c:pt idx="138">
                  <c:v>57.0</c:v>
                </c:pt>
                <c:pt idx="139">
                  <c:v>57.0</c:v>
                </c:pt>
                <c:pt idx="140">
                  <c:v>57.0</c:v>
                </c:pt>
                <c:pt idx="141">
                  <c:v>59.0</c:v>
                </c:pt>
                <c:pt idx="142">
                  <c:v>59.0</c:v>
                </c:pt>
                <c:pt idx="143">
                  <c:v>59.0</c:v>
                </c:pt>
                <c:pt idx="144">
                  <c:v>48.0</c:v>
                </c:pt>
                <c:pt idx="145">
                  <c:v>48.0</c:v>
                </c:pt>
                <c:pt idx="146">
                  <c:v>60.0</c:v>
                </c:pt>
                <c:pt idx="147">
                  <c:v>60.0</c:v>
                </c:pt>
                <c:pt idx="148">
                  <c:v>60.0</c:v>
                </c:pt>
                <c:pt idx="149">
                  <c:v>60.0</c:v>
                </c:pt>
                <c:pt idx="150">
                  <c:v>60.0</c:v>
                </c:pt>
                <c:pt idx="151">
                  <c:v>60.0</c:v>
                </c:pt>
                <c:pt idx="152">
                  <c:v>60.0</c:v>
                </c:pt>
                <c:pt idx="153">
                  <c:v>61.0</c:v>
                </c:pt>
                <c:pt idx="154">
                  <c:v>61.0</c:v>
                </c:pt>
                <c:pt idx="155">
                  <c:v>64.0</c:v>
                </c:pt>
                <c:pt idx="156">
                  <c:v>65.0</c:v>
                </c:pt>
                <c:pt idx="157">
                  <c:v>65.0</c:v>
                </c:pt>
                <c:pt idx="158">
                  <c:v>65.0</c:v>
                </c:pt>
                <c:pt idx="159">
                  <c:v>65.0</c:v>
                </c:pt>
                <c:pt idx="160">
                  <c:v>66.0</c:v>
                </c:pt>
                <c:pt idx="161">
                  <c:v>66.0</c:v>
                </c:pt>
                <c:pt idx="162">
                  <c:v>66.0</c:v>
                </c:pt>
                <c:pt idx="163">
                  <c:v>66.0</c:v>
                </c:pt>
                <c:pt idx="164">
                  <c:v>67.0</c:v>
                </c:pt>
                <c:pt idx="165">
                  <c:v>67.0</c:v>
                </c:pt>
                <c:pt idx="166">
                  <c:v>67.0</c:v>
                </c:pt>
                <c:pt idx="167">
                  <c:v>68.0</c:v>
                </c:pt>
                <c:pt idx="168">
                  <c:v>69.0</c:v>
                </c:pt>
                <c:pt idx="169">
                  <c:v>69.0</c:v>
                </c:pt>
                <c:pt idx="170">
                  <c:v>69.0</c:v>
                </c:pt>
                <c:pt idx="171">
                  <c:v>69.0</c:v>
                </c:pt>
                <c:pt idx="172">
                  <c:v>71.0</c:v>
                </c:pt>
                <c:pt idx="173">
                  <c:v>71.0</c:v>
                </c:pt>
                <c:pt idx="174">
                  <c:v>73.0</c:v>
                </c:pt>
                <c:pt idx="175">
                  <c:v>73.0</c:v>
                </c:pt>
                <c:pt idx="176">
                  <c:v>73.0</c:v>
                </c:pt>
                <c:pt idx="177">
                  <c:v>76.0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numCache>
            </c:numRef>
          </c:yVal>
          <c:smooth val="0"/>
          <c:extLst xmlns:c16r2="http://schemas.microsoft.com/office/drawing/2015/06/char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2113968840"/>
        <c:axId val="-2078400552"/>
      </c:scatterChart>
      <c:valAx>
        <c:axId val="-2113968840"/>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78400552"/>
        <c:crosses val="autoZero"/>
        <c:crossBetween val="midCat"/>
      </c:valAx>
      <c:valAx>
        <c:axId val="-207840055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1396884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 Id="rId2"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xmlns=""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xmlns=""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xmlns=""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3457575" y="495300"/>
              <a:ext cx="4572000" cy="3105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xmlns=""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xmlns=""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tabSelected="1" topLeftCell="G1" zoomScale="102" zoomScaleNormal="102" zoomScalePageLayoutView="102" workbookViewId="0">
      <pane ySplit="5" topLeftCell="A6" activePane="bottomLeft" state="frozen"/>
      <selection pane="bottomLeft" activeCell="AC18" sqref="AC18"/>
    </sheetView>
  </sheetViews>
  <sheetFormatPr baseColWidth="10" defaultColWidth="15.1640625" defaultRowHeight="15" customHeight="1" x14ac:dyDescent="0"/>
  <cols>
    <col min="1" max="1" width="2" style="11" customWidth="1"/>
    <col min="2" max="2" width="4.5" style="11" customWidth="1"/>
    <col min="3" max="3" width="7.33203125" style="11" bestFit="1" customWidth="1"/>
    <col min="4" max="4" width="10.1640625" style="11" customWidth="1"/>
    <col min="5" max="5" width="11.5" style="14" bestFit="1" customWidth="1"/>
    <col min="6" max="6" width="13.83203125" style="11" bestFit="1" customWidth="1"/>
    <col min="7" max="7" width="10.1640625" style="11" bestFit="1" customWidth="1"/>
    <col min="8" max="8" width="8.1640625" style="11" bestFit="1" customWidth="1"/>
    <col min="9" max="9" width="10.83203125" style="11" bestFit="1" customWidth="1"/>
    <col min="10" max="10" width="5.83203125" style="11" bestFit="1" customWidth="1"/>
    <col min="11" max="11" width="2" style="11" customWidth="1"/>
    <col min="12" max="12" width="10.1640625" style="14" customWidth="1"/>
    <col min="13" max="13" width="7.33203125" style="23" bestFit="1" customWidth="1"/>
    <col min="14" max="15" width="9.5" style="11" bestFit="1" customWidth="1"/>
    <col min="16" max="16" width="19.5" style="14" bestFit="1" customWidth="1"/>
    <col min="17" max="17" width="6.83203125" style="14" bestFit="1" customWidth="1"/>
    <col min="18" max="18" width="4.33203125" style="14" bestFit="1" customWidth="1"/>
    <col min="19" max="20" width="2.5" style="14" hidden="1" customWidth="1"/>
    <col min="21" max="21" width="6.83203125" style="20" bestFit="1" customWidth="1"/>
    <col min="22" max="22" width="7.5" style="20" bestFit="1" customWidth="1"/>
    <col min="23" max="23" width="8" style="20" bestFit="1" customWidth="1"/>
    <col min="24" max="24" width="8.6640625" style="20" bestFit="1" customWidth="1"/>
    <col min="25" max="25" width="13.83203125" style="20" bestFit="1" customWidth="1"/>
    <col min="26" max="26" width="8.33203125" style="20" bestFit="1" customWidth="1"/>
    <col min="27" max="27" width="6.5" style="20" bestFit="1" customWidth="1"/>
    <col min="28" max="16384" width="15.1640625" style="11"/>
  </cols>
  <sheetData>
    <row r="1" spans="2:27">
      <c r="B1" s="19" t="s">
        <v>528</v>
      </c>
      <c r="M1" s="14"/>
      <c r="W1" s="14"/>
    </row>
    <row r="2" spans="2:27" ht="11">
      <c r="B2" s="21" t="s">
        <v>182</v>
      </c>
      <c r="M2" s="14"/>
      <c r="W2" s="14"/>
    </row>
    <row r="3" spans="2:27" ht="11">
      <c r="B3" s="21"/>
      <c r="M3" s="14"/>
      <c r="W3" s="14"/>
    </row>
    <row r="4" spans="2:27" ht="15" customHeight="1">
      <c r="B4" s="67" t="s">
        <v>533</v>
      </c>
      <c r="C4" s="67"/>
      <c r="D4" s="67"/>
      <c r="E4" s="67"/>
      <c r="F4" s="67"/>
      <c r="G4" s="67"/>
      <c r="H4" s="67"/>
      <c r="I4" s="67"/>
      <c r="J4" s="67"/>
      <c r="L4" s="67" t="s">
        <v>534</v>
      </c>
      <c r="M4" s="67"/>
      <c r="N4" s="67"/>
      <c r="O4" s="67"/>
      <c r="P4" s="67"/>
      <c r="Q4" s="67"/>
      <c r="R4" s="67"/>
      <c r="S4" s="67"/>
      <c r="T4" s="67"/>
      <c r="U4" s="67"/>
      <c r="V4" s="67"/>
      <c r="W4" s="67"/>
      <c r="X4" s="67"/>
      <c r="Y4" s="67"/>
      <c r="Z4" s="67"/>
      <c r="AA4" s="67"/>
    </row>
    <row r="5" spans="2:27" ht="13.75" customHeight="1" thickBot="1">
      <c r="B5" s="48" t="s">
        <v>179</v>
      </c>
      <c r="C5" s="48" t="s">
        <v>564</v>
      </c>
      <c r="D5" s="48" t="s">
        <v>27</v>
      </c>
      <c r="E5" s="48" t="s">
        <v>28</v>
      </c>
      <c r="F5" s="48" t="s">
        <v>521</v>
      </c>
      <c r="G5" s="48" t="s">
        <v>562</v>
      </c>
      <c r="H5" s="48" t="s">
        <v>2</v>
      </c>
      <c r="I5" s="48" t="s">
        <v>520</v>
      </c>
      <c r="J5" s="48" t="s">
        <v>3</v>
      </c>
      <c r="K5" s="48"/>
      <c r="L5" s="48" t="s">
        <v>29</v>
      </c>
      <c r="M5" s="48" t="s">
        <v>522</v>
      </c>
      <c r="N5" s="48" t="s">
        <v>23</v>
      </c>
      <c r="O5" s="48" t="s">
        <v>24</v>
      </c>
      <c r="P5" s="48" t="s">
        <v>523</v>
      </c>
      <c r="Q5" s="48" t="s">
        <v>524</v>
      </c>
      <c r="R5" s="48" t="s">
        <v>175</v>
      </c>
      <c r="S5" s="48" t="s">
        <v>176</v>
      </c>
      <c r="T5" s="48" t="s">
        <v>177</v>
      </c>
      <c r="U5" s="48" t="s">
        <v>25</v>
      </c>
      <c r="V5" s="48" t="s">
        <v>26</v>
      </c>
      <c r="W5" s="48" t="s">
        <v>13</v>
      </c>
      <c r="X5" s="48" t="s">
        <v>41</v>
      </c>
      <c r="Y5" s="48" t="s">
        <v>525</v>
      </c>
      <c r="Z5" s="48" t="s">
        <v>38</v>
      </c>
      <c r="AA5" s="48" t="s">
        <v>39</v>
      </c>
    </row>
    <row r="6" spans="2:27" ht="14.25" customHeight="1">
      <c r="B6" s="47">
        <f t="shared" ref="B6:B37" si="0">C6*1000+G6</f>
        <v>1030</v>
      </c>
      <c r="C6" s="4">
        <v>1</v>
      </c>
      <c r="D6" s="4">
        <v>2005</v>
      </c>
      <c r="E6" s="4">
        <v>11</v>
      </c>
      <c r="F6" s="3" t="s">
        <v>1</v>
      </c>
      <c r="G6" s="5">
        <v>30</v>
      </c>
      <c r="H6" s="7">
        <v>743.0856</v>
      </c>
      <c r="I6" s="22">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c r="B7" s="47">
        <f t="shared" si="0"/>
        <v>1029</v>
      </c>
      <c r="C7" s="4">
        <v>1</v>
      </c>
      <c r="D7" s="4">
        <v>2005</v>
      </c>
      <c r="E7" s="4">
        <v>10</v>
      </c>
      <c r="F7" s="3" t="s">
        <v>1</v>
      </c>
      <c r="G7" s="5">
        <v>29</v>
      </c>
      <c r="H7" s="7">
        <v>756.21280000000002</v>
      </c>
      <c r="I7" s="22">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c r="B8" s="47">
        <f t="shared" si="0"/>
        <v>2002</v>
      </c>
      <c r="C8" s="4">
        <v>2</v>
      </c>
      <c r="D8" s="4">
        <v>2007</v>
      </c>
      <c r="E8" s="4">
        <v>7</v>
      </c>
      <c r="F8" s="3" t="s">
        <v>1</v>
      </c>
      <c r="G8" s="5">
        <v>2</v>
      </c>
      <c r="H8" s="7">
        <v>587.2808</v>
      </c>
      <c r="I8" s="22">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c r="B9" s="47">
        <f t="shared" si="0"/>
        <v>2031</v>
      </c>
      <c r="C9" s="4">
        <v>2</v>
      </c>
      <c r="D9" s="4">
        <v>2007</v>
      </c>
      <c r="E9" s="4">
        <v>12</v>
      </c>
      <c r="F9" s="3" t="s">
        <v>1</v>
      </c>
      <c r="G9" s="5">
        <v>31</v>
      </c>
      <c r="H9" s="7">
        <v>1604.7463999999998</v>
      </c>
      <c r="I9" s="22">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c r="B10" s="47">
        <f t="shared" si="0"/>
        <v>1049</v>
      </c>
      <c r="C10" s="4">
        <v>1</v>
      </c>
      <c r="D10" s="4">
        <v>2004</v>
      </c>
      <c r="E10" s="4">
        <v>11</v>
      </c>
      <c r="F10" s="3" t="s">
        <v>1</v>
      </c>
      <c r="G10" s="5">
        <v>49</v>
      </c>
      <c r="H10" s="7">
        <v>1375.4507999999998</v>
      </c>
      <c r="I10" s="22">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c r="B11" s="47">
        <f t="shared" si="0"/>
        <v>3011</v>
      </c>
      <c r="C11" s="4">
        <v>3</v>
      </c>
      <c r="D11" s="4">
        <v>2007</v>
      </c>
      <c r="E11" s="12">
        <v>9</v>
      </c>
      <c r="F11" s="3" t="s">
        <v>1</v>
      </c>
      <c r="G11" s="4">
        <v>11</v>
      </c>
      <c r="H11" s="7">
        <v>675.18999999999994</v>
      </c>
      <c r="I11" s="22">
        <v>203491.84999999998</v>
      </c>
      <c r="J11" s="22" t="s">
        <v>4</v>
      </c>
      <c r="K11" s="22"/>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c r="B12" s="47">
        <f t="shared" si="0"/>
        <v>3026</v>
      </c>
      <c r="C12" s="4">
        <v>3</v>
      </c>
      <c r="D12" s="4">
        <v>2007</v>
      </c>
      <c r="E12" s="12">
        <v>9</v>
      </c>
      <c r="F12" s="3" t="s">
        <v>1</v>
      </c>
      <c r="G12" s="4">
        <v>26</v>
      </c>
      <c r="H12" s="7">
        <v>670.88599999999997</v>
      </c>
      <c r="I12" s="22">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c r="B13" s="47">
        <f t="shared" si="0"/>
        <v>3023</v>
      </c>
      <c r="C13" s="4">
        <v>3</v>
      </c>
      <c r="D13" s="4">
        <v>2008</v>
      </c>
      <c r="E13" s="12">
        <v>1</v>
      </c>
      <c r="F13" s="3" t="s">
        <v>1</v>
      </c>
      <c r="G13" s="4">
        <v>23</v>
      </c>
      <c r="H13" s="7">
        <v>720.81239999999991</v>
      </c>
      <c r="I13" s="22">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c r="B14" s="47">
        <f t="shared" si="0"/>
        <v>1031</v>
      </c>
      <c r="C14" s="4">
        <v>1</v>
      </c>
      <c r="D14" s="4">
        <v>2006</v>
      </c>
      <c r="E14" s="4">
        <v>6</v>
      </c>
      <c r="F14" s="3" t="s">
        <v>1</v>
      </c>
      <c r="G14" s="5">
        <v>31</v>
      </c>
      <c r="H14" s="7">
        <v>782.25200000000007</v>
      </c>
      <c r="I14" s="22">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c r="B15" s="47">
        <f t="shared" si="0"/>
        <v>4023</v>
      </c>
      <c r="C15" s="4">
        <v>4</v>
      </c>
      <c r="D15" s="4">
        <v>2006</v>
      </c>
      <c r="E15" s="4">
        <v>3</v>
      </c>
      <c r="F15" s="3" t="s">
        <v>1</v>
      </c>
      <c r="G15" s="5">
        <v>23</v>
      </c>
      <c r="H15" s="7">
        <v>794.51840000000004</v>
      </c>
      <c r="I15" s="22">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c r="B16" s="47">
        <f t="shared" si="0"/>
        <v>1036</v>
      </c>
      <c r="C16" s="4">
        <v>1</v>
      </c>
      <c r="D16" s="4">
        <v>2004</v>
      </c>
      <c r="E16" s="4">
        <v>10</v>
      </c>
      <c r="F16" s="3" t="s">
        <v>1</v>
      </c>
      <c r="G16" s="5">
        <v>36</v>
      </c>
      <c r="H16" s="7">
        <v>1160.3584000000001</v>
      </c>
      <c r="I16" s="22">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c r="B17" s="47">
        <f t="shared" si="0"/>
        <v>1046</v>
      </c>
      <c r="C17" s="4">
        <v>1</v>
      </c>
      <c r="D17" s="4">
        <v>2006</v>
      </c>
      <c r="E17" s="4">
        <v>8</v>
      </c>
      <c r="F17" s="3" t="s">
        <v>1</v>
      </c>
      <c r="G17" s="5">
        <v>46</v>
      </c>
      <c r="H17" s="7">
        <v>1942.5028</v>
      </c>
      <c r="I17" s="22">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c r="B18" s="47">
        <f t="shared" si="0"/>
        <v>4035</v>
      </c>
      <c r="C18" s="4">
        <v>4</v>
      </c>
      <c r="D18" s="4">
        <v>2007</v>
      </c>
      <c r="E18" s="4">
        <v>10</v>
      </c>
      <c r="F18" s="3" t="s">
        <v>1</v>
      </c>
      <c r="G18" s="5">
        <v>35</v>
      </c>
      <c r="H18" s="7">
        <v>794.51840000000004</v>
      </c>
      <c r="I18" s="22">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c r="B19" s="47">
        <f t="shared" si="0"/>
        <v>2036</v>
      </c>
      <c r="C19" s="4">
        <v>2</v>
      </c>
      <c r="D19" s="4">
        <v>2006</v>
      </c>
      <c r="E19" s="4">
        <v>11</v>
      </c>
      <c r="F19" s="3" t="s">
        <v>1</v>
      </c>
      <c r="G19" s="5">
        <v>36</v>
      </c>
      <c r="H19" s="7">
        <v>1109.2483999999999</v>
      </c>
      <c r="I19" s="22">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c r="B20" s="47">
        <f t="shared" si="0"/>
        <v>2056</v>
      </c>
      <c r="C20" s="4">
        <v>2</v>
      </c>
      <c r="D20" s="4">
        <v>2007</v>
      </c>
      <c r="E20" s="4">
        <v>4</v>
      </c>
      <c r="F20" s="3" t="s">
        <v>1</v>
      </c>
      <c r="G20" s="5">
        <v>56</v>
      </c>
      <c r="H20" s="7">
        <v>1400.9519999999998</v>
      </c>
      <c r="I20" s="22">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c r="B21" s="47">
        <f t="shared" si="0"/>
        <v>1047</v>
      </c>
      <c r="C21" s="4">
        <v>1</v>
      </c>
      <c r="D21" s="4">
        <v>2007</v>
      </c>
      <c r="E21" s="4">
        <v>12</v>
      </c>
      <c r="F21" s="3" t="s">
        <v>1</v>
      </c>
      <c r="G21" s="5">
        <v>47</v>
      </c>
      <c r="H21" s="7">
        <v>1479.7152000000001</v>
      </c>
      <c r="I21" s="22">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c r="B22" s="47">
        <f t="shared" si="0"/>
        <v>5051</v>
      </c>
      <c r="C22" s="4">
        <v>5</v>
      </c>
      <c r="D22" s="4">
        <v>2006</v>
      </c>
      <c r="E22" s="4">
        <v>3</v>
      </c>
      <c r="F22" s="3" t="s">
        <v>1</v>
      </c>
      <c r="G22" s="5">
        <v>51</v>
      </c>
      <c r="H22" s="7">
        <v>790.53719999999998</v>
      </c>
      <c r="I22" s="22">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c r="B23" s="47">
        <f t="shared" si="0"/>
        <v>2007</v>
      </c>
      <c r="C23" s="4">
        <v>2</v>
      </c>
      <c r="D23" s="4">
        <v>2006</v>
      </c>
      <c r="E23" s="4">
        <v>8</v>
      </c>
      <c r="F23" s="3" t="s">
        <v>1</v>
      </c>
      <c r="G23" s="5">
        <v>7</v>
      </c>
      <c r="H23" s="7">
        <v>723.93280000000004</v>
      </c>
      <c r="I23" s="22">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c r="B24" s="47">
        <f t="shared" si="0"/>
        <v>3020</v>
      </c>
      <c r="C24" s="4">
        <v>3</v>
      </c>
      <c r="D24" s="4">
        <v>2007</v>
      </c>
      <c r="E24" s="12">
        <v>4</v>
      </c>
      <c r="F24" s="3" t="s">
        <v>1</v>
      </c>
      <c r="G24" s="4">
        <v>20</v>
      </c>
      <c r="H24" s="7">
        <v>781.0684</v>
      </c>
      <c r="I24" s="22">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c r="B25" s="47">
        <f t="shared" si="0"/>
        <v>3029</v>
      </c>
      <c r="C25" s="4">
        <v>3</v>
      </c>
      <c r="D25" s="4">
        <v>2007</v>
      </c>
      <c r="E25" s="12">
        <v>4</v>
      </c>
      <c r="F25" s="3" t="s">
        <v>1</v>
      </c>
      <c r="G25" s="4">
        <v>29</v>
      </c>
      <c r="H25" s="7">
        <v>1127.7556</v>
      </c>
      <c r="I25" s="22">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c r="B26" s="47">
        <f t="shared" si="0"/>
        <v>3015</v>
      </c>
      <c r="C26" s="4">
        <v>3</v>
      </c>
      <c r="D26" s="4">
        <v>2006</v>
      </c>
      <c r="E26" s="12">
        <v>10</v>
      </c>
      <c r="F26" s="3" t="s">
        <v>1</v>
      </c>
      <c r="G26" s="4">
        <v>15</v>
      </c>
      <c r="H26" s="7">
        <v>720.70479999999998</v>
      </c>
      <c r="I26" s="22">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c r="B27" s="47">
        <f t="shared" si="0"/>
        <v>2004</v>
      </c>
      <c r="C27" s="4">
        <v>2</v>
      </c>
      <c r="D27" s="4">
        <v>2006</v>
      </c>
      <c r="E27" s="4">
        <v>12</v>
      </c>
      <c r="F27" s="3" t="s">
        <v>1</v>
      </c>
      <c r="G27" s="5">
        <v>4</v>
      </c>
      <c r="H27" s="7">
        <v>649.68880000000001</v>
      </c>
      <c r="I27" s="22">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c r="B28" s="47">
        <f t="shared" si="0"/>
        <v>2006</v>
      </c>
      <c r="C28" s="4">
        <v>2</v>
      </c>
      <c r="D28" s="4">
        <v>2006</v>
      </c>
      <c r="E28" s="4">
        <v>12</v>
      </c>
      <c r="F28" s="3" t="s">
        <v>1</v>
      </c>
      <c r="G28" s="5">
        <v>6</v>
      </c>
      <c r="H28" s="7">
        <v>1307.4476</v>
      </c>
      <c r="I28" s="22">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c r="B29" s="47">
        <f t="shared" si="0"/>
        <v>5013</v>
      </c>
      <c r="C29" s="4">
        <v>5</v>
      </c>
      <c r="D29" s="4">
        <v>2007</v>
      </c>
      <c r="E29" s="4">
        <v>9</v>
      </c>
      <c r="F29" s="3" t="s">
        <v>1</v>
      </c>
      <c r="G29" s="5">
        <v>13</v>
      </c>
      <c r="H29" s="7">
        <v>618.37720000000002</v>
      </c>
      <c r="I29" s="22">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c r="B30" s="47">
        <f t="shared" si="0"/>
        <v>1026</v>
      </c>
      <c r="C30" s="4">
        <v>1</v>
      </c>
      <c r="D30" s="4">
        <v>2005</v>
      </c>
      <c r="E30" s="4">
        <v>3</v>
      </c>
      <c r="F30" s="3" t="s">
        <v>1</v>
      </c>
      <c r="G30" s="5">
        <v>26</v>
      </c>
      <c r="H30" s="7">
        <v>625.80160000000001</v>
      </c>
      <c r="I30" s="22">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c r="B31" s="47">
        <f t="shared" si="0"/>
        <v>2054</v>
      </c>
      <c r="C31" s="4">
        <v>2</v>
      </c>
      <c r="D31" s="4">
        <v>2006</v>
      </c>
      <c r="E31" s="4">
        <v>6</v>
      </c>
      <c r="F31" s="3" t="s">
        <v>1</v>
      </c>
      <c r="G31" s="5">
        <v>54</v>
      </c>
      <c r="H31" s="7">
        <v>1203.2908</v>
      </c>
      <c r="I31" s="22">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c r="B32" s="47">
        <f t="shared" si="0"/>
        <v>3033</v>
      </c>
      <c r="C32" s="4">
        <v>3</v>
      </c>
      <c r="D32" s="4">
        <v>2007</v>
      </c>
      <c r="E32" s="12">
        <v>9</v>
      </c>
      <c r="F32" s="3" t="s">
        <v>1</v>
      </c>
      <c r="G32" s="4">
        <v>33</v>
      </c>
      <c r="H32" s="7">
        <v>670.88599999999997</v>
      </c>
      <c r="I32" s="22">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c r="B33" s="47">
        <f t="shared" si="0"/>
        <v>1025</v>
      </c>
      <c r="C33" s="4">
        <v>1</v>
      </c>
      <c r="D33" s="4">
        <v>2005</v>
      </c>
      <c r="E33" s="4">
        <v>3</v>
      </c>
      <c r="F33" s="3" t="s">
        <v>1</v>
      </c>
      <c r="G33" s="5">
        <v>25</v>
      </c>
      <c r="H33" s="7">
        <v>1434.0927999999999</v>
      </c>
      <c r="I33" s="22">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c r="B34" s="47">
        <f t="shared" si="0"/>
        <v>3027</v>
      </c>
      <c r="C34" s="4">
        <v>3</v>
      </c>
      <c r="D34" s="4">
        <v>2006</v>
      </c>
      <c r="E34" s="12">
        <v>8</v>
      </c>
      <c r="F34" s="3" t="s">
        <v>1</v>
      </c>
      <c r="G34" s="4">
        <v>27</v>
      </c>
      <c r="H34" s="7">
        <v>781.0684</v>
      </c>
      <c r="I34" s="22">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c r="B35" s="47">
        <f t="shared" si="0"/>
        <v>3031</v>
      </c>
      <c r="C35" s="4">
        <v>3</v>
      </c>
      <c r="D35" s="4">
        <v>2007</v>
      </c>
      <c r="E35" s="12">
        <v>3</v>
      </c>
      <c r="F35" s="3" t="s">
        <v>1</v>
      </c>
      <c r="G35" s="4">
        <v>31</v>
      </c>
      <c r="H35" s="7">
        <v>1596.3536000000001</v>
      </c>
      <c r="I35" s="22">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c r="B36" s="47">
        <f t="shared" si="0"/>
        <v>2043</v>
      </c>
      <c r="C36" s="4">
        <v>2</v>
      </c>
      <c r="D36" s="4">
        <v>2007</v>
      </c>
      <c r="E36" s="4">
        <v>4</v>
      </c>
      <c r="F36" s="3" t="s">
        <v>1</v>
      </c>
      <c r="G36" s="5">
        <v>43</v>
      </c>
      <c r="H36" s="7">
        <v>1110.3244</v>
      </c>
      <c r="I36" s="22">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c r="B37" s="47">
        <f t="shared" si="0"/>
        <v>3034</v>
      </c>
      <c r="C37" s="4">
        <v>3</v>
      </c>
      <c r="D37" s="4">
        <v>2007</v>
      </c>
      <c r="E37" s="12">
        <v>4</v>
      </c>
      <c r="F37" s="3" t="s">
        <v>1</v>
      </c>
      <c r="G37" s="4">
        <v>34</v>
      </c>
      <c r="H37" s="7">
        <v>781.0684</v>
      </c>
      <c r="I37" s="22">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c r="B38" s="47">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c r="B39" s="47">
        <f t="shared" si="7"/>
        <v>1018</v>
      </c>
      <c r="C39" s="4">
        <v>1</v>
      </c>
      <c r="D39" s="4">
        <v>2004</v>
      </c>
      <c r="E39" s="4">
        <v>10</v>
      </c>
      <c r="F39" s="3" t="s">
        <v>1</v>
      </c>
      <c r="G39" s="5">
        <v>18</v>
      </c>
      <c r="H39" s="7">
        <v>625.80160000000001</v>
      </c>
      <c r="I39" s="22">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c r="B40" s="47">
        <f t="shared" si="7"/>
        <v>2050</v>
      </c>
      <c r="C40" s="4">
        <v>2</v>
      </c>
      <c r="D40" s="4">
        <v>2006</v>
      </c>
      <c r="E40" s="4">
        <v>9</v>
      </c>
      <c r="F40" s="3" t="s">
        <v>1</v>
      </c>
      <c r="G40" s="5">
        <v>50</v>
      </c>
      <c r="H40" s="7">
        <v>957.53239999999994</v>
      </c>
      <c r="I40" s="22">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c r="B41" s="47">
        <f t="shared" si="7"/>
        <v>2044</v>
      </c>
      <c r="C41" s="4">
        <v>2</v>
      </c>
      <c r="D41" s="4">
        <v>2007</v>
      </c>
      <c r="E41" s="4">
        <v>1</v>
      </c>
      <c r="F41" s="3" t="s">
        <v>1</v>
      </c>
      <c r="G41" s="5">
        <v>44</v>
      </c>
      <c r="H41" s="7">
        <v>722.96439999999996</v>
      </c>
      <c r="I41" s="22">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c r="B42" s="47">
        <f t="shared" si="7"/>
        <v>3039</v>
      </c>
      <c r="C42" s="4">
        <v>3</v>
      </c>
      <c r="D42" s="4">
        <v>2007</v>
      </c>
      <c r="E42" s="12">
        <v>5</v>
      </c>
      <c r="F42" s="3" t="s">
        <v>1</v>
      </c>
      <c r="G42" s="4">
        <v>39</v>
      </c>
      <c r="H42" s="7">
        <v>923.20799999999997</v>
      </c>
      <c r="I42" s="22">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c r="B43" s="47">
        <f t="shared" si="7"/>
        <v>3053</v>
      </c>
      <c r="C43" s="4">
        <v>3</v>
      </c>
      <c r="D43" s="4">
        <v>2007</v>
      </c>
      <c r="E43" s="12">
        <v>12</v>
      </c>
      <c r="F43" s="3" t="s">
        <v>1</v>
      </c>
      <c r="G43" s="4">
        <v>53</v>
      </c>
      <c r="H43" s="7">
        <v>670.24040000000002</v>
      </c>
      <c r="I43" s="22">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c r="B44" s="47">
        <f t="shared" si="7"/>
        <v>2041</v>
      </c>
      <c r="C44" s="4">
        <v>2</v>
      </c>
      <c r="D44" s="4">
        <v>2006</v>
      </c>
      <c r="E44" s="4">
        <v>7</v>
      </c>
      <c r="F44" s="3" t="s">
        <v>1</v>
      </c>
      <c r="G44" s="5">
        <v>41</v>
      </c>
      <c r="H44" s="7">
        <v>785.48</v>
      </c>
      <c r="I44" s="22">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c r="B45" s="47">
        <f t="shared" si="7"/>
        <v>5035</v>
      </c>
      <c r="C45" s="4">
        <v>5</v>
      </c>
      <c r="D45" s="4">
        <v>2008</v>
      </c>
      <c r="E45" s="4">
        <v>5</v>
      </c>
      <c r="F45" s="3" t="s">
        <v>1</v>
      </c>
      <c r="G45" s="5">
        <v>35</v>
      </c>
      <c r="H45" s="7">
        <v>798.28440000000001</v>
      </c>
      <c r="I45" s="22">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c r="B46" s="47">
        <f t="shared" si="7"/>
        <v>4005</v>
      </c>
      <c r="C46" s="4">
        <v>4</v>
      </c>
      <c r="D46" s="4">
        <v>2007</v>
      </c>
      <c r="E46" s="4">
        <v>11</v>
      </c>
      <c r="F46" s="3" t="s">
        <v>1</v>
      </c>
      <c r="G46" s="5">
        <v>5</v>
      </c>
      <c r="H46" s="7">
        <v>1121.9451999999999</v>
      </c>
      <c r="I46" s="22">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c r="B47" s="47">
        <f t="shared" si="7"/>
        <v>1032</v>
      </c>
      <c r="C47" s="4">
        <v>1</v>
      </c>
      <c r="D47" s="4">
        <v>2005</v>
      </c>
      <c r="E47" s="4">
        <v>1</v>
      </c>
      <c r="F47" s="3" t="s">
        <v>1</v>
      </c>
      <c r="G47" s="5">
        <v>32</v>
      </c>
      <c r="H47" s="7">
        <v>782.25200000000007</v>
      </c>
      <c r="I47" s="22">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c r="B48" s="47">
        <f t="shared" si="7"/>
        <v>3046</v>
      </c>
      <c r="C48" s="4">
        <v>3</v>
      </c>
      <c r="D48" s="4">
        <v>2007</v>
      </c>
      <c r="E48" s="12">
        <v>8</v>
      </c>
      <c r="F48" s="3" t="s">
        <v>1</v>
      </c>
      <c r="G48" s="4">
        <v>46</v>
      </c>
      <c r="H48" s="7">
        <v>923.20799999999997</v>
      </c>
      <c r="I48" s="22">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c r="B49" s="47">
        <f t="shared" si="7"/>
        <v>1041</v>
      </c>
      <c r="C49" s="4">
        <v>1</v>
      </c>
      <c r="D49" s="4">
        <v>2005</v>
      </c>
      <c r="E49" s="4">
        <v>3</v>
      </c>
      <c r="F49" s="3" t="s">
        <v>1</v>
      </c>
      <c r="G49" s="5">
        <v>41</v>
      </c>
      <c r="H49" s="7">
        <v>1434.0927999999999</v>
      </c>
      <c r="I49" s="22">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c r="B50" s="47">
        <f t="shared" si="7"/>
        <v>1012</v>
      </c>
      <c r="C50" s="4">
        <v>1</v>
      </c>
      <c r="D50" s="4">
        <v>2005</v>
      </c>
      <c r="E50" s="4">
        <v>3</v>
      </c>
      <c r="F50" s="3" t="s">
        <v>1</v>
      </c>
      <c r="G50" s="5">
        <v>12</v>
      </c>
      <c r="H50" s="7">
        <v>1160.3584000000001</v>
      </c>
      <c r="I50" s="22">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c r="A51" s="11" t="s">
        <v>565</v>
      </c>
      <c r="B51" s="47">
        <f t="shared" si="7"/>
        <v>5033</v>
      </c>
      <c r="C51" s="4">
        <v>5</v>
      </c>
      <c r="D51" s="4">
        <v>2008</v>
      </c>
      <c r="E51" s="4">
        <v>5</v>
      </c>
      <c r="F51" s="3" t="s">
        <v>1</v>
      </c>
      <c r="G51" s="5">
        <v>33</v>
      </c>
      <c r="H51" s="7">
        <v>798.28440000000001</v>
      </c>
      <c r="I51" s="22">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c r="B52" s="47">
        <f t="shared" si="7"/>
        <v>4006</v>
      </c>
      <c r="C52" s="4">
        <v>4</v>
      </c>
      <c r="D52" s="4">
        <v>2006</v>
      </c>
      <c r="E52" s="4">
        <v>7</v>
      </c>
      <c r="F52" s="3" t="s">
        <v>1</v>
      </c>
      <c r="G52" s="5">
        <v>6</v>
      </c>
      <c r="H52" s="7">
        <v>733.18639999999994</v>
      </c>
      <c r="I52" s="22">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c r="B53" s="47">
        <f t="shared" si="7"/>
        <v>5040</v>
      </c>
      <c r="C53" s="4">
        <v>5</v>
      </c>
      <c r="D53" s="4">
        <v>2007</v>
      </c>
      <c r="E53" s="4">
        <v>12</v>
      </c>
      <c r="F53" s="3" t="s">
        <v>1</v>
      </c>
      <c r="G53" s="5">
        <v>40</v>
      </c>
      <c r="H53" s="7">
        <v>798.28440000000001</v>
      </c>
      <c r="I53" s="22">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c r="B54" s="47">
        <f t="shared" si="7"/>
        <v>4013</v>
      </c>
      <c r="C54" s="4">
        <v>4</v>
      </c>
      <c r="D54" s="4">
        <v>2007</v>
      </c>
      <c r="E54" s="4">
        <v>1</v>
      </c>
      <c r="F54" s="3" t="s">
        <v>1</v>
      </c>
      <c r="G54" s="5">
        <v>13</v>
      </c>
      <c r="H54" s="7">
        <v>733.18639999999994</v>
      </c>
      <c r="I54" s="22">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c r="B55" s="47">
        <f t="shared" si="7"/>
        <v>1003</v>
      </c>
      <c r="C55" s="4">
        <v>1</v>
      </c>
      <c r="D55" s="4">
        <v>2005</v>
      </c>
      <c r="E55" s="4">
        <v>6</v>
      </c>
      <c r="F55" s="3" t="s">
        <v>0</v>
      </c>
      <c r="G55" s="5">
        <v>3</v>
      </c>
      <c r="H55" s="7">
        <v>717.04639999999995</v>
      </c>
      <c r="I55" s="22">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c r="B56" s="47">
        <f t="shared" si="7"/>
        <v>2009</v>
      </c>
      <c r="C56" s="4">
        <v>2</v>
      </c>
      <c r="D56" s="4">
        <v>2007</v>
      </c>
      <c r="E56" s="4">
        <v>3</v>
      </c>
      <c r="F56" s="3" t="s">
        <v>1</v>
      </c>
      <c r="G56" s="5">
        <v>9</v>
      </c>
      <c r="H56" s="7">
        <v>747.49720000000002</v>
      </c>
      <c r="I56" s="22">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c r="B57" s="47">
        <f t="shared" si="7"/>
        <v>4024</v>
      </c>
      <c r="C57" s="4">
        <v>4</v>
      </c>
      <c r="D57" s="4">
        <v>2007</v>
      </c>
      <c r="E57" s="4">
        <v>11</v>
      </c>
      <c r="F57" s="3" t="s">
        <v>1</v>
      </c>
      <c r="G57" s="5">
        <v>24</v>
      </c>
      <c r="H57" s="7">
        <v>1121.9451999999999</v>
      </c>
      <c r="I57" s="22">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c r="B58" s="47">
        <f t="shared" si="7"/>
        <v>4012</v>
      </c>
      <c r="C58" s="4">
        <v>4</v>
      </c>
      <c r="D58" s="4">
        <v>2007</v>
      </c>
      <c r="E58" s="4">
        <v>11</v>
      </c>
      <c r="F58" s="3" t="s">
        <v>1</v>
      </c>
      <c r="G58" s="5">
        <v>12</v>
      </c>
      <c r="H58" s="7">
        <v>1121.9451999999999</v>
      </c>
      <c r="I58" s="22">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c r="B59" s="47">
        <f t="shared" si="7"/>
        <v>1035</v>
      </c>
      <c r="C59" s="4">
        <v>1</v>
      </c>
      <c r="D59" s="4">
        <v>2004</v>
      </c>
      <c r="E59" s="4">
        <v>10</v>
      </c>
      <c r="F59" s="3" t="s">
        <v>1</v>
      </c>
      <c r="G59" s="5">
        <v>35</v>
      </c>
      <c r="H59" s="7">
        <v>827.87439999999992</v>
      </c>
      <c r="I59" s="22">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c r="B60" s="47">
        <f t="shared" si="7"/>
        <v>2017</v>
      </c>
      <c r="C60" s="4">
        <v>2</v>
      </c>
      <c r="D60" s="4">
        <v>2007</v>
      </c>
      <c r="E60" s="4">
        <v>3</v>
      </c>
      <c r="F60" s="3" t="s">
        <v>1</v>
      </c>
      <c r="G60" s="5">
        <v>17</v>
      </c>
      <c r="H60" s="7">
        <v>747.49720000000002</v>
      </c>
      <c r="I60" s="22">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c r="B61" s="47">
        <f t="shared" si="7"/>
        <v>4051</v>
      </c>
      <c r="C61" s="4">
        <v>4</v>
      </c>
      <c r="D61" s="4">
        <v>2007</v>
      </c>
      <c r="E61" s="4">
        <v>3</v>
      </c>
      <c r="F61" s="3" t="s">
        <v>1</v>
      </c>
      <c r="G61" s="5">
        <v>51</v>
      </c>
      <c r="H61" s="7">
        <v>1608.8352</v>
      </c>
      <c r="I61" s="22">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c r="B62" s="47">
        <f t="shared" si="7"/>
        <v>3014</v>
      </c>
      <c r="C62" s="4">
        <v>3</v>
      </c>
      <c r="D62" s="4">
        <v>2007</v>
      </c>
      <c r="E62" s="12">
        <v>7</v>
      </c>
      <c r="F62" s="3" t="s">
        <v>1</v>
      </c>
      <c r="G62" s="4">
        <v>14</v>
      </c>
      <c r="H62" s="7">
        <v>1132.0595999999998</v>
      </c>
      <c r="I62" s="22">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c r="B63" s="47">
        <f t="shared" si="7"/>
        <v>2051</v>
      </c>
      <c r="C63" s="4">
        <v>2</v>
      </c>
      <c r="D63" s="4">
        <v>2007</v>
      </c>
      <c r="E63" s="4">
        <v>9</v>
      </c>
      <c r="F63" s="3" t="s">
        <v>1</v>
      </c>
      <c r="G63" s="5">
        <v>51</v>
      </c>
      <c r="H63" s="7">
        <v>1383.8436000000002</v>
      </c>
      <c r="I63" s="22">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c r="B64" s="47">
        <f t="shared" si="7"/>
        <v>2025</v>
      </c>
      <c r="C64" s="4">
        <v>2</v>
      </c>
      <c r="D64" s="4">
        <v>2007</v>
      </c>
      <c r="E64" s="4">
        <v>2</v>
      </c>
      <c r="F64" s="3" t="s">
        <v>1</v>
      </c>
      <c r="G64" s="5">
        <v>25</v>
      </c>
      <c r="H64" s="7">
        <v>927.83479999999997</v>
      </c>
      <c r="I64" s="22">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c r="B65" s="47">
        <f t="shared" si="7"/>
        <v>3047</v>
      </c>
      <c r="C65" s="4">
        <v>3</v>
      </c>
      <c r="D65" s="4">
        <v>2007</v>
      </c>
      <c r="E65" s="12">
        <v>3</v>
      </c>
      <c r="F65" s="3" t="s">
        <v>1</v>
      </c>
      <c r="G65" s="4">
        <v>47</v>
      </c>
      <c r="H65" s="7">
        <v>669.1644</v>
      </c>
      <c r="I65" s="22">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c r="B66" s="47">
        <f t="shared" si="7"/>
        <v>2046</v>
      </c>
      <c r="C66" s="4">
        <v>2</v>
      </c>
      <c r="D66" s="4">
        <v>2007</v>
      </c>
      <c r="E66" s="4">
        <v>3</v>
      </c>
      <c r="F66" s="3" t="s">
        <v>1</v>
      </c>
      <c r="G66" s="5">
        <v>46</v>
      </c>
      <c r="H66" s="7">
        <v>928.1576</v>
      </c>
      <c r="I66" s="22">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c r="B67" s="47">
        <f t="shared" si="7"/>
        <v>5016</v>
      </c>
      <c r="C67" s="4">
        <v>5</v>
      </c>
      <c r="D67" s="4">
        <v>2007</v>
      </c>
      <c r="E67" s="4">
        <v>6</v>
      </c>
      <c r="F67" s="3" t="s">
        <v>1</v>
      </c>
      <c r="G67" s="5">
        <v>16</v>
      </c>
      <c r="H67" s="7">
        <v>798.49959999999987</v>
      </c>
      <c r="I67" s="22">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c r="B68" s="47">
        <f t="shared" si="7"/>
        <v>4041</v>
      </c>
      <c r="C68" s="4">
        <v>4</v>
      </c>
      <c r="D68" s="4">
        <v>2007</v>
      </c>
      <c r="E68" s="4">
        <v>10</v>
      </c>
      <c r="F68" s="3" t="s">
        <v>1</v>
      </c>
      <c r="G68" s="5">
        <v>41</v>
      </c>
      <c r="H68" s="7">
        <v>1305.6184000000001</v>
      </c>
      <c r="I68" s="22">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c r="B69" s="47">
        <f t="shared" si="7"/>
        <v>4018</v>
      </c>
      <c r="C69" s="4">
        <v>4</v>
      </c>
      <c r="D69" s="4">
        <v>2007</v>
      </c>
      <c r="E69" s="4">
        <v>11</v>
      </c>
      <c r="F69" s="3" t="s">
        <v>1</v>
      </c>
      <c r="G69" s="5">
        <v>18</v>
      </c>
      <c r="H69" s="7">
        <v>1121.9451999999999</v>
      </c>
      <c r="I69" s="22">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c r="B70" s="47">
        <f t="shared" ref="B70:B101" si="12">C70*1000+G70</f>
        <v>2005</v>
      </c>
      <c r="C70" s="4">
        <v>2</v>
      </c>
      <c r="D70" s="4">
        <v>2006</v>
      </c>
      <c r="E70" s="4">
        <v>9</v>
      </c>
      <c r="F70" s="3" t="s">
        <v>1</v>
      </c>
      <c r="G70" s="5">
        <v>5</v>
      </c>
      <c r="H70" s="7">
        <v>785.48</v>
      </c>
      <c r="I70" s="22">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c r="B71" s="47">
        <f t="shared" si="12"/>
        <v>2010</v>
      </c>
      <c r="C71" s="4">
        <v>2</v>
      </c>
      <c r="D71" s="4">
        <v>2006</v>
      </c>
      <c r="E71" s="4">
        <v>11</v>
      </c>
      <c r="F71" s="3" t="s">
        <v>1</v>
      </c>
      <c r="G71" s="5">
        <v>10</v>
      </c>
      <c r="H71" s="7">
        <v>927.08159999999998</v>
      </c>
      <c r="I71" s="22">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c r="B72" s="47">
        <f t="shared" si="12"/>
        <v>2022</v>
      </c>
      <c r="C72" s="4">
        <v>2</v>
      </c>
      <c r="D72" s="4">
        <v>2007</v>
      </c>
      <c r="E72" s="4">
        <v>1</v>
      </c>
      <c r="F72" s="3" t="s">
        <v>1</v>
      </c>
      <c r="G72" s="5">
        <v>22</v>
      </c>
      <c r="H72" s="7">
        <v>1109.2483999999999</v>
      </c>
      <c r="I72" s="22">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c r="B73" s="47">
        <f t="shared" si="12"/>
        <v>2047</v>
      </c>
      <c r="C73" s="4">
        <v>2</v>
      </c>
      <c r="D73" s="4">
        <v>2007</v>
      </c>
      <c r="E73" s="4">
        <v>2</v>
      </c>
      <c r="F73" s="3" t="s">
        <v>1</v>
      </c>
      <c r="G73" s="5">
        <v>47</v>
      </c>
      <c r="H73" s="7">
        <v>649.79639999999995</v>
      </c>
      <c r="I73" s="22">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c r="B74" s="47">
        <f t="shared" si="12"/>
        <v>2012</v>
      </c>
      <c r="C74" s="4">
        <v>2</v>
      </c>
      <c r="D74" s="4">
        <v>2007</v>
      </c>
      <c r="E74" s="4">
        <v>4</v>
      </c>
      <c r="F74" s="3" t="s">
        <v>1</v>
      </c>
      <c r="G74" s="5">
        <v>12</v>
      </c>
      <c r="H74" s="7">
        <v>785.48</v>
      </c>
      <c r="I74" s="22">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c r="B75" s="47">
        <f t="shared" si="12"/>
        <v>3038</v>
      </c>
      <c r="C75" s="4">
        <v>3</v>
      </c>
      <c r="D75" s="4">
        <v>2007</v>
      </c>
      <c r="E75" s="12">
        <v>5</v>
      </c>
      <c r="F75" s="3" t="s">
        <v>1</v>
      </c>
      <c r="G75" s="4">
        <v>38</v>
      </c>
      <c r="H75" s="7">
        <v>1596.3536000000001</v>
      </c>
      <c r="I75" s="22">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c r="B76" s="47">
        <f t="shared" si="12"/>
        <v>4030</v>
      </c>
      <c r="C76" s="4">
        <v>4</v>
      </c>
      <c r="D76" s="4">
        <v>2007</v>
      </c>
      <c r="E76" s="4">
        <v>11</v>
      </c>
      <c r="F76" s="3" t="s">
        <v>1</v>
      </c>
      <c r="G76" s="5">
        <v>30</v>
      </c>
      <c r="H76" s="7">
        <v>1121.9451999999999</v>
      </c>
      <c r="I76" s="22">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c r="B77" s="47">
        <f t="shared" si="12"/>
        <v>3017</v>
      </c>
      <c r="C77" s="4">
        <v>3</v>
      </c>
      <c r="D77" s="4">
        <v>2007</v>
      </c>
      <c r="E77" s="12">
        <v>12</v>
      </c>
      <c r="F77" s="3" t="s">
        <v>1</v>
      </c>
      <c r="G77" s="4">
        <v>17</v>
      </c>
      <c r="H77" s="7">
        <v>743.40840000000003</v>
      </c>
      <c r="I77" s="22">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c r="B78" s="47">
        <f t="shared" si="12"/>
        <v>1045</v>
      </c>
      <c r="C78" s="4">
        <v>1</v>
      </c>
      <c r="D78" s="4">
        <v>2004</v>
      </c>
      <c r="E78" s="4">
        <v>10</v>
      </c>
      <c r="F78" s="3" t="s">
        <v>1</v>
      </c>
      <c r="G78" s="5">
        <v>45</v>
      </c>
      <c r="H78" s="7">
        <v>756.21280000000002</v>
      </c>
      <c r="I78" s="22">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c r="B79" s="47">
        <f t="shared" si="12"/>
        <v>2040</v>
      </c>
      <c r="C79" s="4">
        <v>2</v>
      </c>
      <c r="D79" s="4">
        <v>2006</v>
      </c>
      <c r="E79" s="4">
        <v>10</v>
      </c>
      <c r="F79" s="3" t="s">
        <v>1</v>
      </c>
      <c r="G79" s="5">
        <v>40</v>
      </c>
      <c r="H79" s="7">
        <v>649.79639999999995</v>
      </c>
      <c r="I79" s="22">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c r="B80" s="47">
        <f t="shared" si="12"/>
        <v>2042</v>
      </c>
      <c r="C80" s="4">
        <v>2</v>
      </c>
      <c r="D80" s="4">
        <v>2006</v>
      </c>
      <c r="E80" s="4">
        <v>11</v>
      </c>
      <c r="F80" s="3" t="s">
        <v>1</v>
      </c>
      <c r="G80" s="5">
        <v>42</v>
      </c>
      <c r="H80" s="7">
        <v>785.48</v>
      </c>
      <c r="I80" s="22">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c r="B81" s="47">
        <f t="shared" si="12"/>
        <v>2048</v>
      </c>
      <c r="C81" s="4">
        <v>2</v>
      </c>
      <c r="D81" s="4">
        <v>2007</v>
      </c>
      <c r="E81" s="4">
        <v>3</v>
      </c>
      <c r="F81" s="3" t="s">
        <v>1</v>
      </c>
      <c r="G81" s="5">
        <v>48</v>
      </c>
      <c r="H81" s="7">
        <v>785.48</v>
      </c>
      <c r="I81" s="22">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c r="B82" s="47">
        <f t="shared" si="12"/>
        <v>3049</v>
      </c>
      <c r="C82" s="4">
        <v>3</v>
      </c>
      <c r="D82" s="4">
        <v>2007</v>
      </c>
      <c r="E82" s="12">
        <v>4</v>
      </c>
      <c r="F82" s="3" t="s">
        <v>1</v>
      </c>
      <c r="G82" s="4">
        <v>49</v>
      </c>
      <c r="H82" s="7">
        <v>1283.4528</v>
      </c>
      <c r="I82" s="22">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c r="B83" s="47">
        <f t="shared" si="12"/>
        <v>1017</v>
      </c>
      <c r="C83" s="4">
        <v>1</v>
      </c>
      <c r="D83" s="4">
        <v>2005</v>
      </c>
      <c r="E83" s="4">
        <v>2</v>
      </c>
      <c r="F83" s="3" t="s">
        <v>1</v>
      </c>
      <c r="G83" s="5">
        <v>17</v>
      </c>
      <c r="H83" s="7">
        <v>1434.0927999999999</v>
      </c>
      <c r="I83" s="22">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c r="B84" s="47">
        <f t="shared" si="12"/>
        <v>1039</v>
      </c>
      <c r="C84" s="4">
        <v>1</v>
      </c>
      <c r="D84" s="4">
        <v>2006</v>
      </c>
      <c r="E84" s="4">
        <v>6</v>
      </c>
      <c r="F84" s="3" t="s">
        <v>1</v>
      </c>
      <c r="G84" s="5">
        <v>39</v>
      </c>
      <c r="H84" s="7">
        <v>782.25200000000007</v>
      </c>
      <c r="I84" s="22">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c r="B85" s="47">
        <f t="shared" si="12"/>
        <v>2049</v>
      </c>
      <c r="C85" s="4">
        <v>2</v>
      </c>
      <c r="D85" s="4">
        <v>2006</v>
      </c>
      <c r="E85" s="4">
        <v>11</v>
      </c>
      <c r="F85" s="3" t="s">
        <v>1</v>
      </c>
      <c r="G85" s="5">
        <v>49</v>
      </c>
      <c r="H85" s="7">
        <v>1288.6176</v>
      </c>
      <c r="I85" s="22">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c r="B86" s="47">
        <f t="shared" si="12"/>
        <v>3054</v>
      </c>
      <c r="C86" s="4">
        <v>3</v>
      </c>
      <c r="D86" s="4">
        <v>2007</v>
      </c>
      <c r="E86" s="12">
        <v>5</v>
      </c>
      <c r="F86" s="3" t="s">
        <v>1</v>
      </c>
      <c r="G86" s="4">
        <v>54</v>
      </c>
      <c r="H86" s="7">
        <v>781.0684</v>
      </c>
      <c r="I86" s="22">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c r="B87" s="47">
        <f t="shared" si="12"/>
        <v>3055</v>
      </c>
      <c r="C87" s="4">
        <v>3</v>
      </c>
      <c r="D87" s="4">
        <v>2007</v>
      </c>
      <c r="E87" s="12">
        <v>5</v>
      </c>
      <c r="F87" s="3" t="s">
        <v>1</v>
      </c>
      <c r="G87" s="4">
        <v>55</v>
      </c>
      <c r="H87" s="7">
        <v>1222.336</v>
      </c>
      <c r="I87" s="22">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c r="B88" s="47">
        <f t="shared" si="12"/>
        <v>3042</v>
      </c>
      <c r="C88" s="4">
        <v>3</v>
      </c>
      <c r="D88" s="4">
        <v>2007</v>
      </c>
      <c r="E88" s="12">
        <v>7</v>
      </c>
      <c r="F88" s="3" t="s">
        <v>1</v>
      </c>
      <c r="G88" s="4">
        <v>42</v>
      </c>
      <c r="H88" s="7">
        <v>781.0684</v>
      </c>
      <c r="I88" s="22">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c r="B89" s="47">
        <f t="shared" si="12"/>
        <v>1038</v>
      </c>
      <c r="C89" s="4">
        <v>1</v>
      </c>
      <c r="D89" s="4">
        <v>2004</v>
      </c>
      <c r="E89" s="4">
        <v>8</v>
      </c>
      <c r="F89" s="3" t="s">
        <v>1</v>
      </c>
      <c r="G89" s="5">
        <v>38</v>
      </c>
      <c r="H89" s="7">
        <v>743.0856</v>
      </c>
      <c r="I89" s="22">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c r="B90" s="47">
        <f t="shared" si="12"/>
        <v>2020</v>
      </c>
      <c r="C90" s="4">
        <v>2</v>
      </c>
      <c r="D90" s="4">
        <v>2006</v>
      </c>
      <c r="E90" s="4">
        <v>10</v>
      </c>
      <c r="F90" s="3" t="s">
        <v>1</v>
      </c>
      <c r="G90" s="5">
        <v>20</v>
      </c>
      <c r="H90" s="7">
        <v>785.48</v>
      </c>
      <c r="I90" s="22">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c r="B91" s="47">
        <f t="shared" si="12"/>
        <v>2014</v>
      </c>
      <c r="C91" s="4">
        <v>2</v>
      </c>
      <c r="D91" s="4">
        <v>2007</v>
      </c>
      <c r="E91" s="4">
        <v>2</v>
      </c>
      <c r="F91" s="3" t="s">
        <v>1</v>
      </c>
      <c r="G91" s="5">
        <v>14</v>
      </c>
      <c r="H91" s="7">
        <v>1109.2483999999999</v>
      </c>
      <c r="I91" s="22">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c r="B92" s="47">
        <f t="shared" si="12"/>
        <v>3001</v>
      </c>
      <c r="C92" s="4">
        <v>3</v>
      </c>
      <c r="D92" s="5">
        <v>2007</v>
      </c>
      <c r="E92" s="12">
        <v>8</v>
      </c>
      <c r="F92" s="3" t="s">
        <v>1</v>
      </c>
      <c r="G92" s="4">
        <v>1</v>
      </c>
      <c r="H92" s="7">
        <v>579.74879999999996</v>
      </c>
      <c r="I92" s="22">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c r="B93" s="47">
        <f t="shared" si="12"/>
        <v>3043</v>
      </c>
      <c r="C93" s="4">
        <v>3</v>
      </c>
      <c r="D93" s="4">
        <v>2007</v>
      </c>
      <c r="E93" s="12">
        <v>11</v>
      </c>
      <c r="F93" s="3" t="s">
        <v>1</v>
      </c>
      <c r="G93" s="4">
        <v>43</v>
      </c>
      <c r="H93" s="7">
        <v>1128.4012</v>
      </c>
      <c r="I93" s="22">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c r="B94" s="47">
        <f t="shared" si="12"/>
        <v>2016</v>
      </c>
      <c r="C94" s="4">
        <v>2</v>
      </c>
      <c r="D94" s="4">
        <v>2007</v>
      </c>
      <c r="E94" s="4">
        <v>3</v>
      </c>
      <c r="F94" s="3" t="s">
        <v>1</v>
      </c>
      <c r="G94" s="5">
        <v>16</v>
      </c>
      <c r="H94" s="7">
        <v>701.65959999999995</v>
      </c>
      <c r="I94" s="22">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c r="B95" s="47">
        <f t="shared" si="12"/>
        <v>4049</v>
      </c>
      <c r="C95" s="4">
        <v>4</v>
      </c>
      <c r="D95" s="4">
        <v>2008</v>
      </c>
      <c r="E95" s="4">
        <v>1</v>
      </c>
      <c r="F95" s="3" t="s">
        <v>1</v>
      </c>
      <c r="G95" s="5">
        <v>49</v>
      </c>
      <c r="H95" s="7">
        <v>1336.93</v>
      </c>
      <c r="I95" s="22">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c r="B96" s="47">
        <f t="shared" si="12"/>
        <v>4022</v>
      </c>
      <c r="C96" s="4">
        <v>4</v>
      </c>
      <c r="D96" s="4">
        <v>2007</v>
      </c>
      <c r="E96" s="4">
        <v>8</v>
      </c>
      <c r="F96" s="3" t="s">
        <v>1</v>
      </c>
      <c r="G96" s="5">
        <v>22</v>
      </c>
      <c r="H96" s="7">
        <v>794.51840000000004</v>
      </c>
      <c r="I96" s="22">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c r="B97" s="47">
        <f t="shared" si="12"/>
        <v>3059</v>
      </c>
      <c r="C97" s="4">
        <v>3</v>
      </c>
      <c r="D97" s="4">
        <v>2007</v>
      </c>
      <c r="E97" s="12">
        <v>6</v>
      </c>
      <c r="F97" s="3" t="s">
        <v>1</v>
      </c>
      <c r="G97" s="4">
        <v>59</v>
      </c>
      <c r="H97" s="7">
        <v>1171.5488</v>
      </c>
      <c r="I97" s="22">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c r="B98" s="47">
        <f t="shared" si="12"/>
        <v>4034</v>
      </c>
      <c r="C98" s="4">
        <v>4</v>
      </c>
      <c r="D98" s="4">
        <v>2007</v>
      </c>
      <c r="E98" s="4">
        <v>10</v>
      </c>
      <c r="F98" s="3" t="s">
        <v>1</v>
      </c>
      <c r="G98" s="5">
        <v>34</v>
      </c>
      <c r="H98" s="7">
        <v>794.51840000000004</v>
      </c>
      <c r="I98" s="22">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c r="B99" s="47">
        <f t="shared" si="12"/>
        <v>5027</v>
      </c>
      <c r="C99" s="4">
        <v>5</v>
      </c>
      <c r="D99" s="4">
        <v>2007</v>
      </c>
      <c r="E99" s="4">
        <v>11</v>
      </c>
      <c r="F99" s="3" t="s">
        <v>1</v>
      </c>
      <c r="G99" s="5">
        <v>27</v>
      </c>
      <c r="H99" s="7">
        <v>798.28440000000001</v>
      </c>
      <c r="I99" s="22">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c r="B100" s="47">
        <f t="shared" si="12"/>
        <v>5028</v>
      </c>
      <c r="C100" s="4">
        <v>5</v>
      </c>
      <c r="D100" s="4">
        <v>2007</v>
      </c>
      <c r="E100" s="4">
        <v>11</v>
      </c>
      <c r="F100" s="3" t="s">
        <v>1</v>
      </c>
      <c r="G100" s="5">
        <v>28</v>
      </c>
      <c r="H100" s="7">
        <v>798.28440000000001</v>
      </c>
      <c r="I100" s="22">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c r="B101" s="47">
        <f t="shared" si="12"/>
        <v>2026</v>
      </c>
      <c r="C101" s="4">
        <v>2</v>
      </c>
      <c r="D101" s="4">
        <v>2006</v>
      </c>
      <c r="E101" s="4">
        <v>9</v>
      </c>
      <c r="F101" s="3" t="s">
        <v>1</v>
      </c>
      <c r="G101" s="5">
        <v>26</v>
      </c>
      <c r="H101" s="7">
        <v>649.79639999999995</v>
      </c>
      <c r="I101" s="22">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c r="B102" s="47">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c r="B103" s="47">
        <f t="shared" si="15"/>
        <v>2024</v>
      </c>
      <c r="C103" s="4">
        <v>2</v>
      </c>
      <c r="D103" s="4">
        <v>2005</v>
      </c>
      <c r="E103" s="4">
        <v>6</v>
      </c>
      <c r="F103" s="3" t="s">
        <v>1</v>
      </c>
      <c r="G103" s="5">
        <v>24</v>
      </c>
      <c r="H103" s="7">
        <v>1604.7463999999998</v>
      </c>
      <c r="I103" s="22">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c r="B104" s="47">
        <f t="shared" si="15"/>
        <v>3003</v>
      </c>
      <c r="C104" s="4">
        <v>3</v>
      </c>
      <c r="D104" s="4">
        <v>2007</v>
      </c>
      <c r="E104" s="12">
        <v>11</v>
      </c>
      <c r="F104" s="3" t="s">
        <v>1</v>
      </c>
      <c r="G104" s="4">
        <v>3</v>
      </c>
      <c r="H104" s="7">
        <v>675.18999999999994</v>
      </c>
      <c r="I104" s="22">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c r="B105" s="47">
        <f t="shared" si="15"/>
        <v>2011</v>
      </c>
      <c r="C105" s="4">
        <v>2</v>
      </c>
      <c r="D105" s="4">
        <v>2007</v>
      </c>
      <c r="E105" s="4">
        <v>1</v>
      </c>
      <c r="F105" s="3" t="s">
        <v>1</v>
      </c>
      <c r="G105" s="5">
        <v>11</v>
      </c>
      <c r="H105" s="7">
        <v>649.68880000000001</v>
      </c>
      <c r="I105" s="22">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c r="B106" s="47">
        <f t="shared" si="15"/>
        <v>2028</v>
      </c>
      <c r="C106" s="4">
        <v>2</v>
      </c>
      <c r="D106" s="4">
        <v>2007</v>
      </c>
      <c r="E106" s="4">
        <v>4</v>
      </c>
      <c r="F106" s="3" t="s">
        <v>1</v>
      </c>
      <c r="G106" s="5">
        <v>28</v>
      </c>
      <c r="H106" s="7">
        <v>785.48</v>
      </c>
      <c r="I106" s="22">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c r="B107" s="47">
        <f t="shared" si="15"/>
        <v>3028</v>
      </c>
      <c r="C107" s="4">
        <v>3</v>
      </c>
      <c r="D107" s="4">
        <v>2007</v>
      </c>
      <c r="E107" s="12">
        <v>7</v>
      </c>
      <c r="F107" s="3" t="s">
        <v>1</v>
      </c>
      <c r="G107" s="4">
        <v>28</v>
      </c>
      <c r="H107" s="7">
        <v>781.0684</v>
      </c>
      <c r="I107" s="22">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c r="B108" s="47">
        <f t="shared" si="15"/>
        <v>3036</v>
      </c>
      <c r="C108" s="4">
        <v>3</v>
      </c>
      <c r="D108" s="4">
        <v>2007</v>
      </c>
      <c r="E108" s="12">
        <v>10</v>
      </c>
      <c r="F108" s="3" t="s">
        <v>1</v>
      </c>
      <c r="G108" s="4">
        <v>36</v>
      </c>
      <c r="H108" s="7">
        <v>1127.7556</v>
      </c>
      <c r="I108" s="22">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c r="B109" s="47">
        <f t="shared" si="15"/>
        <v>4010</v>
      </c>
      <c r="C109" s="4">
        <v>4</v>
      </c>
      <c r="D109" s="4">
        <v>2007</v>
      </c>
      <c r="E109" s="4">
        <v>11</v>
      </c>
      <c r="F109" s="3" t="s">
        <v>1</v>
      </c>
      <c r="G109" s="5">
        <v>10</v>
      </c>
      <c r="H109" s="7">
        <v>794.51840000000004</v>
      </c>
      <c r="I109" s="22">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c r="B110" s="47">
        <f t="shared" si="15"/>
        <v>4011</v>
      </c>
      <c r="C110" s="4">
        <v>4</v>
      </c>
      <c r="D110" s="4">
        <v>2007</v>
      </c>
      <c r="E110" s="4">
        <v>11</v>
      </c>
      <c r="F110" s="3" t="s">
        <v>1</v>
      </c>
      <c r="G110" s="5">
        <v>11</v>
      </c>
      <c r="H110" s="7">
        <v>794.51840000000004</v>
      </c>
      <c r="I110" s="22">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c r="B111" s="47">
        <f t="shared" si="15"/>
        <v>3035</v>
      </c>
      <c r="C111" s="4">
        <v>3</v>
      </c>
      <c r="D111" s="4">
        <v>2007</v>
      </c>
      <c r="E111" s="12">
        <v>12</v>
      </c>
      <c r="F111" s="3" t="s">
        <v>1</v>
      </c>
      <c r="G111" s="4">
        <v>35</v>
      </c>
      <c r="H111" s="7">
        <v>781.0684</v>
      </c>
      <c r="I111" s="22">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c r="B112" s="47">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c r="B113" s="47">
        <f t="shared" si="15"/>
        <v>2032</v>
      </c>
      <c r="C113" s="4">
        <v>2</v>
      </c>
      <c r="D113" s="4">
        <v>2006</v>
      </c>
      <c r="E113" s="4">
        <v>8</v>
      </c>
      <c r="F113" s="3" t="s">
        <v>1</v>
      </c>
      <c r="G113" s="5">
        <v>32</v>
      </c>
      <c r="H113" s="7">
        <v>927.83479999999997</v>
      </c>
      <c r="I113" s="22">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c r="B114" s="47">
        <f t="shared" si="15"/>
        <v>2018</v>
      </c>
      <c r="C114" s="4">
        <v>2</v>
      </c>
      <c r="D114" s="4">
        <v>2007</v>
      </c>
      <c r="E114" s="4">
        <v>2</v>
      </c>
      <c r="F114" s="3" t="s">
        <v>1</v>
      </c>
      <c r="G114" s="5">
        <v>18</v>
      </c>
      <c r="H114" s="7">
        <v>927.83479999999997</v>
      </c>
      <c r="I114" s="22">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c r="B115" s="47">
        <f t="shared" si="15"/>
        <v>2035</v>
      </c>
      <c r="C115" s="4">
        <v>2</v>
      </c>
      <c r="D115" s="4">
        <v>2007</v>
      </c>
      <c r="E115" s="4">
        <v>5</v>
      </c>
      <c r="F115" s="3" t="s">
        <v>1</v>
      </c>
      <c r="G115" s="5">
        <v>35</v>
      </c>
      <c r="H115" s="7">
        <v>785.48</v>
      </c>
      <c r="I115" s="22">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c r="B116" s="47">
        <f t="shared" si="15"/>
        <v>5025</v>
      </c>
      <c r="C116" s="4">
        <v>5</v>
      </c>
      <c r="D116" s="4">
        <v>2008</v>
      </c>
      <c r="E116" s="4">
        <v>12</v>
      </c>
      <c r="F116" s="3" t="s">
        <v>1</v>
      </c>
      <c r="G116" s="5">
        <v>25</v>
      </c>
      <c r="H116" s="7">
        <v>618.16200000000003</v>
      </c>
      <c r="I116" s="22">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c r="B117" s="47">
        <f t="shared" si="15"/>
        <v>2029</v>
      </c>
      <c r="C117" s="4">
        <v>2</v>
      </c>
      <c r="D117" s="4">
        <v>2006</v>
      </c>
      <c r="E117" s="4">
        <v>9</v>
      </c>
      <c r="F117" s="3" t="s">
        <v>1</v>
      </c>
      <c r="G117" s="5">
        <v>29</v>
      </c>
      <c r="H117" s="7">
        <v>1109.2483999999999</v>
      </c>
      <c r="I117" s="22">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c r="B118" s="47">
        <f t="shared" si="15"/>
        <v>3007</v>
      </c>
      <c r="C118" s="4">
        <v>3</v>
      </c>
      <c r="D118" s="4">
        <v>2006</v>
      </c>
      <c r="E118" s="12">
        <v>10</v>
      </c>
      <c r="F118" s="3" t="s">
        <v>1</v>
      </c>
      <c r="G118" s="4">
        <v>7</v>
      </c>
      <c r="H118" s="7">
        <v>720.70479999999998</v>
      </c>
      <c r="I118" s="22">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c r="B119" s="47">
        <f t="shared" si="15"/>
        <v>3030</v>
      </c>
      <c r="C119" s="4">
        <v>3</v>
      </c>
      <c r="D119" s="4">
        <v>2006</v>
      </c>
      <c r="E119" s="12">
        <v>10</v>
      </c>
      <c r="F119" s="3" t="s">
        <v>1</v>
      </c>
      <c r="G119" s="4">
        <v>30</v>
      </c>
      <c r="H119" s="7">
        <v>720.81239999999991</v>
      </c>
      <c r="I119" s="22">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c r="B120" s="47">
        <f t="shared" si="15"/>
        <v>2003</v>
      </c>
      <c r="C120" s="4">
        <v>2</v>
      </c>
      <c r="D120" s="4">
        <v>2006</v>
      </c>
      <c r="E120" s="4">
        <v>12</v>
      </c>
      <c r="F120" s="3" t="s">
        <v>1</v>
      </c>
      <c r="G120" s="5">
        <v>3</v>
      </c>
      <c r="H120" s="7">
        <v>927.08159999999998</v>
      </c>
      <c r="I120" s="22">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c r="B121" s="47">
        <f t="shared" si="15"/>
        <v>5039</v>
      </c>
      <c r="C121" s="4">
        <v>5</v>
      </c>
      <c r="D121" s="4">
        <v>2008</v>
      </c>
      <c r="E121" s="4">
        <v>5</v>
      </c>
      <c r="F121" s="3" t="s">
        <v>1</v>
      </c>
      <c r="G121" s="5">
        <v>39</v>
      </c>
      <c r="H121" s="7">
        <v>798.28440000000001</v>
      </c>
      <c r="I121" s="22">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c r="B122" s="47">
        <f t="shared" si="15"/>
        <v>5030</v>
      </c>
      <c r="C122" s="4">
        <v>5</v>
      </c>
      <c r="D122" s="4">
        <v>2010</v>
      </c>
      <c r="E122" s="4">
        <v>5</v>
      </c>
      <c r="F122" s="3" t="s">
        <v>1</v>
      </c>
      <c r="G122" s="5">
        <v>30</v>
      </c>
      <c r="H122" s="7">
        <v>1057.9232</v>
      </c>
      <c r="I122" s="22">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c r="B123" s="47">
        <f t="shared" si="15"/>
        <v>3041</v>
      </c>
      <c r="C123" s="4">
        <v>3</v>
      </c>
      <c r="D123" s="4">
        <v>2008</v>
      </c>
      <c r="E123" s="12">
        <v>1</v>
      </c>
      <c r="F123" s="3" t="s">
        <v>1</v>
      </c>
      <c r="G123" s="4">
        <v>41</v>
      </c>
      <c r="H123" s="7">
        <v>781.0684</v>
      </c>
      <c r="I123" s="22">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c r="B124" s="47">
        <f t="shared" si="15"/>
        <v>2057</v>
      </c>
      <c r="C124" s="4">
        <v>2</v>
      </c>
      <c r="D124" s="4">
        <v>2006</v>
      </c>
      <c r="E124" s="4">
        <v>9</v>
      </c>
      <c r="F124" s="6" t="s">
        <v>1</v>
      </c>
      <c r="G124" s="5">
        <v>57</v>
      </c>
      <c r="H124" s="7">
        <v>1396.8632</v>
      </c>
      <c r="I124" s="22">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c r="B125" s="47">
        <f t="shared" si="15"/>
        <v>4028</v>
      </c>
      <c r="C125" s="4">
        <v>4</v>
      </c>
      <c r="D125" s="4">
        <v>2007</v>
      </c>
      <c r="E125" s="4">
        <v>2</v>
      </c>
      <c r="F125" s="3" t="s">
        <v>1</v>
      </c>
      <c r="G125" s="5">
        <v>28</v>
      </c>
      <c r="H125" s="7">
        <v>794.51840000000004</v>
      </c>
      <c r="I125" s="22">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c r="B126" s="47">
        <f t="shared" si="15"/>
        <v>3032</v>
      </c>
      <c r="C126" s="4">
        <v>3</v>
      </c>
      <c r="D126" s="4">
        <v>2007</v>
      </c>
      <c r="E126" s="12">
        <v>8</v>
      </c>
      <c r="F126" s="3" t="s">
        <v>1</v>
      </c>
      <c r="G126" s="4">
        <v>32</v>
      </c>
      <c r="H126" s="7">
        <v>923.20799999999997</v>
      </c>
      <c r="I126" s="22">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c r="B127" s="47">
        <f t="shared" si="15"/>
        <v>3013</v>
      </c>
      <c r="C127" s="4">
        <v>3</v>
      </c>
      <c r="D127" s="4">
        <v>2007</v>
      </c>
      <c r="E127" s="12">
        <v>8</v>
      </c>
      <c r="F127" s="3" t="s">
        <v>1</v>
      </c>
      <c r="G127" s="4">
        <v>13</v>
      </c>
      <c r="H127" s="7">
        <v>781.0684</v>
      </c>
      <c r="I127" s="22">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c r="B128" s="47">
        <f t="shared" si="15"/>
        <v>1040</v>
      </c>
      <c r="C128" s="4">
        <v>1</v>
      </c>
      <c r="D128" s="4">
        <v>2006</v>
      </c>
      <c r="E128" s="4">
        <v>4</v>
      </c>
      <c r="F128" s="3" t="s">
        <v>1</v>
      </c>
      <c r="G128" s="5">
        <v>40</v>
      </c>
      <c r="H128" s="7">
        <v>782.25200000000007</v>
      </c>
      <c r="I128" s="22">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c r="B129" s="47">
        <f t="shared" si="15"/>
        <v>4031</v>
      </c>
      <c r="C129" s="4">
        <v>4</v>
      </c>
      <c r="D129" s="4">
        <v>2007</v>
      </c>
      <c r="E129" s="4">
        <v>6</v>
      </c>
      <c r="F129" s="3" t="s">
        <v>1</v>
      </c>
      <c r="G129" s="5">
        <v>31</v>
      </c>
      <c r="H129" s="7">
        <v>733.18639999999994</v>
      </c>
      <c r="I129" s="22">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c r="B130" s="47">
        <f t="shared" si="15"/>
        <v>4019</v>
      </c>
      <c r="C130" s="4">
        <v>4</v>
      </c>
      <c r="D130" s="4">
        <v>2007</v>
      </c>
      <c r="E130" s="4">
        <v>12</v>
      </c>
      <c r="F130" s="3" t="s">
        <v>1</v>
      </c>
      <c r="G130" s="5">
        <v>19</v>
      </c>
      <c r="H130" s="7">
        <v>733.18639999999994</v>
      </c>
      <c r="I130" s="22">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c r="B131" s="47">
        <f t="shared" si="15"/>
        <v>4029</v>
      </c>
      <c r="C131" s="4">
        <v>4</v>
      </c>
      <c r="D131" s="4">
        <v>2007</v>
      </c>
      <c r="E131" s="4">
        <v>11</v>
      </c>
      <c r="F131" s="3" t="s">
        <v>1</v>
      </c>
      <c r="G131" s="5">
        <v>29</v>
      </c>
      <c r="H131" s="7">
        <v>794.51840000000004</v>
      </c>
      <c r="I131" s="22">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c r="B132" s="47">
        <f t="shared" si="15"/>
        <v>1021</v>
      </c>
      <c r="C132" s="4">
        <v>1</v>
      </c>
      <c r="D132" s="4">
        <v>2004</v>
      </c>
      <c r="E132" s="4">
        <v>10</v>
      </c>
      <c r="F132" s="3" t="s">
        <v>1</v>
      </c>
      <c r="G132" s="5">
        <v>21</v>
      </c>
      <c r="H132" s="7">
        <v>756.21280000000002</v>
      </c>
      <c r="I132" s="22">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c r="B133" s="47">
        <f t="shared" si="15"/>
        <v>1006</v>
      </c>
      <c r="C133" s="4">
        <v>1</v>
      </c>
      <c r="D133" s="4">
        <v>2005</v>
      </c>
      <c r="E133" s="4">
        <v>8</v>
      </c>
      <c r="F133" s="3" t="s">
        <v>1</v>
      </c>
      <c r="G133" s="5">
        <v>6</v>
      </c>
      <c r="H133" s="7">
        <v>736.62959999999987</v>
      </c>
      <c r="I133" s="22">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c r="B134" s="47">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c r="B135" s="47">
        <f t="shared" si="18"/>
        <v>3021</v>
      </c>
      <c r="C135" s="4">
        <v>3</v>
      </c>
      <c r="D135" s="4">
        <v>2007</v>
      </c>
      <c r="E135" s="12">
        <v>7</v>
      </c>
      <c r="F135" s="3" t="s">
        <v>1</v>
      </c>
      <c r="G135" s="4">
        <v>21</v>
      </c>
      <c r="H135" s="7">
        <v>781.0684</v>
      </c>
      <c r="I135" s="22">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c r="B136" s="47">
        <f t="shared" si="18"/>
        <v>5021</v>
      </c>
      <c r="C136" s="4">
        <v>5</v>
      </c>
      <c r="D136" s="4">
        <v>2008</v>
      </c>
      <c r="E136" s="4">
        <v>12</v>
      </c>
      <c r="F136" s="3" t="s">
        <v>1</v>
      </c>
      <c r="G136" s="5">
        <v>21</v>
      </c>
      <c r="H136" s="7">
        <v>798.28440000000001</v>
      </c>
      <c r="I136" s="22">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c r="B137" s="47">
        <f t="shared" si="18"/>
        <v>5022</v>
      </c>
      <c r="C137" s="4">
        <v>5</v>
      </c>
      <c r="D137" s="4">
        <v>2008</v>
      </c>
      <c r="E137" s="4">
        <v>12</v>
      </c>
      <c r="F137" s="3" t="s">
        <v>1</v>
      </c>
      <c r="G137" s="5">
        <v>22</v>
      </c>
      <c r="H137" s="7">
        <v>798.28440000000001</v>
      </c>
      <c r="I137" s="22">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c r="B138" s="47">
        <f t="shared" si="18"/>
        <v>1044</v>
      </c>
      <c r="C138" s="4">
        <v>1</v>
      </c>
      <c r="D138" s="4">
        <v>2004</v>
      </c>
      <c r="E138" s="4">
        <v>6</v>
      </c>
      <c r="F138" s="3" t="s">
        <v>1</v>
      </c>
      <c r="G138" s="5">
        <v>44</v>
      </c>
      <c r="H138" s="7">
        <v>827.87439999999992</v>
      </c>
      <c r="I138" s="22">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c r="B139" s="47">
        <f t="shared" si="18"/>
        <v>1043</v>
      </c>
      <c r="C139" s="4">
        <v>1</v>
      </c>
      <c r="D139" s="4">
        <v>2004</v>
      </c>
      <c r="E139" s="4">
        <v>6</v>
      </c>
      <c r="F139" s="3" t="s">
        <v>1</v>
      </c>
      <c r="G139" s="5">
        <v>43</v>
      </c>
      <c r="H139" s="7">
        <v>1160.3584000000001</v>
      </c>
      <c r="I139" s="22">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c r="B140" s="47">
        <f t="shared" si="18"/>
        <v>1027</v>
      </c>
      <c r="C140" s="4">
        <v>1</v>
      </c>
      <c r="D140" s="4">
        <v>2005</v>
      </c>
      <c r="E140" s="4">
        <v>8</v>
      </c>
      <c r="F140" s="3" t="s">
        <v>1</v>
      </c>
      <c r="G140" s="5">
        <v>27</v>
      </c>
      <c r="H140" s="7">
        <v>827.87439999999992</v>
      </c>
      <c r="I140" s="22">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c r="B141" s="47">
        <f t="shared" si="18"/>
        <v>2023</v>
      </c>
      <c r="C141" s="4">
        <v>2</v>
      </c>
      <c r="D141" s="4">
        <v>2005</v>
      </c>
      <c r="E141" s="4">
        <v>12</v>
      </c>
      <c r="F141" s="3" t="s">
        <v>1</v>
      </c>
      <c r="G141" s="5">
        <v>23</v>
      </c>
      <c r="H141" s="7">
        <v>723.8252</v>
      </c>
      <c r="I141" s="22">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c r="B142" s="47">
        <f t="shared" si="18"/>
        <v>5046</v>
      </c>
      <c r="C142" s="4">
        <v>5</v>
      </c>
      <c r="D142" s="4">
        <v>2007</v>
      </c>
      <c r="E142" s="4">
        <v>11</v>
      </c>
      <c r="F142" s="3" t="s">
        <v>1</v>
      </c>
      <c r="G142" s="5">
        <v>46</v>
      </c>
      <c r="H142" s="7">
        <v>798.28440000000001</v>
      </c>
      <c r="I142" s="22">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c r="B143" s="47">
        <f t="shared" si="18"/>
        <v>1002</v>
      </c>
      <c r="C143" s="4">
        <v>1</v>
      </c>
      <c r="D143" s="4">
        <v>2004</v>
      </c>
      <c r="E143" s="4">
        <v>3</v>
      </c>
      <c r="F143" s="3" t="s">
        <v>0</v>
      </c>
      <c r="G143" s="5">
        <v>2</v>
      </c>
      <c r="H143" s="7">
        <v>1238.5835999999999</v>
      </c>
      <c r="I143" s="22">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c r="B144" s="47">
        <f t="shared" si="18"/>
        <v>2030</v>
      </c>
      <c r="C144" s="4">
        <v>2</v>
      </c>
      <c r="D144" s="4">
        <v>2005</v>
      </c>
      <c r="E144" s="4">
        <v>12</v>
      </c>
      <c r="F144" s="3" t="s">
        <v>1</v>
      </c>
      <c r="G144" s="5">
        <v>30</v>
      </c>
      <c r="H144" s="7">
        <v>723.8252</v>
      </c>
      <c r="I144" s="22">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c r="B145" s="47">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c r="B146" s="47">
        <f t="shared" si="18"/>
        <v>5050</v>
      </c>
      <c r="C146" s="4">
        <v>5</v>
      </c>
      <c r="D146" s="4">
        <v>2007</v>
      </c>
      <c r="E146" s="4">
        <v>11</v>
      </c>
      <c r="F146" s="3" t="s">
        <v>1</v>
      </c>
      <c r="G146" s="5">
        <v>50</v>
      </c>
      <c r="H146" s="7">
        <v>1093.0008</v>
      </c>
      <c r="I146" s="22">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c r="B147" s="47">
        <f t="shared" si="18"/>
        <v>2039</v>
      </c>
      <c r="C147" s="4">
        <v>2</v>
      </c>
      <c r="D147" s="4">
        <v>2006</v>
      </c>
      <c r="E147" s="4">
        <v>8</v>
      </c>
      <c r="F147" s="3" t="s">
        <v>1</v>
      </c>
      <c r="G147" s="5">
        <v>39</v>
      </c>
      <c r="H147" s="7">
        <v>927.83479999999997</v>
      </c>
      <c r="I147" s="22">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c r="B148" s="47">
        <f t="shared" si="18"/>
        <v>2008</v>
      </c>
      <c r="C148" s="4">
        <v>2</v>
      </c>
      <c r="D148" s="4">
        <v>2007</v>
      </c>
      <c r="E148" s="4">
        <v>3</v>
      </c>
      <c r="F148" s="3" t="s">
        <v>1</v>
      </c>
      <c r="G148" s="5">
        <v>8</v>
      </c>
      <c r="H148" s="7">
        <v>701.65959999999995</v>
      </c>
      <c r="I148" s="22">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c r="B149" s="47">
        <f t="shared" si="18"/>
        <v>3019</v>
      </c>
      <c r="C149" s="4">
        <v>3</v>
      </c>
      <c r="D149" s="4">
        <v>2007</v>
      </c>
      <c r="E149" s="12">
        <v>9</v>
      </c>
      <c r="F149" s="3" t="s">
        <v>1</v>
      </c>
      <c r="G149" s="4">
        <v>19</v>
      </c>
      <c r="H149" s="7">
        <v>680.56999999999994</v>
      </c>
      <c r="I149" s="22">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c r="B150" s="47">
        <f t="shared" si="18"/>
        <v>2015</v>
      </c>
      <c r="C150" s="4">
        <v>2</v>
      </c>
      <c r="D150" s="4">
        <v>2006</v>
      </c>
      <c r="E150" s="4">
        <v>9</v>
      </c>
      <c r="F150" s="3" t="s">
        <v>1</v>
      </c>
      <c r="G150" s="5">
        <v>15</v>
      </c>
      <c r="H150" s="7">
        <v>723.93280000000004</v>
      </c>
      <c r="I150" s="22">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c r="B151" s="47">
        <f t="shared" si="18"/>
        <v>2033</v>
      </c>
      <c r="C151" s="4">
        <v>2</v>
      </c>
      <c r="D151" s="4">
        <v>2006</v>
      </c>
      <c r="E151" s="4">
        <v>9</v>
      </c>
      <c r="F151" s="3" t="s">
        <v>1</v>
      </c>
      <c r="G151" s="5">
        <v>33</v>
      </c>
      <c r="H151" s="7">
        <v>649.79639999999995</v>
      </c>
      <c r="I151" s="22">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c r="B152" s="47">
        <f t="shared" si="18"/>
        <v>2019</v>
      </c>
      <c r="C152" s="4">
        <v>2</v>
      </c>
      <c r="D152" s="4">
        <v>2007</v>
      </c>
      <c r="E152" s="4">
        <v>3</v>
      </c>
      <c r="F152" s="3" t="s">
        <v>1</v>
      </c>
      <c r="G152" s="5">
        <v>19</v>
      </c>
      <c r="H152" s="7">
        <v>649.79639999999995</v>
      </c>
      <c r="I152" s="22">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c r="B153" s="47">
        <f t="shared" si="18"/>
        <v>2021</v>
      </c>
      <c r="C153" s="4">
        <v>2</v>
      </c>
      <c r="D153" s="4">
        <v>2007</v>
      </c>
      <c r="E153" s="4">
        <v>4</v>
      </c>
      <c r="F153" s="3" t="s">
        <v>1</v>
      </c>
      <c r="G153" s="5">
        <v>21</v>
      </c>
      <c r="H153" s="7">
        <v>785.48</v>
      </c>
      <c r="I153" s="22">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c r="B154" s="47">
        <f t="shared" si="18"/>
        <v>2027</v>
      </c>
      <c r="C154" s="4">
        <v>2</v>
      </c>
      <c r="D154" s="4">
        <v>2007</v>
      </c>
      <c r="E154" s="4">
        <v>4</v>
      </c>
      <c r="F154" s="3" t="s">
        <v>1</v>
      </c>
      <c r="G154" s="5">
        <v>27</v>
      </c>
      <c r="H154" s="7">
        <v>785.48</v>
      </c>
      <c r="I154" s="22">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c r="B155" s="47">
        <f t="shared" si="18"/>
        <v>2052</v>
      </c>
      <c r="C155" s="4">
        <v>2</v>
      </c>
      <c r="D155" s="4">
        <v>2007</v>
      </c>
      <c r="E155" s="4">
        <v>3</v>
      </c>
      <c r="F155" s="3" t="s">
        <v>1</v>
      </c>
      <c r="G155" s="5">
        <v>52</v>
      </c>
      <c r="H155" s="7">
        <v>1615.2912000000001</v>
      </c>
      <c r="I155" s="22">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c r="B156" s="47">
        <f t="shared" si="18"/>
        <v>3006</v>
      </c>
      <c r="C156" s="4">
        <v>3</v>
      </c>
      <c r="D156" s="14">
        <v>2007</v>
      </c>
      <c r="E156" s="14">
        <v>2</v>
      </c>
      <c r="F156" s="3" t="s">
        <v>1</v>
      </c>
      <c r="G156" s="4">
        <v>6</v>
      </c>
      <c r="H156" s="7">
        <v>1132.0595999999998</v>
      </c>
      <c r="I156" s="22">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c r="B157" s="47">
        <f t="shared" si="18"/>
        <v>3044</v>
      </c>
      <c r="C157" s="4">
        <v>3</v>
      </c>
      <c r="D157" s="4">
        <v>2007</v>
      </c>
      <c r="E157" s="12">
        <v>3</v>
      </c>
      <c r="F157" s="3" t="s">
        <v>1</v>
      </c>
      <c r="G157" s="4">
        <v>44</v>
      </c>
      <c r="H157" s="7">
        <v>720.38200000000006</v>
      </c>
      <c r="I157" s="22">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c r="B158" s="47">
        <f t="shared" si="18"/>
        <v>4025</v>
      </c>
      <c r="C158" s="4">
        <v>4</v>
      </c>
      <c r="D158" s="4">
        <v>2007</v>
      </c>
      <c r="E158" s="4">
        <v>12</v>
      </c>
      <c r="F158" s="3" t="s">
        <v>1</v>
      </c>
      <c r="G158" s="5">
        <v>25</v>
      </c>
      <c r="H158" s="7">
        <v>733.18639999999994</v>
      </c>
      <c r="I158" s="22">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c r="B159" s="47">
        <f t="shared" si="18"/>
        <v>1015</v>
      </c>
      <c r="C159" s="4">
        <v>1</v>
      </c>
      <c r="D159" s="4">
        <v>2004</v>
      </c>
      <c r="E159" s="4">
        <v>11</v>
      </c>
      <c r="F159" s="3" t="s">
        <v>1</v>
      </c>
      <c r="G159" s="5">
        <v>15</v>
      </c>
      <c r="H159" s="7">
        <v>782.25200000000007</v>
      </c>
      <c r="I159" s="22">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c r="B160" s="47">
        <f t="shared" si="18"/>
        <v>5041</v>
      </c>
      <c r="C160" s="4">
        <v>5</v>
      </c>
      <c r="D160" s="4">
        <v>2007</v>
      </c>
      <c r="E160" s="4">
        <v>11</v>
      </c>
      <c r="F160" s="3" t="s">
        <v>1</v>
      </c>
      <c r="G160" s="5">
        <v>41</v>
      </c>
      <c r="H160" s="7">
        <v>798.28440000000001</v>
      </c>
      <c r="I160" s="22">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c r="B161" s="47">
        <f t="shared" si="18"/>
        <v>5036</v>
      </c>
      <c r="C161" s="4">
        <v>5</v>
      </c>
      <c r="D161" s="4">
        <v>2007</v>
      </c>
      <c r="E161" s="4">
        <v>11</v>
      </c>
      <c r="F161" s="3" t="s">
        <v>1</v>
      </c>
      <c r="G161" s="5">
        <v>36</v>
      </c>
      <c r="H161" s="7">
        <v>1057.9232</v>
      </c>
      <c r="I161" s="22">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c r="B162" s="47">
        <f t="shared" si="18"/>
        <v>2037</v>
      </c>
      <c r="C162" s="4">
        <v>2</v>
      </c>
      <c r="D162" s="4">
        <v>2006</v>
      </c>
      <c r="E162" s="4">
        <v>9</v>
      </c>
      <c r="F162" s="3" t="s">
        <v>1</v>
      </c>
      <c r="G162" s="5">
        <v>37</v>
      </c>
      <c r="H162" s="7">
        <v>723.8252</v>
      </c>
      <c r="I162" s="22">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c r="B163" s="47">
        <f t="shared" si="18"/>
        <v>5034</v>
      </c>
      <c r="C163" s="4">
        <v>5</v>
      </c>
      <c r="D163" s="4">
        <v>2007</v>
      </c>
      <c r="E163" s="4">
        <v>10</v>
      </c>
      <c r="F163" s="3" t="s">
        <v>1</v>
      </c>
      <c r="G163" s="5">
        <v>34</v>
      </c>
      <c r="H163" s="7">
        <v>798.28440000000001</v>
      </c>
      <c r="I163" s="22">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c r="B164" s="47">
        <f t="shared" si="18"/>
        <v>4016</v>
      </c>
      <c r="C164" s="4">
        <v>4</v>
      </c>
      <c r="D164" s="4">
        <v>2007</v>
      </c>
      <c r="E164" s="4">
        <v>11</v>
      </c>
      <c r="F164" s="3" t="s">
        <v>1</v>
      </c>
      <c r="G164" s="5">
        <v>16</v>
      </c>
      <c r="H164" s="7">
        <v>794.51840000000004</v>
      </c>
      <c r="I164" s="22">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c r="B165" s="47">
        <f t="shared" si="18"/>
        <v>4040</v>
      </c>
      <c r="C165" s="4">
        <v>4</v>
      </c>
      <c r="D165" s="4">
        <v>2007</v>
      </c>
      <c r="E165" s="4">
        <v>12</v>
      </c>
      <c r="F165" s="3" t="s">
        <v>1</v>
      </c>
      <c r="G165" s="5">
        <v>40</v>
      </c>
      <c r="H165" s="7">
        <v>794.51840000000004</v>
      </c>
      <c r="I165" s="22">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c r="B166" s="47">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c r="B167" s="47">
        <f t="shared" si="23"/>
        <v>2013</v>
      </c>
      <c r="C167" s="4">
        <v>2</v>
      </c>
      <c r="D167" s="4">
        <v>2007</v>
      </c>
      <c r="E167" s="4">
        <v>3</v>
      </c>
      <c r="F167" s="3" t="s">
        <v>1</v>
      </c>
      <c r="G167" s="5">
        <v>13</v>
      </c>
      <c r="H167" s="7">
        <v>785.48</v>
      </c>
      <c r="I167" s="22">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c r="B168" s="47">
        <f t="shared" si="23"/>
        <v>3010</v>
      </c>
      <c r="C168" s="4">
        <v>3</v>
      </c>
      <c r="D168" s="4">
        <v>2007</v>
      </c>
      <c r="E168" s="12">
        <v>8</v>
      </c>
      <c r="F168" s="3" t="s">
        <v>1</v>
      </c>
      <c r="G168" s="4">
        <v>10</v>
      </c>
      <c r="H168" s="7">
        <v>923.20799999999997</v>
      </c>
      <c r="I168" s="22">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c r="B169" s="47">
        <f t="shared" si="23"/>
        <v>3018</v>
      </c>
      <c r="C169" s="4">
        <v>3</v>
      </c>
      <c r="D169" s="4">
        <v>2007</v>
      </c>
      <c r="E169" s="12">
        <v>8</v>
      </c>
      <c r="F169" s="3" t="s">
        <v>1</v>
      </c>
      <c r="G169" s="4">
        <v>18</v>
      </c>
      <c r="H169" s="7">
        <v>923.20799999999997</v>
      </c>
      <c r="I169" s="22">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c r="B170" s="47">
        <f t="shared" si="23"/>
        <v>1033</v>
      </c>
      <c r="C170" s="4">
        <v>1</v>
      </c>
      <c r="D170" s="4">
        <v>2004</v>
      </c>
      <c r="E170" s="4">
        <v>8</v>
      </c>
      <c r="F170" s="3" t="s">
        <v>1</v>
      </c>
      <c r="G170" s="5">
        <v>33</v>
      </c>
      <c r="H170" s="7">
        <v>1434.0927999999999</v>
      </c>
      <c r="I170" s="22">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c r="B171" s="47">
        <f t="shared" si="23"/>
        <v>1016</v>
      </c>
      <c r="C171" s="4">
        <v>1</v>
      </c>
      <c r="D171" s="4">
        <v>2006</v>
      </c>
      <c r="E171" s="4">
        <v>2</v>
      </c>
      <c r="F171" s="3" t="s">
        <v>1</v>
      </c>
      <c r="G171" s="5">
        <v>16</v>
      </c>
      <c r="H171" s="7">
        <v>782.25200000000007</v>
      </c>
      <c r="I171" s="22">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c r="B172" s="47">
        <f t="shared" si="23"/>
        <v>3005</v>
      </c>
      <c r="C172" s="4">
        <v>3</v>
      </c>
      <c r="D172" s="4">
        <v>2006</v>
      </c>
      <c r="E172" s="14">
        <v>3</v>
      </c>
      <c r="F172" s="3" t="s">
        <v>1</v>
      </c>
      <c r="G172" s="4">
        <v>5</v>
      </c>
      <c r="H172" s="7">
        <v>781.0684</v>
      </c>
      <c r="I172" s="22">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c r="B173" s="47">
        <f t="shared" si="23"/>
        <v>5019</v>
      </c>
      <c r="C173" s="4">
        <v>5</v>
      </c>
      <c r="D173" s="4">
        <v>2007</v>
      </c>
      <c r="E173" s="4">
        <v>6</v>
      </c>
      <c r="F173" s="3" t="s">
        <v>1</v>
      </c>
      <c r="G173" s="5">
        <v>19</v>
      </c>
      <c r="H173" s="7">
        <v>618.37720000000002</v>
      </c>
      <c r="I173" s="22">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c r="B174" s="47">
        <f t="shared" si="23"/>
        <v>3002</v>
      </c>
      <c r="C174" s="4">
        <v>3</v>
      </c>
      <c r="D174" s="4">
        <v>2007</v>
      </c>
      <c r="E174" s="12">
        <v>8</v>
      </c>
      <c r="F174" s="3" t="s">
        <v>1</v>
      </c>
      <c r="G174" s="4">
        <v>2</v>
      </c>
      <c r="H174" s="7">
        <v>923.20799999999997</v>
      </c>
      <c r="I174" s="22">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c r="B175" s="47">
        <f t="shared" si="23"/>
        <v>3004</v>
      </c>
      <c r="C175" s="4">
        <v>3</v>
      </c>
      <c r="D175" s="4">
        <v>2007</v>
      </c>
      <c r="E175" s="12">
        <v>8</v>
      </c>
      <c r="F175" s="3" t="s">
        <v>1</v>
      </c>
      <c r="G175" s="4">
        <v>4</v>
      </c>
      <c r="H175" s="7">
        <v>781.0684</v>
      </c>
      <c r="I175" s="22">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c r="B176" s="47">
        <f t="shared" si="23"/>
        <v>3012</v>
      </c>
      <c r="C176" s="4">
        <v>3</v>
      </c>
      <c r="D176" s="4">
        <v>2007</v>
      </c>
      <c r="E176" s="12">
        <v>10</v>
      </c>
      <c r="F176" s="3" t="s">
        <v>1</v>
      </c>
      <c r="G176" s="4">
        <v>12</v>
      </c>
      <c r="H176" s="7">
        <v>781.0684</v>
      </c>
      <c r="I176" s="22">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c r="B177" s="47">
        <f t="shared" si="23"/>
        <v>3048</v>
      </c>
      <c r="C177" s="4">
        <v>3</v>
      </c>
      <c r="D177" s="4">
        <v>2007</v>
      </c>
      <c r="E177" s="12">
        <v>10</v>
      </c>
      <c r="F177" s="3" t="s">
        <v>1</v>
      </c>
      <c r="G177" s="4">
        <v>48</v>
      </c>
      <c r="H177" s="7">
        <v>781.0684</v>
      </c>
      <c r="I177" s="22">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c r="B178" s="47">
        <f t="shared" si="23"/>
        <v>3008</v>
      </c>
      <c r="C178" s="4">
        <v>3</v>
      </c>
      <c r="D178" s="4">
        <v>2007</v>
      </c>
      <c r="E178" s="12">
        <v>6</v>
      </c>
      <c r="F178" s="3" t="s">
        <v>1</v>
      </c>
      <c r="G178" s="4">
        <v>8</v>
      </c>
      <c r="H178" s="7">
        <v>697.89359999999999</v>
      </c>
      <c r="I178" s="22">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c r="B179" s="47">
        <f t="shared" si="23"/>
        <v>3040</v>
      </c>
      <c r="C179" s="4">
        <v>3</v>
      </c>
      <c r="D179" s="4">
        <v>2007</v>
      </c>
      <c r="E179" s="12">
        <v>6</v>
      </c>
      <c r="F179" s="3" t="s">
        <v>1</v>
      </c>
      <c r="G179" s="4">
        <v>40</v>
      </c>
      <c r="H179" s="7">
        <v>670.88599999999997</v>
      </c>
      <c r="I179" s="22">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c r="B180" s="47">
        <f t="shared" si="23"/>
        <v>1023</v>
      </c>
      <c r="C180" s="4">
        <v>1</v>
      </c>
      <c r="D180" s="4">
        <v>2005</v>
      </c>
      <c r="E180" s="4">
        <v>4</v>
      </c>
      <c r="F180" s="3" t="s">
        <v>1</v>
      </c>
      <c r="G180" s="5">
        <v>23</v>
      </c>
      <c r="H180" s="7">
        <v>782.25200000000007</v>
      </c>
      <c r="I180" s="22">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c r="B181" s="47">
        <f t="shared" si="23"/>
        <v>3009</v>
      </c>
      <c r="C181" s="4">
        <v>3</v>
      </c>
      <c r="D181" s="4">
        <v>2006</v>
      </c>
      <c r="E181" s="14">
        <v>5</v>
      </c>
      <c r="F181" s="3" t="s">
        <v>1</v>
      </c>
      <c r="G181" s="4">
        <v>9</v>
      </c>
      <c r="H181" s="7">
        <v>743.40840000000003</v>
      </c>
      <c r="I181" s="22">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c r="B182" s="47">
        <f t="shared" si="23"/>
        <v>3052</v>
      </c>
      <c r="C182" s="4">
        <v>3</v>
      </c>
      <c r="D182" s="4">
        <v>2006</v>
      </c>
      <c r="E182" s="14">
        <v>3</v>
      </c>
      <c r="F182" s="3" t="s">
        <v>1</v>
      </c>
      <c r="G182" s="4">
        <v>52</v>
      </c>
      <c r="H182" s="7">
        <v>923.20799999999997</v>
      </c>
      <c r="I182" s="22">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c r="B183" s="47">
        <f t="shared" si="23"/>
        <v>3025</v>
      </c>
      <c r="C183" s="4">
        <v>3</v>
      </c>
      <c r="D183" s="4">
        <v>2007</v>
      </c>
      <c r="E183" s="12">
        <v>6</v>
      </c>
      <c r="F183" s="3" t="s">
        <v>1</v>
      </c>
      <c r="G183" s="4">
        <v>25</v>
      </c>
      <c r="H183" s="7">
        <v>923.20799999999997</v>
      </c>
      <c r="I183" s="22">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c r="B184" s="47">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c r="B185" s="47">
        <f>C185*1000+G185</f>
        <v>1005</v>
      </c>
      <c r="C185" s="4">
        <v>1</v>
      </c>
      <c r="D185" s="4">
        <v>2004</v>
      </c>
      <c r="E185" s="4">
        <v>3</v>
      </c>
      <c r="F185" s="3" t="s">
        <v>0</v>
      </c>
      <c r="G185" s="5">
        <v>5</v>
      </c>
      <c r="H185" s="7">
        <v>410.70920000000001</v>
      </c>
      <c r="I185" s="22">
        <v>117564.0716</v>
      </c>
      <c r="J185" s="22" t="s">
        <v>4</v>
      </c>
      <c r="K185" s="22"/>
      <c r="L185" s="3" t="s">
        <v>498</v>
      </c>
      <c r="M185" s="3" t="s">
        <v>181</v>
      </c>
      <c r="N185" s="51" t="s">
        <v>499</v>
      </c>
      <c r="O185" s="51" t="s">
        <v>480</v>
      </c>
      <c r="P185" s="1" t="s">
        <v>563</v>
      </c>
      <c r="Q185" s="1" t="s">
        <v>563</v>
      </c>
      <c r="R185" s="1" t="s">
        <v>563</v>
      </c>
      <c r="S185" s="49"/>
      <c r="T185" s="49"/>
      <c r="U185" s="1" t="s">
        <v>563</v>
      </c>
      <c r="V185" s="3" t="s">
        <v>5</v>
      </c>
      <c r="W185" s="3" t="s">
        <v>14</v>
      </c>
      <c r="X185" s="3" t="s">
        <v>35</v>
      </c>
      <c r="Y185" s="4">
        <v>5</v>
      </c>
      <c r="Z185" s="3" t="s">
        <v>36</v>
      </c>
      <c r="AA185" s="3" t="s">
        <v>40</v>
      </c>
    </row>
    <row r="186" spans="2:27" ht="14.25" customHeight="1">
      <c r="B186" s="47">
        <v>1009</v>
      </c>
      <c r="C186" s="4">
        <v>1</v>
      </c>
      <c r="D186" s="4">
        <v>2004</v>
      </c>
      <c r="E186" s="4">
        <v>11</v>
      </c>
      <c r="F186" s="3" t="s">
        <v>0</v>
      </c>
      <c r="G186" s="5">
        <v>9</v>
      </c>
      <c r="H186" s="7">
        <v>1200.82</v>
      </c>
      <c r="I186" s="22">
        <v>317196.39999999997</v>
      </c>
      <c r="J186" s="22" t="s">
        <v>4</v>
      </c>
      <c r="K186" s="22"/>
      <c r="L186" s="3" t="s">
        <v>48</v>
      </c>
      <c r="M186" s="3" t="s">
        <v>181</v>
      </c>
      <c r="N186" s="9" t="s">
        <v>481</v>
      </c>
      <c r="O186" s="10"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c r="B187" s="47">
        <v>1009</v>
      </c>
      <c r="C187" s="4">
        <v>1</v>
      </c>
      <c r="D187" s="4">
        <v>2004</v>
      </c>
      <c r="E187" s="4">
        <v>11</v>
      </c>
      <c r="F187" s="3" t="s">
        <v>0</v>
      </c>
      <c r="G187" s="5">
        <v>10</v>
      </c>
      <c r="H187" s="7">
        <v>800.96</v>
      </c>
      <c r="I187" s="22">
        <v>264142.16000000003</v>
      </c>
      <c r="J187" s="22" t="s">
        <v>4</v>
      </c>
      <c r="K187" s="22"/>
      <c r="L187" s="3" t="s">
        <v>48</v>
      </c>
      <c r="M187" s="3" t="s">
        <v>181</v>
      </c>
      <c r="N187" s="9" t="s">
        <v>481</v>
      </c>
      <c r="O187" s="10"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c r="B188" s="47">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215</v>
      </c>
      <c r="O188" s="11"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c r="B189" s="47">
        <f t="shared" si="26"/>
        <v>1007</v>
      </c>
      <c r="C189" s="4">
        <v>1</v>
      </c>
      <c r="D189" s="4">
        <v>2005</v>
      </c>
      <c r="E189" s="4">
        <v>12</v>
      </c>
      <c r="F189" s="3" t="s">
        <v>1</v>
      </c>
      <c r="G189" s="5">
        <v>7</v>
      </c>
      <c r="H189" s="7">
        <v>775.6884</v>
      </c>
      <c r="I189" s="22">
        <v>250312.5344</v>
      </c>
      <c r="J189" s="22" t="s">
        <v>4</v>
      </c>
      <c r="K189" s="22"/>
      <c r="L189" s="3" t="s">
        <v>64</v>
      </c>
      <c r="M189" s="3" t="s">
        <v>181</v>
      </c>
      <c r="N189" s="11" t="s">
        <v>228</v>
      </c>
      <c r="O189" s="11"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c r="B190" s="47">
        <f t="shared" si="26"/>
        <v>1008</v>
      </c>
      <c r="C190" s="4">
        <v>1</v>
      </c>
      <c r="D190" s="4">
        <v>2005</v>
      </c>
      <c r="E190" s="4">
        <v>12</v>
      </c>
      <c r="F190" s="3" t="s">
        <v>0</v>
      </c>
      <c r="G190" s="5">
        <v>8</v>
      </c>
      <c r="H190" s="7">
        <v>775.6884</v>
      </c>
      <c r="I190" s="22">
        <v>246050.40400000001</v>
      </c>
      <c r="J190" s="22" t="s">
        <v>4</v>
      </c>
      <c r="K190" s="22"/>
      <c r="L190" s="3" t="s">
        <v>64</v>
      </c>
      <c r="M190" s="3" t="s">
        <v>181</v>
      </c>
      <c r="N190" s="11" t="s">
        <v>228</v>
      </c>
      <c r="O190" s="11"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c r="B191" s="47">
        <f t="shared" si="26"/>
        <v>2038</v>
      </c>
      <c r="C191" s="4">
        <v>2</v>
      </c>
      <c r="D191" s="4">
        <v>2006</v>
      </c>
      <c r="E191" s="4">
        <v>10</v>
      </c>
      <c r="F191" s="3" t="s">
        <v>1</v>
      </c>
      <c r="G191" s="5">
        <v>38</v>
      </c>
      <c r="H191" s="7">
        <v>1604.7463999999998</v>
      </c>
      <c r="I191" s="22">
        <v>529317.28319999995</v>
      </c>
      <c r="J191" s="22" t="s">
        <v>4</v>
      </c>
      <c r="K191" s="22"/>
      <c r="L191" s="3" t="s">
        <v>88</v>
      </c>
      <c r="M191" s="3" t="s">
        <v>181</v>
      </c>
      <c r="N191" s="11" t="s">
        <v>482</v>
      </c>
      <c r="O191" s="11"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c r="B192" s="47">
        <f t="shared" si="26"/>
        <v>2001</v>
      </c>
      <c r="C192" s="4">
        <v>2</v>
      </c>
      <c r="D192" s="4">
        <v>2004</v>
      </c>
      <c r="E192" s="4">
        <v>3</v>
      </c>
      <c r="F192" s="3" t="s">
        <v>1</v>
      </c>
      <c r="G192" s="5">
        <v>1</v>
      </c>
      <c r="H192" s="7">
        <v>587.2808</v>
      </c>
      <c r="I192" s="22">
        <v>169158.29440000001</v>
      </c>
      <c r="J192" s="22" t="s">
        <v>4</v>
      </c>
      <c r="K192" s="22"/>
      <c r="L192" s="3" t="s">
        <v>504</v>
      </c>
      <c r="M192" s="3" t="s">
        <v>181</v>
      </c>
      <c r="N192" s="11" t="s">
        <v>410</v>
      </c>
      <c r="O192" s="11" t="s">
        <v>480</v>
      </c>
      <c r="P192" s="1" t="s">
        <v>563</v>
      </c>
      <c r="Q192" s="1" t="s">
        <v>563</v>
      </c>
      <c r="R192" s="1" t="s">
        <v>563</v>
      </c>
      <c r="S192" s="1"/>
      <c r="T192" s="1"/>
      <c r="U192" s="1" t="s">
        <v>563</v>
      </c>
      <c r="V192" s="3" t="s">
        <v>5</v>
      </c>
      <c r="W192" s="3" t="s">
        <v>14</v>
      </c>
      <c r="X192" s="3" t="s">
        <v>34</v>
      </c>
      <c r="Y192" s="4">
        <v>3</v>
      </c>
      <c r="Z192" s="3" t="s">
        <v>37</v>
      </c>
      <c r="AA192" s="11" t="s">
        <v>526</v>
      </c>
    </row>
    <row r="193" spans="2:27" ht="14.25" customHeight="1">
      <c r="B193" s="47">
        <f t="shared" si="26"/>
        <v>1013</v>
      </c>
      <c r="C193" s="4">
        <v>1</v>
      </c>
      <c r="D193" s="4">
        <v>2005</v>
      </c>
      <c r="E193" s="4">
        <v>7</v>
      </c>
      <c r="F193" s="3" t="s">
        <v>1</v>
      </c>
      <c r="G193" s="5">
        <v>13</v>
      </c>
      <c r="H193" s="7">
        <v>756.21280000000002</v>
      </c>
      <c r="I193" s="22">
        <v>206958.712</v>
      </c>
      <c r="J193" s="22" t="s">
        <v>4</v>
      </c>
      <c r="K193" s="22"/>
      <c r="L193" s="3" t="s">
        <v>174</v>
      </c>
      <c r="M193" s="3" t="s">
        <v>181</v>
      </c>
      <c r="N193" s="11" t="s">
        <v>519</v>
      </c>
      <c r="O193" s="11"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c r="B194" s="47">
        <f t="shared" si="26"/>
        <v>1014</v>
      </c>
      <c r="C194" s="4">
        <v>1</v>
      </c>
      <c r="D194" s="4">
        <v>2005</v>
      </c>
      <c r="E194" s="4">
        <v>7</v>
      </c>
      <c r="F194" s="3" t="s">
        <v>1</v>
      </c>
      <c r="G194" s="5">
        <v>14</v>
      </c>
      <c r="H194" s="7">
        <v>743.0856</v>
      </c>
      <c r="I194" s="22">
        <v>206445.42319999999</v>
      </c>
      <c r="J194" s="22" t="s">
        <v>4</v>
      </c>
      <c r="K194" s="22"/>
      <c r="L194" s="3" t="s">
        <v>174</v>
      </c>
      <c r="M194" s="3" t="s">
        <v>181</v>
      </c>
      <c r="N194" s="11" t="s">
        <v>519</v>
      </c>
      <c r="O194" s="11"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c r="B195" s="47">
        <f t="shared" si="26"/>
        <v>1019</v>
      </c>
      <c r="C195" s="4">
        <v>1</v>
      </c>
      <c r="D195" s="4">
        <v>2005</v>
      </c>
      <c r="E195" s="4">
        <v>7</v>
      </c>
      <c r="F195" s="3" t="s">
        <v>1</v>
      </c>
      <c r="G195" s="5">
        <v>19</v>
      </c>
      <c r="H195" s="7">
        <v>827.87439999999992</v>
      </c>
      <c r="I195" s="22">
        <v>239341.58079999997</v>
      </c>
      <c r="J195" s="22" t="s">
        <v>4</v>
      </c>
      <c r="K195" s="22"/>
      <c r="L195" s="3" t="s">
        <v>174</v>
      </c>
      <c r="M195" s="3" t="s">
        <v>181</v>
      </c>
      <c r="N195" s="11" t="s">
        <v>519</v>
      </c>
      <c r="O195" s="11"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c r="B196" s="47">
        <f t="shared" si="26"/>
        <v>1020</v>
      </c>
      <c r="C196" s="4">
        <v>1</v>
      </c>
      <c r="D196" s="4">
        <v>2005</v>
      </c>
      <c r="E196" s="4">
        <v>7</v>
      </c>
      <c r="F196" s="3" t="s">
        <v>1</v>
      </c>
      <c r="G196" s="5">
        <v>20</v>
      </c>
      <c r="H196" s="7">
        <v>1160.3584000000001</v>
      </c>
      <c r="I196" s="22">
        <v>398903.42240000004</v>
      </c>
      <c r="J196" s="22" t="s">
        <v>4</v>
      </c>
      <c r="K196" s="22"/>
      <c r="L196" s="3" t="s">
        <v>174</v>
      </c>
      <c r="M196" s="3" t="s">
        <v>181</v>
      </c>
      <c r="N196" s="11" t="s">
        <v>519</v>
      </c>
      <c r="O196" s="11"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c r="B197" s="47">
        <f t="shared" si="26"/>
        <v>1022</v>
      </c>
      <c r="C197" s="4">
        <v>1</v>
      </c>
      <c r="D197" s="4">
        <v>2005</v>
      </c>
      <c r="E197" s="4">
        <v>7</v>
      </c>
      <c r="F197" s="3" t="s">
        <v>1</v>
      </c>
      <c r="G197" s="5">
        <v>22</v>
      </c>
      <c r="H197" s="7">
        <v>743.0856</v>
      </c>
      <c r="I197" s="22">
        <v>210745.16639999999</v>
      </c>
      <c r="J197" s="22" t="s">
        <v>4</v>
      </c>
      <c r="K197" s="22"/>
      <c r="L197" s="3" t="s">
        <v>174</v>
      </c>
      <c r="M197" s="3" t="s">
        <v>181</v>
      </c>
      <c r="N197" s="11" t="s">
        <v>519</v>
      </c>
      <c r="O197" s="11"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c r="B198" s="47">
        <f t="shared" si="26"/>
        <v>1028</v>
      </c>
      <c r="C198" s="4">
        <v>1</v>
      </c>
      <c r="D198" s="4">
        <v>2005</v>
      </c>
      <c r="E198" s="4">
        <v>7</v>
      </c>
      <c r="F198" s="3" t="s">
        <v>1</v>
      </c>
      <c r="G198" s="5">
        <v>28</v>
      </c>
      <c r="H198" s="7">
        <v>1160.3584000000001</v>
      </c>
      <c r="I198" s="22">
        <v>331154.87840000005</v>
      </c>
      <c r="J198" s="22" t="s">
        <v>4</v>
      </c>
      <c r="K198" s="22"/>
      <c r="L198" s="3" t="s">
        <v>174</v>
      </c>
      <c r="M198" s="3" t="s">
        <v>181</v>
      </c>
      <c r="N198" s="11" t="s">
        <v>519</v>
      </c>
      <c r="O198" s="11"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c r="B199" s="47">
        <f t="shared" si="26"/>
        <v>1034</v>
      </c>
      <c r="C199" s="4">
        <v>1</v>
      </c>
      <c r="D199" s="4">
        <v>2005</v>
      </c>
      <c r="E199" s="4">
        <v>7</v>
      </c>
      <c r="F199" s="3" t="s">
        <v>1</v>
      </c>
      <c r="G199" s="5">
        <v>34</v>
      </c>
      <c r="H199" s="7">
        <v>625.80160000000001</v>
      </c>
      <c r="I199" s="22">
        <v>204434.6784</v>
      </c>
      <c r="J199" s="22" t="s">
        <v>4</v>
      </c>
      <c r="K199" s="22"/>
      <c r="L199" s="3" t="s">
        <v>174</v>
      </c>
      <c r="M199" s="3" t="s">
        <v>181</v>
      </c>
      <c r="N199" s="11" t="s">
        <v>519</v>
      </c>
      <c r="O199" s="11"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c r="B200" s="47">
        <f t="shared" si="26"/>
        <v>1037</v>
      </c>
      <c r="C200" s="4">
        <v>1</v>
      </c>
      <c r="D200" s="4">
        <v>2005</v>
      </c>
      <c r="E200" s="4">
        <v>7</v>
      </c>
      <c r="F200" s="3" t="s">
        <v>1</v>
      </c>
      <c r="G200" s="5">
        <v>37</v>
      </c>
      <c r="H200" s="7">
        <v>756.21280000000002</v>
      </c>
      <c r="I200" s="22">
        <v>189194.30720000001</v>
      </c>
      <c r="J200" s="22" t="s">
        <v>4</v>
      </c>
      <c r="K200" s="22"/>
      <c r="L200" s="3" t="s">
        <v>174</v>
      </c>
      <c r="M200" s="3" t="s">
        <v>181</v>
      </c>
      <c r="N200" s="11" t="s">
        <v>519</v>
      </c>
      <c r="O200" s="11"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c r="B201" s="47">
        <f t="shared" si="26"/>
        <v>1042</v>
      </c>
      <c r="C201" s="4">
        <v>1</v>
      </c>
      <c r="D201" s="4">
        <v>2005</v>
      </c>
      <c r="E201" s="4">
        <v>7</v>
      </c>
      <c r="F201" s="3" t="s">
        <v>1</v>
      </c>
      <c r="G201" s="5">
        <v>42</v>
      </c>
      <c r="H201" s="7">
        <v>625.80160000000001</v>
      </c>
      <c r="I201" s="22">
        <v>204027.0912</v>
      </c>
      <c r="J201" s="22" t="s">
        <v>4</v>
      </c>
      <c r="K201" s="22"/>
      <c r="L201" s="3" t="s">
        <v>174</v>
      </c>
      <c r="M201" s="3" t="s">
        <v>181</v>
      </c>
      <c r="N201" s="11" t="s">
        <v>519</v>
      </c>
      <c r="O201" s="11"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c r="B202" s="47">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c r="B203" s="47">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c r="B204" s="47">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c r="B205" s="47">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c r="B206" s="47">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c r="B207" s="47">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c r="B208" s="47">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c r="B209" s="47">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c r="B210" s="47">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c r="B211" s="47">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c r="B212" s="47">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c r="B213" s="47">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c r="B214" s="47">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c r="B215" s="47">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c r="B216" s="47">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c r="B217" s="47">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c r="B218" s="47">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c r="B219" s="47">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c r="B220" s="47">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c r="B221" s="47">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c r="B222" s="47">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c r="B223" s="47">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c r="B224" s="47">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c r="B225" s="47">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c r="B226" s="47">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c r="B227" s="47">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c r="B228" s="47">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c r="B229" s="47">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c r="B230" s="47">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c r="B231" s="47">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c r="B232" s="47">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c r="B233" s="47">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c r="B234" s="47">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c r="B235" s="47">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c r="B236" s="47">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c r="B237" s="47">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c r="B238" s="47">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c r="B239" s="47">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c r="B240" s="47">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c r="B241" s="47">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c r="B242" s="47">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c r="B243" s="47">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c r="B244" s="47">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c r="B245" s="47">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c r="B246" s="47">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c r="B247" s="47">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c r="B248" s="47">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c r="B249" s="47">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c r="B250" s="47">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c r="B251" s="47">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c r="B252" s="47">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c r="B253" s="47">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c r="B254" s="47">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c r="B255" s="47">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c r="B256" s="47">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c r="B257" s="47">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c r="B258" s="47">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c r="B259" s="47">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c r="B260" s="47">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c r="B261" s="47">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c r="B262" s="47">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c r="B263" s="47">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c r="B264" s="47">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c r="B265" s="47">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c r="B266" s="47">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c r="B267" s="47">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c r="B268" s="47">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c r="B269" s="47">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c r="B270" s="47">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c r="B271" s="47">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c r="B272" s="47">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c r="A275" s="1"/>
      <c r="B275" s="50"/>
      <c r="C275" s="1"/>
      <c r="D275" s="1"/>
      <c r="E275" s="4"/>
      <c r="F275" s="1"/>
      <c r="G275" s="1"/>
      <c r="H275" s="2"/>
      <c r="I275" s="50"/>
      <c r="J275" s="2"/>
      <c r="K275" s="2"/>
      <c r="L275" s="8"/>
      <c r="M275" s="8"/>
      <c r="N275" s="2"/>
      <c r="O275" s="3"/>
      <c r="P275" s="11"/>
      <c r="Q275" s="11"/>
      <c r="R275" s="7"/>
      <c r="S275" s="17"/>
      <c r="T275" s="4"/>
      <c r="U275" s="3"/>
      <c r="V275" s="3"/>
      <c r="W275" s="3"/>
      <c r="X275" s="3"/>
      <c r="Y275" s="3"/>
      <c r="Z275" s="3"/>
      <c r="AA275" s="3"/>
    </row>
    <row r="276" spans="1:27" ht="14.25" customHeight="1">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workbookViewId="0"/>
  </sheetViews>
  <sheetFormatPr baseColWidth="10" defaultColWidth="8.83203125" defaultRowHeight="11" x14ac:dyDescent="0"/>
  <cols>
    <col min="1" max="1" width="2" style="38" customWidth="1"/>
    <col min="2" max="2" width="8.83203125" style="38"/>
    <col min="3" max="3" width="0" style="38" hidden="1" customWidth="1"/>
    <col min="4" max="4" width="8.6640625" style="38" customWidth="1"/>
    <col min="5" max="5" width="15.83203125" style="38" bestFit="1" customWidth="1"/>
    <col min="6" max="16384" width="8.83203125" style="38"/>
  </cols>
  <sheetData>
    <row r="1" spans="2:5" ht="15">
      <c r="B1" s="24" t="s">
        <v>528</v>
      </c>
      <c r="C1" s="24"/>
    </row>
    <row r="2" spans="2:5">
      <c r="B2" s="25" t="s">
        <v>25</v>
      </c>
      <c r="C2" s="21"/>
    </row>
    <row r="4" spans="2:5">
      <c r="B4" s="39" t="s">
        <v>529</v>
      </c>
      <c r="C4" s="39"/>
    </row>
    <row r="6" spans="2:5" ht="12" thickBot="1">
      <c r="B6" s="29"/>
      <c r="C6" s="29"/>
      <c r="D6" s="30" t="s">
        <v>530</v>
      </c>
      <c r="E6" s="30" t="s">
        <v>531</v>
      </c>
    </row>
    <row r="7" spans="2:5">
      <c r="B7" s="26" t="s">
        <v>535</v>
      </c>
      <c r="C7" s="26" t="s">
        <v>176</v>
      </c>
      <c r="D7" s="31">
        <f>COUNTIF('365RE'!$U$6:$U$272,C7)</f>
        <v>108</v>
      </c>
      <c r="E7" s="32">
        <f>D7/$D$10</f>
        <v>0.55384615384615388</v>
      </c>
    </row>
    <row r="8" spans="2:5">
      <c r="B8" s="26" t="s">
        <v>536</v>
      </c>
      <c r="C8" s="26" t="s">
        <v>178</v>
      </c>
      <c r="D8" s="31">
        <f>COUNTIF('365RE'!$U$6:$U$272,C8)</f>
        <v>70</v>
      </c>
      <c r="E8" s="32">
        <f t="shared" ref="E8:E9" si="0">D8/$D$10</f>
        <v>0.35897435897435898</v>
      </c>
    </row>
    <row r="9" spans="2:5" ht="12" thickBot="1">
      <c r="B9" s="26" t="s">
        <v>537</v>
      </c>
      <c r="C9" s="26" t="s">
        <v>563</v>
      </c>
      <c r="D9" s="31">
        <f>COUNTIF('365RE'!$U$6:$U$272,C9)</f>
        <v>17</v>
      </c>
      <c r="E9" s="32">
        <f t="shared" si="0"/>
        <v>8.7179487179487175E-2</v>
      </c>
    </row>
    <row r="10" spans="2:5" ht="12" thickBot="1">
      <c r="B10" s="35" t="s">
        <v>532</v>
      </c>
      <c r="C10" s="35"/>
      <c r="D10" s="35">
        <f>SUM(D7:D9)</f>
        <v>195</v>
      </c>
      <c r="E10" s="36">
        <f>SUM(E7:E9)</f>
        <v>1</v>
      </c>
    </row>
    <row r="11" spans="2:5" ht="13" thickTop="1">
      <c r="B11" s="26"/>
      <c r="C11" s="26"/>
      <c r="D11" s="31"/>
      <c r="E11" s="28"/>
    </row>
    <row r="12" spans="2:5" ht="12">
      <c r="D12" s="33"/>
      <c r="E12" s="37"/>
    </row>
    <row r="13" spans="2:5" ht="12">
      <c r="B13" s="26"/>
      <c r="C13" s="26"/>
      <c r="D13" s="31"/>
      <c r="E13" s="28"/>
    </row>
    <row r="14" spans="2:5" ht="12">
      <c r="B14" s="26"/>
      <c r="C14" s="26"/>
      <c r="D14" s="31"/>
      <c r="E14" s="28"/>
    </row>
    <row r="24" spans="2:3">
      <c r="B24" s="26" t="s">
        <v>538</v>
      </c>
      <c r="C24" s="26"/>
    </row>
  </sheetData>
  <dataValidations count="1">
    <dataValidation allowBlank="1" showErrorMessage="1" sqref="B1:C2"/>
  </dataValidation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6"/>
  <sheetViews>
    <sheetView workbookViewId="0"/>
  </sheetViews>
  <sheetFormatPr baseColWidth="10" defaultColWidth="8.83203125" defaultRowHeight="14.25" customHeight="1" x14ac:dyDescent="0"/>
  <cols>
    <col min="1" max="1" width="2" style="28" customWidth="1"/>
    <col min="2" max="2" width="12.5" style="28" customWidth="1"/>
    <col min="3" max="3" width="8.83203125" style="28"/>
    <col min="4" max="4" width="15.83203125" style="28" bestFit="1" customWidth="1"/>
    <col min="5" max="5" width="18.5" style="28" bestFit="1" customWidth="1"/>
    <col min="6" max="6" width="16.1640625" style="28" bestFit="1" customWidth="1"/>
    <col min="7" max="16384" width="8.83203125" style="28"/>
  </cols>
  <sheetData>
    <row r="1" spans="1:8" ht="15">
      <c r="A1" s="27"/>
      <c r="B1" s="24" t="s">
        <v>528</v>
      </c>
    </row>
    <row r="2" spans="1:8" ht="14.25" customHeight="1">
      <c r="A2" s="27"/>
      <c r="B2" s="25" t="s">
        <v>541</v>
      </c>
    </row>
    <row r="3" spans="1:8" ht="14.25" customHeight="1">
      <c r="A3" s="27"/>
      <c r="B3" s="9"/>
    </row>
    <row r="4" spans="1:8" ht="14.25" customHeight="1">
      <c r="A4" s="27"/>
      <c r="B4" s="25" t="s">
        <v>529</v>
      </c>
    </row>
    <row r="5" spans="1:8" ht="14.25" customHeight="1">
      <c r="A5" s="27"/>
      <c r="B5" s="9"/>
    </row>
    <row r="6" spans="1:8" ht="14.25" customHeight="1" thickBot="1">
      <c r="A6" s="27"/>
      <c r="B6" s="29"/>
      <c r="C6" s="30" t="s">
        <v>530</v>
      </c>
      <c r="D6" s="30" t="s">
        <v>531</v>
      </c>
      <c r="E6" s="30" t="s">
        <v>539</v>
      </c>
      <c r="F6" s="30" t="s">
        <v>543</v>
      </c>
    </row>
    <row r="7" spans="1:8" ht="14.25" customHeight="1">
      <c r="A7" s="27"/>
      <c r="B7" s="26" t="s">
        <v>14</v>
      </c>
      <c r="C7" s="31">
        <f>COUNTIF('365RE'!$W$6:$W$272,B7)</f>
        <v>119</v>
      </c>
      <c r="D7" s="32">
        <f t="shared" ref="D7:D16" si="0">C7/$C$17</f>
        <v>0.44569288389513106</v>
      </c>
      <c r="E7" s="41">
        <f>D7</f>
        <v>0.44569288389513106</v>
      </c>
      <c r="F7" s="42">
        <f>C7/($C$17-$C$16)</f>
        <v>0.65745856353591159</v>
      </c>
    </row>
    <row r="8" spans="1:8" ht="14.25" customHeight="1">
      <c r="A8" s="27"/>
      <c r="B8" s="26" t="s">
        <v>15</v>
      </c>
      <c r="C8" s="31">
        <f>COUNTIF('365RE'!$W$6:$W$272,B8)</f>
        <v>17</v>
      </c>
      <c r="D8" s="32">
        <f t="shared" si="0"/>
        <v>6.3670411985018729E-2</v>
      </c>
      <c r="E8" s="41">
        <f>D8+E7</f>
        <v>0.50936329588014984</v>
      </c>
      <c r="F8" s="43">
        <f>C8/($C$17-$C$16)+F7</f>
        <v>0.75138121546961323</v>
      </c>
    </row>
    <row r="9" spans="1:8" ht="14.25" customHeight="1">
      <c r="A9" s="27"/>
      <c r="B9" s="26" t="s">
        <v>19</v>
      </c>
      <c r="C9" s="31">
        <f>COUNTIF('365RE'!$W$6:$W$272,B9)</f>
        <v>11</v>
      </c>
      <c r="D9" s="32">
        <f t="shared" si="0"/>
        <v>4.1198501872659173E-2</v>
      </c>
      <c r="E9" s="41">
        <f t="shared" ref="E9:E16" si="1">D9+E8</f>
        <v>0.550561797752809</v>
      </c>
      <c r="F9" s="43">
        <f t="shared" ref="F9:F15" si="2">C9/($C$17-$C$16)+F8</f>
        <v>0.81215469613259661</v>
      </c>
      <c r="H9" s="26"/>
    </row>
    <row r="10" spans="1:8" ht="14.25" customHeight="1">
      <c r="A10" s="27"/>
      <c r="B10" s="26" t="s">
        <v>16</v>
      </c>
      <c r="C10" s="33">
        <f>COUNTIF('365RE'!$W$6:$W$272,B10)</f>
        <v>11</v>
      </c>
      <c r="D10" s="34">
        <f t="shared" si="0"/>
        <v>4.1198501872659173E-2</v>
      </c>
      <c r="E10" s="41">
        <f t="shared" si="1"/>
        <v>0.59176029962546817</v>
      </c>
      <c r="F10" s="43">
        <f t="shared" si="2"/>
        <v>0.87292817679557999</v>
      </c>
      <c r="H10" s="26"/>
    </row>
    <row r="11" spans="1:8" ht="14.25" customHeight="1">
      <c r="A11" s="27"/>
      <c r="B11" s="26" t="s">
        <v>20</v>
      </c>
      <c r="C11" s="31">
        <f>COUNTIF('365RE'!$W$6:$W$272,B11)</f>
        <v>11</v>
      </c>
      <c r="D11" s="32">
        <f t="shared" si="0"/>
        <v>4.1198501872659173E-2</v>
      </c>
      <c r="E11" s="41">
        <f t="shared" si="1"/>
        <v>0.63295880149812733</v>
      </c>
      <c r="F11" s="43">
        <f t="shared" si="2"/>
        <v>0.93370165745856337</v>
      </c>
    </row>
    <row r="12" spans="1:8" ht="14.25" customHeight="1">
      <c r="A12" s="27"/>
      <c r="B12" s="26" t="s">
        <v>18</v>
      </c>
      <c r="C12" s="31">
        <f>COUNTIF('365RE'!$W$6:$W$272,B12)</f>
        <v>6</v>
      </c>
      <c r="D12" s="32">
        <f t="shared" si="0"/>
        <v>2.247191011235955E-2</v>
      </c>
      <c r="E12" s="41">
        <f t="shared" si="1"/>
        <v>0.65543071161048694</v>
      </c>
      <c r="F12" s="43">
        <f t="shared" si="2"/>
        <v>0.96685082872928163</v>
      </c>
    </row>
    <row r="13" spans="1:8" ht="14.25" customHeight="1">
      <c r="A13" s="27"/>
      <c r="B13" s="26" t="s">
        <v>17</v>
      </c>
      <c r="C13" s="31">
        <f>COUNTIF('365RE'!$W$6:$W$272,B13)</f>
        <v>4</v>
      </c>
      <c r="D13" s="32">
        <f t="shared" si="0"/>
        <v>1.4981273408239701E-2</v>
      </c>
      <c r="E13" s="41">
        <f t="shared" si="1"/>
        <v>0.67041198501872667</v>
      </c>
      <c r="F13" s="43">
        <f t="shared" si="2"/>
        <v>0.98895027624309373</v>
      </c>
    </row>
    <row r="14" spans="1:8" ht="14.25" customHeight="1">
      <c r="A14" s="27"/>
      <c r="B14" s="26" t="s">
        <v>21</v>
      </c>
      <c r="C14" s="31">
        <f>COUNTIF('365RE'!$W$6:$W$272,B14)</f>
        <v>1</v>
      </c>
      <c r="D14" s="32">
        <f t="shared" si="0"/>
        <v>3.7453183520599251E-3</v>
      </c>
      <c r="E14" s="41">
        <f t="shared" si="1"/>
        <v>0.67415730337078661</v>
      </c>
      <c r="F14" s="43">
        <f t="shared" si="2"/>
        <v>0.99447513812154675</v>
      </c>
    </row>
    <row r="15" spans="1:8" ht="14.25" customHeight="1">
      <c r="A15" s="27"/>
      <c r="B15" s="26" t="s">
        <v>22</v>
      </c>
      <c r="C15" s="33">
        <f>COUNTIF('365RE'!$W$6:$W$272,B15)</f>
        <v>1</v>
      </c>
      <c r="D15" s="34">
        <f t="shared" si="0"/>
        <v>3.7453183520599251E-3</v>
      </c>
      <c r="E15" s="41">
        <f t="shared" si="1"/>
        <v>0.67790262172284654</v>
      </c>
      <c r="F15" s="43">
        <f t="shared" si="2"/>
        <v>0.99999999999999978</v>
      </c>
    </row>
    <row r="16" spans="1:8" ht="14.25" customHeight="1" thickBot="1">
      <c r="A16" s="27"/>
      <c r="B16" s="26" t="s">
        <v>566</v>
      </c>
      <c r="C16" s="31">
        <f>COUNTIF('365RE'!$W$6:$W$272,"")</f>
        <v>86</v>
      </c>
      <c r="D16" s="32">
        <f t="shared" si="0"/>
        <v>0.32209737827715357</v>
      </c>
      <c r="E16" s="41">
        <f t="shared" si="1"/>
        <v>1</v>
      </c>
      <c r="F16" s="43"/>
    </row>
    <row r="17" spans="1:6" ht="14.25" customHeight="1" thickBot="1">
      <c r="A17" s="27"/>
      <c r="B17" s="35" t="s">
        <v>532</v>
      </c>
      <c r="C17" s="35">
        <f>SUM(C7:C16)</f>
        <v>267</v>
      </c>
      <c r="D17" s="40">
        <f>SUM(D7:D16)</f>
        <v>1</v>
      </c>
      <c r="E17" s="40"/>
      <c r="F17" s="40"/>
    </row>
    <row r="18" spans="1:6" ht="14.25" customHeight="1" thickTop="1">
      <c r="A18" s="27"/>
    </row>
    <row r="19" spans="1:6" ht="14.25" customHeight="1">
      <c r="A19" s="27"/>
      <c r="B19" s="9"/>
    </row>
    <row r="20" spans="1:6" ht="14.25" customHeight="1">
      <c r="A20" s="27"/>
      <c r="B20" s="9"/>
    </row>
    <row r="21" spans="1:6" ht="14.25" customHeight="1">
      <c r="A21" s="27"/>
      <c r="B21" s="10" t="s">
        <v>542</v>
      </c>
    </row>
    <row r="22" spans="1:6" ht="14.25" customHeight="1">
      <c r="A22" s="27"/>
      <c r="B22" s="10" t="s">
        <v>544</v>
      </c>
    </row>
    <row r="23" spans="1:6" ht="14.25" customHeight="1">
      <c r="A23" s="27"/>
      <c r="B23" s="9"/>
    </row>
    <row r="24" spans="1:6" ht="14.25" customHeight="1">
      <c r="A24" s="27"/>
      <c r="B24" s="9"/>
    </row>
    <row r="25" spans="1:6" ht="14.25" customHeight="1">
      <c r="A25" s="27"/>
      <c r="B25" s="9"/>
    </row>
    <row r="26" spans="1:6" ht="14.25" customHeight="1">
      <c r="A26" s="27"/>
      <c r="B26" s="9"/>
      <c r="C26" s="3"/>
    </row>
    <row r="27" spans="1:6" ht="14.25" customHeight="1">
      <c r="A27" s="27"/>
      <c r="B27" s="26" t="s">
        <v>540</v>
      </c>
      <c r="C27" s="3"/>
    </row>
    <row r="28" spans="1:6" ht="14.25" customHeight="1">
      <c r="A28" s="27"/>
      <c r="B28" s="10" t="s">
        <v>567</v>
      </c>
      <c r="C28" s="3"/>
    </row>
    <row r="29" spans="1:6" ht="14.25" customHeight="1">
      <c r="A29" s="27"/>
      <c r="B29" s="9"/>
      <c r="C29" s="3"/>
    </row>
    <row r="30" spans="1:6" ht="14.25" customHeight="1">
      <c r="A30" s="27"/>
      <c r="B30" s="9"/>
      <c r="C30" s="3"/>
    </row>
    <row r="31" spans="1:6" ht="14.25" customHeight="1">
      <c r="A31" s="27"/>
      <c r="B31" s="9"/>
      <c r="C31" s="3"/>
    </row>
    <row r="32" spans="1:6" ht="14.25" customHeight="1">
      <c r="A32" s="27"/>
      <c r="B32" s="9"/>
      <c r="C32" s="3"/>
    </row>
    <row r="33" spans="1:3" ht="14.25" customHeight="1">
      <c r="A33" s="27"/>
      <c r="B33" s="9"/>
      <c r="C33" s="3"/>
    </row>
    <row r="34" spans="1:3" ht="14.25" customHeight="1">
      <c r="A34" s="27"/>
      <c r="B34" s="9"/>
      <c r="C34" s="3"/>
    </row>
    <row r="35" spans="1:3" ht="14.25" customHeight="1">
      <c r="A35" s="27"/>
      <c r="B35" s="9"/>
      <c r="C35" s="3"/>
    </row>
    <row r="36" spans="1:3" ht="14.25" customHeight="1">
      <c r="A36" s="27"/>
      <c r="B36" s="9"/>
      <c r="C36" s="3"/>
    </row>
    <row r="37" spans="1:3" ht="14.25" customHeight="1">
      <c r="A37" s="27"/>
      <c r="B37" s="9"/>
      <c r="C37" s="3"/>
    </row>
    <row r="38" spans="1:3" ht="14.25" customHeight="1">
      <c r="A38" s="27"/>
      <c r="B38" s="9"/>
      <c r="C38" s="3"/>
    </row>
    <row r="39" spans="1:3" ht="14.25" customHeight="1">
      <c r="A39" s="27"/>
      <c r="B39" s="9"/>
      <c r="C39" s="3"/>
    </row>
    <row r="40" spans="1:3" ht="14.25" customHeight="1">
      <c r="A40" s="27"/>
      <c r="B40" s="9"/>
      <c r="C40" s="3"/>
    </row>
    <row r="41" spans="1:3" ht="14.25" customHeight="1">
      <c r="A41" s="27"/>
      <c r="B41" s="9"/>
      <c r="C41" s="3"/>
    </row>
    <row r="42" spans="1:3" ht="14.25" customHeight="1">
      <c r="A42" s="27"/>
      <c r="B42" s="9"/>
      <c r="C42" s="3"/>
    </row>
    <row r="43" spans="1:3" ht="14.25" customHeight="1">
      <c r="A43" s="27"/>
      <c r="B43" s="9"/>
      <c r="C43" s="3"/>
    </row>
    <row r="44" spans="1:3" ht="14.25" customHeight="1">
      <c r="A44" s="27"/>
      <c r="B44" s="9"/>
      <c r="C44" s="3"/>
    </row>
    <row r="45" spans="1:3" ht="14.25" customHeight="1">
      <c r="A45" s="27"/>
      <c r="B45" s="9"/>
      <c r="C45" s="3"/>
    </row>
    <row r="46" spans="1:3" ht="14.25" customHeight="1">
      <c r="A46" s="27"/>
      <c r="B46" s="9"/>
      <c r="C46" s="3"/>
    </row>
    <row r="47" spans="1:3" ht="14.25" customHeight="1">
      <c r="A47" s="27"/>
      <c r="B47" s="9"/>
      <c r="C47" s="3"/>
    </row>
    <row r="48" spans="1:3" ht="14.25" customHeight="1">
      <c r="A48" s="27"/>
      <c r="B48" s="9"/>
      <c r="C48" s="3"/>
    </row>
    <row r="49" spans="1:3" ht="14.25" customHeight="1">
      <c r="A49" s="27"/>
      <c r="B49" s="9"/>
      <c r="C49" s="3"/>
    </row>
    <row r="50" spans="1:3" ht="14.25" customHeight="1">
      <c r="A50" s="27"/>
      <c r="B50" s="9"/>
      <c r="C50" s="3"/>
    </row>
    <row r="51" spans="1:3" ht="14.25" customHeight="1">
      <c r="A51" s="27"/>
      <c r="B51" s="9"/>
      <c r="C51" s="3"/>
    </row>
    <row r="52" spans="1:3" ht="14.25" customHeight="1">
      <c r="A52" s="27"/>
      <c r="B52" s="9"/>
      <c r="C52" s="3"/>
    </row>
    <row r="53" spans="1:3" ht="14.25" customHeight="1">
      <c r="A53" s="27"/>
      <c r="B53" s="9"/>
      <c r="C53" s="3"/>
    </row>
    <row r="54" spans="1:3" ht="14.25" customHeight="1">
      <c r="A54" s="27"/>
      <c r="B54" s="9"/>
      <c r="C54" s="3"/>
    </row>
    <row r="55" spans="1:3" ht="14.25" customHeight="1">
      <c r="A55" s="27"/>
      <c r="B55" s="9"/>
      <c r="C55" s="3"/>
    </row>
    <row r="56" spans="1:3" ht="14.25" customHeight="1">
      <c r="A56" s="27"/>
      <c r="B56" s="9"/>
      <c r="C56" s="3"/>
    </row>
    <row r="57" spans="1:3" ht="14.25" customHeight="1">
      <c r="A57" s="27"/>
      <c r="B57" s="9"/>
      <c r="C57" s="3"/>
    </row>
    <row r="58" spans="1:3" ht="14.25" customHeight="1">
      <c r="A58" s="27"/>
      <c r="B58" s="9"/>
      <c r="C58" s="3"/>
    </row>
    <row r="59" spans="1:3" ht="14.25" customHeight="1">
      <c r="A59" s="27"/>
      <c r="B59" s="9"/>
      <c r="C59" s="3"/>
    </row>
    <row r="60" spans="1:3" ht="14.25" customHeight="1">
      <c r="A60" s="27"/>
      <c r="B60" s="9"/>
      <c r="C60" s="3"/>
    </row>
    <row r="61" spans="1:3" ht="14.25" customHeight="1">
      <c r="A61" s="27"/>
      <c r="B61" s="9"/>
      <c r="C61" s="3"/>
    </row>
    <row r="62" spans="1:3" ht="14.25" customHeight="1">
      <c r="A62" s="27"/>
      <c r="B62" s="9"/>
      <c r="C62" s="3"/>
    </row>
    <row r="63" spans="1:3" ht="14.25" customHeight="1">
      <c r="A63" s="27"/>
      <c r="B63" s="9"/>
      <c r="C63" s="3"/>
    </row>
    <row r="64" spans="1:3" ht="14.25" customHeight="1">
      <c r="A64" s="27"/>
      <c r="B64" s="9"/>
      <c r="C64" s="3"/>
    </row>
    <row r="65" spans="1:3" ht="14.25" customHeight="1">
      <c r="A65" s="27"/>
      <c r="B65" s="9"/>
      <c r="C65" s="3"/>
    </row>
    <row r="66" spans="1:3" ht="14.25" customHeight="1">
      <c r="A66" s="27"/>
      <c r="B66" s="9"/>
      <c r="C66" s="3"/>
    </row>
    <row r="67" spans="1:3" ht="14.25" customHeight="1">
      <c r="A67" s="27"/>
      <c r="B67" s="9"/>
      <c r="C67" s="3"/>
    </row>
    <row r="68" spans="1:3" ht="14.25" customHeight="1">
      <c r="A68" s="27"/>
      <c r="B68" s="9"/>
      <c r="C68" s="3"/>
    </row>
    <row r="69" spans="1:3" ht="14.25" customHeight="1">
      <c r="A69" s="27"/>
      <c r="B69" s="9"/>
      <c r="C69" s="3"/>
    </row>
    <row r="70" spans="1:3" ht="14.25" customHeight="1">
      <c r="A70" s="27"/>
      <c r="B70" s="9"/>
      <c r="C70" s="3"/>
    </row>
    <row r="71" spans="1:3" ht="14.25" customHeight="1">
      <c r="A71" s="27"/>
      <c r="B71" s="9"/>
      <c r="C71" s="3"/>
    </row>
    <row r="72" spans="1:3" ht="14.25" customHeight="1">
      <c r="A72" s="27"/>
      <c r="B72" s="9"/>
      <c r="C72" s="3"/>
    </row>
    <row r="73" spans="1:3" ht="14.25" customHeight="1">
      <c r="A73" s="27"/>
      <c r="B73" s="9"/>
      <c r="C73" s="3"/>
    </row>
    <row r="74" spans="1:3" ht="14.25" customHeight="1">
      <c r="A74" s="27"/>
      <c r="B74" s="9"/>
      <c r="C74" s="3"/>
    </row>
    <row r="75" spans="1:3" ht="14.25" customHeight="1">
      <c r="A75" s="27"/>
      <c r="B75" s="9"/>
      <c r="C75" s="3"/>
    </row>
    <row r="76" spans="1:3" ht="14.25" customHeight="1">
      <c r="A76" s="27"/>
      <c r="B76" s="9"/>
      <c r="C76" s="3"/>
    </row>
    <row r="77" spans="1:3" ht="14.25" customHeight="1">
      <c r="A77" s="27"/>
      <c r="B77" s="9"/>
      <c r="C77" s="3"/>
    </row>
    <row r="78" spans="1:3" ht="14.25" customHeight="1">
      <c r="A78" s="27"/>
      <c r="B78" s="9"/>
      <c r="C78" s="3"/>
    </row>
    <row r="79" spans="1:3" ht="14.25" customHeight="1">
      <c r="A79" s="27"/>
      <c r="B79" s="9"/>
      <c r="C79" s="3"/>
    </row>
    <row r="80" spans="1:3" ht="14.25" customHeight="1">
      <c r="A80" s="27"/>
      <c r="B80" s="9"/>
      <c r="C80" s="3"/>
    </row>
    <row r="81" spans="1:3" ht="14.25" customHeight="1">
      <c r="A81" s="27"/>
      <c r="B81" s="9"/>
      <c r="C81" s="3"/>
    </row>
    <row r="82" spans="1:3" ht="14.25" customHeight="1">
      <c r="A82" s="27"/>
      <c r="B82" s="9"/>
      <c r="C82" s="3"/>
    </row>
    <row r="83" spans="1:3" ht="14.25" customHeight="1">
      <c r="A83" s="27"/>
      <c r="B83" s="9"/>
      <c r="C83" s="3"/>
    </row>
    <row r="84" spans="1:3" ht="14.25" customHeight="1">
      <c r="A84" s="27"/>
      <c r="B84" s="9"/>
      <c r="C84" s="3"/>
    </row>
    <row r="85" spans="1:3" ht="14.25" customHeight="1">
      <c r="A85" s="27"/>
      <c r="B85" s="9"/>
      <c r="C85" s="3"/>
    </row>
    <row r="86" spans="1:3" ht="14.25" customHeight="1">
      <c r="A86" s="27"/>
      <c r="B86" s="9"/>
      <c r="C86" s="3"/>
    </row>
    <row r="87" spans="1:3" ht="14.25" customHeight="1">
      <c r="A87" s="27"/>
      <c r="B87" s="9"/>
      <c r="C87" s="3"/>
    </row>
    <row r="88" spans="1:3" ht="14.25" customHeight="1">
      <c r="A88" s="27"/>
      <c r="B88" s="9"/>
      <c r="C88" s="3"/>
    </row>
    <row r="89" spans="1:3" ht="14.25" customHeight="1">
      <c r="A89" s="27"/>
      <c r="B89" s="9"/>
      <c r="C89" s="3"/>
    </row>
    <row r="90" spans="1:3" ht="14.25" customHeight="1">
      <c r="A90" s="27"/>
      <c r="B90" s="9"/>
      <c r="C90" s="3"/>
    </row>
    <row r="91" spans="1:3" ht="14.25" customHeight="1">
      <c r="A91" s="27"/>
      <c r="B91" s="9"/>
      <c r="C91" s="3"/>
    </row>
    <row r="92" spans="1:3" ht="14.25" customHeight="1">
      <c r="A92" s="27"/>
      <c r="B92" s="9"/>
      <c r="C92" s="3"/>
    </row>
    <row r="93" spans="1:3" ht="14.25" customHeight="1">
      <c r="A93" s="27"/>
      <c r="B93" s="9"/>
      <c r="C93" s="3"/>
    </row>
    <row r="94" spans="1:3" ht="14.25" customHeight="1">
      <c r="A94" s="27"/>
      <c r="B94" s="9"/>
      <c r="C94" s="3"/>
    </row>
    <row r="95" spans="1:3" ht="14.25" customHeight="1">
      <c r="A95" s="27"/>
      <c r="B95" s="9"/>
      <c r="C95" s="3"/>
    </row>
    <row r="96" spans="1:3" ht="14.25" customHeight="1">
      <c r="A96" s="27"/>
      <c r="B96" s="9"/>
      <c r="C96" s="3"/>
    </row>
    <row r="97" spans="1:3" ht="14.25" customHeight="1">
      <c r="A97" s="27"/>
      <c r="B97" s="9"/>
      <c r="C97" s="3"/>
    </row>
    <row r="98" spans="1:3" ht="14.25" customHeight="1">
      <c r="A98" s="27"/>
      <c r="B98" s="9"/>
      <c r="C98" s="3"/>
    </row>
    <row r="99" spans="1:3" ht="14.25" customHeight="1">
      <c r="A99" s="27"/>
      <c r="B99" s="9"/>
      <c r="C99" s="3"/>
    </row>
    <row r="100" spans="1:3" ht="14.25" customHeight="1">
      <c r="A100" s="27"/>
      <c r="B100" s="9"/>
      <c r="C100" s="3"/>
    </row>
    <row r="101" spans="1:3" ht="14.25" customHeight="1">
      <c r="A101" s="27"/>
      <c r="B101" s="9"/>
      <c r="C101" s="3"/>
    </row>
    <row r="102" spans="1:3" ht="14.25" customHeight="1">
      <c r="A102" s="27"/>
      <c r="B102" s="9"/>
      <c r="C102" s="3"/>
    </row>
    <row r="103" spans="1:3" ht="14.25" customHeight="1">
      <c r="A103" s="27"/>
      <c r="B103" s="9"/>
      <c r="C103" s="3"/>
    </row>
    <row r="104" spans="1:3" ht="14.25" customHeight="1">
      <c r="A104" s="27"/>
      <c r="B104" s="9"/>
      <c r="C104" s="3"/>
    </row>
    <row r="105" spans="1:3" ht="14.25" customHeight="1">
      <c r="A105" s="27"/>
      <c r="B105" s="9"/>
      <c r="C105" s="3"/>
    </row>
    <row r="106" spans="1:3" ht="14.25" customHeight="1">
      <c r="A106" s="27"/>
      <c r="B106" s="9"/>
      <c r="C106" s="3"/>
    </row>
    <row r="107" spans="1:3" ht="14.25" customHeight="1">
      <c r="A107" s="27"/>
      <c r="B107" s="9"/>
      <c r="C107" s="3"/>
    </row>
    <row r="108" spans="1:3" ht="14.25" customHeight="1">
      <c r="A108" s="27"/>
      <c r="B108" s="9"/>
      <c r="C108" s="3"/>
    </row>
    <row r="109" spans="1:3" ht="14.25" customHeight="1">
      <c r="A109" s="27"/>
      <c r="B109" s="9"/>
      <c r="C109" s="3"/>
    </row>
    <row r="110" spans="1:3" ht="14.25" customHeight="1">
      <c r="A110" s="27"/>
      <c r="B110" s="9"/>
      <c r="C110" s="3"/>
    </row>
    <row r="111" spans="1:3" ht="14.25" customHeight="1">
      <c r="A111" s="27"/>
      <c r="B111" s="9"/>
      <c r="C111" s="3"/>
    </row>
    <row r="112" spans="1:3" ht="14.25" customHeight="1">
      <c r="A112" s="27"/>
      <c r="B112" s="9"/>
      <c r="C112" s="3"/>
    </row>
    <row r="113" spans="1:3" ht="14.25" customHeight="1">
      <c r="A113" s="27"/>
      <c r="B113" s="9"/>
      <c r="C113" s="3"/>
    </row>
    <row r="114" spans="1:3" ht="14.25" customHeight="1">
      <c r="A114" s="27"/>
      <c r="B114" s="9"/>
      <c r="C114" s="3"/>
    </row>
    <row r="115" spans="1:3" ht="14.25" customHeight="1">
      <c r="A115" s="27"/>
      <c r="B115" s="9"/>
      <c r="C115" s="3"/>
    </row>
    <row r="116" spans="1:3" ht="14.25" customHeight="1">
      <c r="A116" s="27"/>
      <c r="B116" s="9"/>
      <c r="C116" s="3"/>
    </row>
    <row r="117" spans="1:3" ht="14.25" customHeight="1">
      <c r="A117" s="27"/>
      <c r="B117" s="9"/>
      <c r="C117" s="3"/>
    </row>
    <row r="118" spans="1:3" ht="14.25" customHeight="1">
      <c r="A118" s="27"/>
      <c r="B118" s="9"/>
      <c r="C118" s="3"/>
    </row>
    <row r="119" spans="1:3" ht="14.25" customHeight="1">
      <c r="A119" s="27"/>
      <c r="B119" s="9"/>
      <c r="C119" s="3"/>
    </row>
    <row r="120" spans="1:3" ht="14.25" customHeight="1">
      <c r="A120" s="27"/>
      <c r="B120" s="9"/>
      <c r="C120" s="3"/>
    </row>
    <row r="121" spans="1:3" ht="14.25" customHeight="1">
      <c r="A121" s="27"/>
      <c r="B121" s="9"/>
      <c r="C121" s="3"/>
    </row>
    <row r="122" spans="1:3" ht="14.25" customHeight="1">
      <c r="A122" s="27"/>
      <c r="B122" s="9"/>
      <c r="C122" s="3"/>
    </row>
    <row r="123" spans="1:3" ht="14.25" customHeight="1">
      <c r="A123" s="27"/>
      <c r="B123" s="9"/>
      <c r="C123" s="3"/>
    </row>
    <row r="124" spans="1:3" ht="14.25" customHeight="1">
      <c r="A124" s="27"/>
      <c r="B124" s="9"/>
      <c r="C124" s="3"/>
    </row>
    <row r="125" spans="1:3" ht="14.25" customHeight="1">
      <c r="A125" s="27"/>
      <c r="B125" s="9"/>
      <c r="C125" s="3"/>
    </row>
    <row r="126" spans="1:3" ht="14.25" customHeight="1">
      <c r="A126" s="27"/>
      <c r="B126" s="9"/>
      <c r="C126" s="3"/>
    </row>
    <row r="127" spans="1:3" ht="14.25" customHeight="1">
      <c r="A127" s="27"/>
      <c r="B127" s="9"/>
      <c r="C127" s="3"/>
    </row>
    <row r="128" spans="1:3" ht="14.25" customHeight="1">
      <c r="A128" s="27"/>
      <c r="B128" s="9"/>
      <c r="C128" s="3"/>
    </row>
    <row r="129" spans="1:3" ht="14.25" customHeight="1">
      <c r="A129" s="27"/>
      <c r="B129" s="9"/>
      <c r="C129" s="3"/>
    </row>
    <row r="130" spans="1:3" ht="14.25" customHeight="1">
      <c r="A130" s="27"/>
      <c r="B130" s="9"/>
      <c r="C130" s="3"/>
    </row>
    <row r="131" spans="1:3" ht="14.25" customHeight="1">
      <c r="A131" s="27"/>
      <c r="B131" s="9"/>
      <c r="C131" s="3"/>
    </row>
    <row r="132" spans="1:3" ht="14.25" customHeight="1">
      <c r="A132" s="27"/>
      <c r="B132" s="9"/>
      <c r="C132" s="3"/>
    </row>
    <row r="133" spans="1:3" ht="14.25" customHeight="1">
      <c r="A133" s="27"/>
      <c r="B133" s="9"/>
      <c r="C133" s="3"/>
    </row>
    <row r="134" spans="1:3" ht="14.25" customHeight="1">
      <c r="A134" s="27"/>
      <c r="B134" s="9"/>
      <c r="C134" s="3"/>
    </row>
    <row r="135" spans="1:3" ht="14.25" customHeight="1">
      <c r="A135" s="27"/>
      <c r="B135" s="9"/>
      <c r="C135" s="3"/>
    </row>
    <row r="136" spans="1:3" ht="14.25" customHeight="1">
      <c r="A136" s="27"/>
      <c r="B136" s="9"/>
      <c r="C136" s="3"/>
    </row>
    <row r="137" spans="1:3" ht="14.25" customHeight="1">
      <c r="A137" s="27"/>
      <c r="B137" s="9"/>
      <c r="C137" s="3"/>
    </row>
    <row r="138" spans="1:3" ht="14.25" customHeight="1">
      <c r="A138" s="27"/>
      <c r="B138" s="9"/>
      <c r="C138" s="3"/>
    </row>
    <row r="139" spans="1:3" ht="14.25" customHeight="1">
      <c r="A139" s="27"/>
      <c r="B139" s="9"/>
      <c r="C139" s="3"/>
    </row>
    <row r="140" spans="1:3" ht="14.25" customHeight="1">
      <c r="A140" s="27"/>
      <c r="B140" s="9"/>
      <c r="C140" s="3"/>
    </row>
    <row r="141" spans="1:3" ht="14.25" customHeight="1">
      <c r="A141" s="27"/>
      <c r="B141" s="9"/>
      <c r="C141" s="3"/>
    </row>
    <row r="142" spans="1:3" ht="14.25" customHeight="1">
      <c r="A142" s="27"/>
      <c r="B142" s="9"/>
      <c r="C142" s="3"/>
    </row>
    <row r="143" spans="1:3" ht="14.25" customHeight="1">
      <c r="A143" s="27"/>
      <c r="B143" s="9"/>
      <c r="C143" s="3"/>
    </row>
    <row r="144" spans="1:3" ht="14.25" customHeight="1">
      <c r="A144" s="27"/>
      <c r="B144" s="9"/>
      <c r="C144" s="3"/>
    </row>
    <row r="145" spans="1:3" ht="14.25" customHeight="1">
      <c r="A145" s="27"/>
      <c r="B145" s="9"/>
      <c r="C145" s="3"/>
    </row>
    <row r="146" spans="1:3" ht="14.25" customHeight="1">
      <c r="A146" s="27"/>
      <c r="B146" s="9"/>
      <c r="C146" s="3"/>
    </row>
    <row r="147" spans="1:3" ht="14.25" customHeight="1">
      <c r="A147" s="27"/>
      <c r="B147" s="9"/>
      <c r="C147" s="3"/>
    </row>
    <row r="148" spans="1:3" ht="14.25" customHeight="1">
      <c r="A148" s="27"/>
      <c r="B148" s="9"/>
      <c r="C148" s="3"/>
    </row>
    <row r="149" spans="1:3" ht="14.25" customHeight="1">
      <c r="A149" s="27"/>
      <c r="B149" s="9"/>
      <c r="C149" s="3"/>
    </row>
    <row r="150" spans="1:3" ht="14.25" customHeight="1">
      <c r="A150" s="27"/>
      <c r="B150" s="9"/>
      <c r="C150" s="3"/>
    </row>
    <row r="151" spans="1:3" ht="14.25" customHeight="1">
      <c r="A151" s="27"/>
      <c r="B151" s="9"/>
      <c r="C151" s="3"/>
    </row>
    <row r="152" spans="1:3" ht="14.25" customHeight="1">
      <c r="A152" s="27"/>
      <c r="B152" s="9"/>
      <c r="C152" s="3"/>
    </row>
    <row r="153" spans="1:3" ht="14.25" customHeight="1">
      <c r="A153" s="27"/>
      <c r="B153" s="9"/>
      <c r="C153" s="3"/>
    </row>
    <row r="154" spans="1:3" ht="14.25" customHeight="1">
      <c r="A154" s="27"/>
      <c r="B154" s="9"/>
      <c r="C154" s="3"/>
    </row>
    <row r="155" spans="1:3" ht="14.25" customHeight="1">
      <c r="A155" s="27"/>
      <c r="B155" s="9"/>
      <c r="C155" s="3"/>
    </row>
    <row r="156" spans="1:3" ht="14.25" customHeight="1">
      <c r="A156" s="27"/>
      <c r="B156" s="9"/>
      <c r="C156" s="3"/>
    </row>
    <row r="157" spans="1:3" ht="14.25" customHeight="1">
      <c r="A157" s="27"/>
      <c r="B157" s="9"/>
      <c r="C157" s="3"/>
    </row>
    <row r="158" spans="1:3" ht="14.25" customHeight="1">
      <c r="A158" s="27"/>
      <c r="B158" s="9"/>
      <c r="C158" s="3"/>
    </row>
    <row r="159" spans="1:3" ht="14.25" customHeight="1">
      <c r="A159" s="27"/>
      <c r="B159" s="9"/>
      <c r="C159" s="3"/>
    </row>
    <row r="160" spans="1:3" ht="14.25" customHeight="1">
      <c r="A160" s="27"/>
      <c r="B160" s="9"/>
      <c r="C160" s="3"/>
    </row>
    <row r="161" spans="1:3" ht="14.25" customHeight="1">
      <c r="A161" s="27"/>
      <c r="B161" s="9"/>
      <c r="C161" s="3"/>
    </row>
    <row r="162" spans="1:3" ht="14.25" customHeight="1">
      <c r="A162" s="27"/>
      <c r="B162" s="9"/>
      <c r="C162" s="3"/>
    </row>
    <row r="163" spans="1:3" ht="14.25" customHeight="1">
      <c r="A163" s="27"/>
      <c r="B163" s="9"/>
      <c r="C163" s="3"/>
    </row>
    <row r="164" spans="1:3" ht="14.25" customHeight="1">
      <c r="A164" s="27"/>
      <c r="B164" s="9"/>
      <c r="C164" s="3"/>
    </row>
    <row r="165" spans="1:3" ht="14.25" customHeight="1">
      <c r="A165" s="27"/>
      <c r="B165" s="9"/>
      <c r="C165" s="3"/>
    </row>
    <row r="166" spans="1:3" ht="14.25" customHeight="1">
      <c r="A166" s="27"/>
      <c r="B166" s="9"/>
      <c r="C166" s="3"/>
    </row>
    <row r="167" spans="1:3" ht="14.25" customHeight="1">
      <c r="A167" s="27"/>
      <c r="B167" s="9"/>
      <c r="C167" s="3"/>
    </row>
    <row r="168" spans="1:3" ht="14.25" customHeight="1">
      <c r="A168" s="27"/>
      <c r="B168" s="9"/>
      <c r="C168" s="3"/>
    </row>
    <row r="169" spans="1:3" ht="14.25" customHeight="1">
      <c r="A169" s="27"/>
      <c r="B169" s="9"/>
      <c r="C169" s="3"/>
    </row>
    <row r="170" spans="1:3" ht="14.25" customHeight="1">
      <c r="A170" s="27"/>
      <c r="B170" s="9"/>
      <c r="C170" s="3"/>
    </row>
    <row r="171" spans="1:3" ht="14.25" customHeight="1">
      <c r="A171" s="27"/>
      <c r="B171" s="9"/>
      <c r="C171" s="3"/>
    </row>
    <row r="172" spans="1:3" ht="14.25" customHeight="1">
      <c r="A172" s="27"/>
      <c r="B172" s="9"/>
      <c r="C172" s="3"/>
    </row>
    <row r="173" spans="1:3" ht="14.25" customHeight="1">
      <c r="A173" s="27"/>
      <c r="B173" s="9"/>
      <c r="C173" s="3"/>
    </row>
    <row r="174" spans="1:3" ht="14.25" customHeight="1">
      <c r="A174" s="27"/>
      <c r="B174" s="9"/>
      <c r="C174" s="3"/>
    </row>
    <row r="175" spans="1:3" ht="14.25" customHeight="1">
      <c r="A175" s="27"/>
      <c r="B175" s="9"/>
      <c r="C175" s="3"/>
    </row>
    <row r="176" spans="1:3" ht="14.25" customHeight="1">
      <c r="A176" s="27"/>
      <c r="B176" s="9"/>
      <c r="C176" s="3"/>
    </row>
    <row r="177" spans="1:3" ht="14.25" customHeight="1">
      <c r="A177" s="27"/>
      <c r="B177" s="9"/>
      <c r="C177" s="3"/>
    </row>
    <row r="178" spans="1:3" ht="14.25" customHeight="1">
      <c r="A178" s="27"/>
      <c r="B178" s="9"/>
      <c r="C178" s="3"/>
    </row>
    <row r="179" spans="1:3" ht="14.25" customHeight="1">
      <c r="A179" s="27"/>
      <c r="B179" s="9"/>
      <c r="C179" s="3"/>
    </row>
    <row r="180" spans="1:3" ht="14.25" customHeight="1">
      <c r="A180" s="27"/>
      <c r="B180" s="9"/>
      <c r="C180" s="3"/>
    </row>
    <row r="181" spans="1:3" ht="14.25" customHeight="1">
      <c r="A181" s="27"/>
      <c r="B181" s="9"/>
      <c r="C181" s="3"/>
    </row>
    <row r="182" spans="1:3" ht="14.25" customHeight="1">
      <c r="A182" s="27"/>
      <c r="B182" s="9"/>
      <c r="C182" s="3"/>
    </row>
    <row r="183" spans="1:3" ht="14.25" customHeight="1">
      <c r="A183" s="27"/>
      <c r="B183" s="9"/>
      <c r="C183" s="3"/>
    </row>
    <row r="184" spans="1:3" ht="14.25" customHeight="1">
      <c r="A184" s="27"/>
      <c r="B184" s="9"/>
      <c r="C184" s="3"/>
    </row>
    <row r="185" spans="1:3" ht="14.25" customHeight="1">
      <c r="A185" s="27"/>
      <c r="B185" s="9"/>
      <c r="C185" s="3"/>
    </row>
    <row r="186" spans="1:3" ht="14.25" customHeight="1">
      <c r="A186" s="27"/>
      <c r="B186" s="9"/>
      <c r="C186" s="3"/>
    </row>
    <row r="187" spans="1:3" ht="14.25" customHeight="1">
      <c r="C187" s="3"/>
    </row>
    <row r="188" spans="1:3" ht="14.25" customHeight="1">
      <c r="C188" s="3"/>
    </row>
    <row r="189" spans="1:3" ht="14.25" customHeight="1">
      <c r="C189" s="3"/>
    </row>
    <row r="190" spans="1:3" ht="14.25" customHeight="1">
      <c r="C190" s="3"/>
    </row>
    <row r="191" spans="1:3" ht="14.25" customHeight="1">
      <c r="C191" s="3"/>
    </row>
    <row r="192" spans="1:3" ht="14.25" customHeight="1">
      <c r="C192" s="3"/>
    </row>
    <row r="193" spans="3:3" ht="14.25" customHeight="1">
      <c r="C193" s="3"/>
    </row>
    <row r="194" spans="3:3" ht="14.25" customHeight="1">
      <c r="C194" s="3"/>
    </row>
    <row r="195" spans="3:3" ht="14.25" customHeight="1">
      <c r="C195" s="3"/>
    </row>
    <row r="196" spans="3:3" ht="14.25" customHeight="1">
      <c r="C196" s="3"/>
    </row>
    <row r="197" spans="3:3" ht="14.25" customHeight="1">
      <c r="C197" s="3"/>
    </row>
    <row r="198" spans="3:3" ht="14.25" customHeight="1">
      <c r="C198" s="3"/>
    </row>
    <row r="199" spans="3:3" ht="14.25" customHeight="1">
      <c r="C199" s="3"/>
    </row>
    <row r="200" spans="3:3" ht="14.25" customHeight="1">
      <c r="C200" s="3"/>
    </row>
    <row r="201" spans="3:3" ht="14.25" customHeight="1">
      <c r="C201" s="3"/>
    </row>
    <row r="202" spans="3:3" ht="14.25" customHeight="1">
      <c r="C202" s="3"/>
    </row>
    <row r="203" spans="3:3" ht="14.25" customHeight="1">
      <c r="C203" s="3"/>
    </row>
    <row r="204" spans="3:3" ht="14.25" customHeight="1">
      <c r="C204" s="3"/>
    </row>
    <row r="205" spans="3:3" ht="14.25" customHeight="1">
      <c r="C205" s="3"/>
    </row>
    <row r="206" spans="3:3" ht="14.25" customHeight="1">
      <c r="C206" s="3"/>
    </row>
  </sheetData>
  <sortState ref="B7:E16">
    <sortCondition descending="1" ref="C9"/>
  </sortState>
  <dataValidations count="1">
    <dataValidation allowBlank="1" showErrorMessage="1" sqref="B4 B1:B2"/>
  </dataValidation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00"/>
  <sheetViews>
    <sheetView topLeftCell="A2" workbookViewId="0">
      <selection activeCell="B24" sqref="B24"/>
    </sheetView>
  </sheetViews>
  <sheetFormatPr baseColWidth="10" defaultColWidth="8.83203125" defaultRowHeight="11" x14ac:dyDescent="0"/>
  <cols>
    <col min="1" max="1" width="2" style="53" customWidth="1"/>
    <col min="2" max="2" width="8.83203125" style="53"/>
    <col min="3" max="3" width="9.1640625" style="53" bestFit="1" customWidth="1"/>
    <col min="4" max="4" width="15.83203125" style="53" bestFit="1" customWidth="1"/>
    <col min="5" max="16384" width="8.83203125" style="53"/>
  </cols>
  <sheetData>
    <row r="1" spans="2:8" ht="15">
      <c r="B1" s="52" t="s">
        <v>528</v>
      </c>
    </row>
    <row r="2" spans="2:8">
      <c r="B2" s="54" t="s">
        <v>545</v>
      </c>
    </row>
    <row r="4" spans="2:8">
      <c r="B4" s="54" t="s">
        <v>529</v>
      </c>
    </row>
    <row r="6" spans="2:8" ht="12" thickBot="1">
      <c r="B6" s="55"/>
      <c r="C6" s="56" t="s">
        <v>530</v>
      </c>
      <c r="D6" s="56" t="s">
        <v>531</v>
      </c>
    </row>
    <row r="7" spans="2:8">
      <c r="B7" s="53" t="s">
        <v>551</v>
      </c>
      <c r="C7" s="57">
        <f>COUNTIF('365RE'!$Q$6:$Q$272,B7)</f>
        <v>5</v>
      </c>
      <c r="D7" s="58">
        <f>C7/$C$13</f>
        <v>2.8089887640449437E-2</v>
      </c>
    </row>
    <row r="8" spans="2:8">
      <c r="B8" s="53" t="s">
        <v>549</v>
      </c>
      <c r="C8" s="57">
        <f>COUNTIF('365RE'!$Q$6:$Q$272,B8)</f>
        <v>36</v>
      </c>
      <c r="D8" s="58">
        <f t="shared" ref="D8:D12" si="0">C8/$C$13</f>
        <v>0.20224719101123595</v>
      </c>
    </row>
    <row r="9" spans="2:8">
      <c r="B9" s="53" t="s">
        <v>548</v>
      </c>
      <c r="C9" s="57">
        <f>COUNTIF('365RE'!$Q$6:$Q$272,B9)</f>
        <v>52</v>
      </c>
      <c r="D9" s="58">
        <f t="shared" si="0"/>
        <v>0.29213483146067415</v>
      </c>
    </row>
    <row r="10" spans="2:8">
      <c r="B10" s="53" t="s">
        <v>550</v>
      </c>
      <c r="C10" s="57">
        <f>COUNTIF('365RE'!$Q$6:$Q$272,B10)</f>
        <v>41</v>
      </c>
      <c r="D10" s="58">
        <f t="shared" si="0"/>
        <v>0.2303370786516854</v>
      </c>
    </row>
    <row r="11" spans="2:8">
      <c r="B11" s="53" t="s">
        <v>546</v>
      </c>
      <c r="C11" s="57">
        <f>COUNTIF('365RE'!$Q$6:$Q$272,B11)</f>
        <v>26</v>
      </c>
      <c r="D11" s="58">
        <f t="shared" si="0"/>
        <v>0.14606741573033707</v>
      </c>
    </row>
    <row r="12" spans="2:8" ht="12" thickBot="1">
      <c r="B12" s="53" t="s">
        <v>547</v>
      </c>
      <c r="C12" s="57">
        <f>COUNTIF('365RE'!$Q$6:$Q$272,B12)</f>
        <v>18</v>
      </c>
      <c r="D12" s="58">
        <f t="shared" si="0"/>
        <v>0.10112359550561797</v>
      </c>
    </row>
    <row r="13" spans="2:8" ht="12" thickBot="1">
      <c r="B13" s="59" t="s">
        <v>532</v>
      </c>
      <c r="C13" s="59">
        <f>SUM(C7:C12)</f>
        <v>178</v>
      </c>
      <c r="D13" s="60">
        <f>SUM(D7:D12)</f>
        <v>1</v>
      </c>
    </row>
    <row r="14" spans="2:8" ht="15" thickTop="1">
      <c r="B14" s="61"/>
      <c r="C14" s="57"/>
      <c r="D14" s="58"/>
      <c r="H14" s="62"/>
    </row>
    <row r="15" spans="2:8" ht="14">
      <c r="B15" s="63" t="s">
        <v>552</v>
      </c>
      <c r="C15" s="64">
        <f>AVERAGE('365RE'!$P$6:$P$200)</f>
        <v>46.151685393258425</v>
      </c>
      <c r="D15" s="65"/>
      <c r="H15" s="62"/>
    </row>
    <row r="16" spans="2:8" ht="14">
      <c r="B16" s="63" t="s">
        <v>553</v>
      </c>
      <c r="C16" s="64">
        <f>MEDIAN('365RE'!$P$6:$P$200)</f>
        <v>45</v>
      </c>
      <c r="D16" s="58"/>
      <c r="H16" s="62"/>
    </row>
    <row r="17" spans="2:8" ht="14">
      <c r="B17" s="66" t="s">
        <v>554</v>
      </c>
      <c r="C17" s="64">
        <f>_xlfn.MODE.SNGL('365RE'!$P$6:$P$200)</f>
        <v>48</v>
      </c>
      <c r="H17" s="62"/>
    </row>
    <row r="18" spans="2:8" ht="14">
      <c r="B18" s="66" t="s">
        <v>557</v>
      </c>
      <c r="C18" s="64">
        <f>SKEW('365RE'!$P$6:$P$200)</f>
        <v>0.23853812208261232</v>
      </c>
      <c r="H18" s="62"/>
    </row>
    <row r="19" spans="2:8" ht="14">
      <c r="B19" s="66" t="s">
        <v>555</v>
      </c>
      <c r="C19" s="64">
        <f>_xlfn.VAR.S('365RE'!$P$6:$P$200)</f>
        <v>164.90906494001149</v>
      </c>
      <c r="H19" s="62"/>
    </row>
    <row r="20" spans="2:8" ht="14">
      <c r="B20" s="66" t="s">
        <v>556</v>
      </c>
      <c r="C20" s="64">
        <f>_xlfn.STDEV.S('365RE'!$P$6:$P$200)</f>
        <v>12.841692448427953</v>
      </c>
      <c r="H20" s="62"/>
    </row>
    <row r="21" spans="2:8" ht="14">
      <c r="H21" s="62"/>
    </row>
    <row r="22" spans="2:8" ht="14">
      <c r="H22" s="62"/>
    </row>
    <row r="23" spans="2:8" ht="14">
      <c r="H23" s="62"/>
    </row>
    <row r="24" spans="2:8" ht="14">
      <c r="H24" s="62"/>
    </row>
    <row r="25" spans="2:8" ht="14">
      <c r="B25" s="53" t="s">
        <v>569</v>
      </c>
      <c r="H25" s="62"/>
    </row>
    <row r="26" spans="2:8" ht="14">
      <c r="B26" s="53" t="s">
        <v>570</v>
      </c>
      <c r="H26" s="62"/>
    </row>
    <row r="27" spans="2:8" ht="14">
      <c r="B27" s="53" t="s">
        <v>571</v>
      </c>
      <c r="H27" s="62"/>
    </row>
    <row r="28" spans="2:8" ht="14">
      <c r="H28" s="62"/>
    </row>
    <row r="29" spans="2:8" ht="14">
      <c r="H29" s="62"/>
    </row>
    <row r="30" spans="2:8" ht="14">
      <c r="H30" s="62"/>
    </row>
    <row r="31" spans="2:8" ht="14">
      <c r="H31" s="62"/>
    </row>
    <row r="32" spans="2:8" ht="14">
      <c r="H32" s="62"/>
    </row>
    <row r="33" spans="8:8" ht="14">
      <c r="H33" s="62"/>
    </row>
    <row r="34" spans="8:8" ht="14">
      <c r="H34" s="62"/>
    </row>
    <row r="35" spans="8:8" ht="14">
      <c r="H35" s="62"/>
    </row>
    <row r="36" spans="8:8" ht="14">
      <c r="H36" s="62"/>
    </row>
    <row r="37" spans="8:8" ht="14">
      <c r="H37" s="62"/>
    </row>
    <row r="38" spans="8:8" ht="14">
      <c r="H38" s="62"/>
    </row>
    <row r="39" spans="8:8" ht="14">
      <c r="H39" s="62"/>
    </row>
    <row r="40" spans="8:8" ht="14">
      <c r="H40" s="62"/>
    </row>
    <row r="41" spans="8:8" ht="14">
      <c r="H41" s="62"/>
    </row>
    <row r="42" spans="8:8" ht="14">
      <c r="H42" s="62"/>
    </row>
    <row r="43" spans="8:8" ht="14">
      <c r="H43" s="62"/>
    </row>
    <row r="44" spans="8:8" ht="14">
      <c r="H44" s="62"/>
    </row>
    <row r="45" spans="8:8" ht="14">
      <c r="H45" s="62"/>
    </row>
    <row r="46" spans="8:8" ht="14">
      <c r="H46" s="62"/>
    </row>
    <row r="47" spans="8:8" ht="14">
      <c r="H47" s="62"/>
    </row>
    <row r="48" spans="8:8" ht="14">
      <c r="H48" s="62"/>
    </row>
    <row r="49" spans="8:8" ht="14">
      <c r="H49" s="62"/>
    </row>
    <row r="50" spans="8:8" ht="14">
      <c r="H50" s="62"/>
    </row>
    <row r="51" spans="8:8" ht="14">
      <c r="H51" s="62"/>
    </row>
    <row r="52" spans="8:8" ht="14">
      <c r="H52" s="62"/>
    </row>
    <row r="53" spans="8:8" ht="14">
      <c r="H53" s="62"/>
    </row>
    <row r="54" spans="8:8" ht="14">
      <c r="H54" s="62"/>
    </row>
    <row r="55" spans="8:8" ht="14">
      <c r="H55" s="62"/>
    </row>
    <row r="56" spans="8:8" ht="14">
      <c r="H56" s="62"/>
    </row>
    <row r="57" spans="8:8" ht="14">
      <c r="H57" s="62"/>
    </row>
    <row r="58" spans="8:8" ht="14">
      <c r="H58" s="62"/>
    </row>
    <row r="59" spans="8:8" ht="14">
      <c r="H59" s="62"/>
    </row>
    <row r="60" spans="8:8" ht="14">
      <c r="H60" s="62"/>
    </row>
    <row r="61" spans="8:8" ht="14">
      <c r="H61" s="62"/>
    </row>
    <row r="62" spans="8:8" ht="14">
      <c r="H62" s="62"/>
    </row>
    <row r="63" spans="8:8" ht="14">
      <c r="H63" s="62"/>
    </row>
    <row r="64" spans="8:8" ht="14">
      <c r="H64" s="62"/>
    </row>
    <row r="65" spans="8:8" ht="14">
      <c r="H65" s="62"/>
    </row>
    <row r="66" spans="8:8" ht="14">
      <c r="H66" s="62"/>
    </row>
    <row r="67" spans="8:8" ht="14">
      <c r="H67" s="62"/>
    </row>
    <row r="68" spans="8:8" ht="14">
      <c r="H68" s="62"/>
    </row>
    <row r="69" spans="8:8" ht="14">
      <c r="H69" s="62"/>
    </row>
    <row r="70" spans="8:8" ht="14">
      <c r="H70" s="62"/>
    </row>
    <row r="71" spans="8:8" ht="14">
      <c r="H71" s="62"/>
    </row>
    <row r="72" spans="8:8" ht="14">
      <c r="H72" s="62"/>
    </row>
    <row r="73" spans="8:8" ht="14">
      <c r="H73" s="62"/>
    </row>
    <row r="74" spans="8:8" ht="14">
      <c r="H74" s="62"/>
    </row>
    <row r="75" spans="8:8" ht="14">
      <c r="H75" s="62"/>
    </row>
    <row r="76" spans="8:8" ht="14">
      <c r="H76" s="62"/>
    </row>
    <row r="77" spans="8:8" ht="14">
      <c r="H77" s="62"/>
    </row>
    <row r="78" spans="8:8" ht="14">
      <c r="H78" s="62"/>
    </row>
    <row r="79" spans="8:8" ht="14">
      <c r="H79" s="62"/>
    </row>
    <row r="80" spans="8:8" ht="14">
      <c r="H80" s="62"/>
    </row>
    <row r="81" spans="8:8" ht="14">
      <c r="H81" s="62"/>
    </row>
    <row r="82" spans="8:8" ht="14">
      <c r="H82" s="62"/>
    </row>
    <row r="83" spans="8:8" ht="14">
      <c r="H83" s="62"/>
    </row>
    <row r="84" spans="8:8" ht="14">
      <c r="H84" s="62"/>
    </row>
    <row r="85" spans="8:8" ht="14">
      <c r="H85" s="62"/>
    </row>
    <row r="86" spans="8:8" ht="14">
      <c r="H86" s="62"/>
    </row>
    <row r="87" spans="8:8" ht="14">
      <c r="H87" s="62"/>
    </row>
    <row r="88" spans="8:8" ht="14">
      <c r="H88" s="62"/>
    </row>
    <row r="89" spans="8:8" ht="14">
      <c r="H89" s="62"/>
    </row>
    <row r="90" spans="8:8" ht="14">
      <c r="H90" s="62"/>
    </row>
    <row r="91" spans="8:8" ht="14">
      <c r="H91" s="62"/>
    </row>
    <row r="92" spans="8:8" ht="14">
      <c r="H92" s="62"/>
    </row>
    <row r="93" spans="8:8" ht="14">
      <c r="H93" s="62"/>
    </row>
    <row r="94" spans="8:8" ht="14">
      <c r="H94" s="62"/>
    </row>
    <row r="95" spans="8:8" ht="14">
      <c r="H95" s="62"/>
    </row>
    <row r="96" spans="8:8" ht="14">
      <c r="H96" s="62"/>
    </row>
    <row r="97" spans="8:8" ht="14">
      <c r="H97" s="62"/>
    </row>
    <row r="98" spans="8:8" ht="14">
      <c r="H98" s="62"/>
    </row>
    <row r="99" spans="8:8" ht="14">
      <c r="H99" s="62"/>
    </row>
    <row r="100" spans="8:8" ht="14">
      <c r="H100" s="62"/>
    </row>
    <row r="101" spans="8:8" ht="14">
      <c r="H101" s="62"/>
    </row>
    <row r="102" spans="8:8" ht="14">
      <c r="H102" s="62"/>
    </row>
    <row r="103" spans="8:8" ht="14">
      <c r="H103" s="62"/>
    </row>
    <row r="104" spans="8:8" ht="14">
      <c r="H104" s="62"/>
    </row>
    <row r="105" spans="8:8" ht="14">
      <c r="H105" s="62"/>
    </row>
    <row r="106" spans="8:8" ht="14">
      <c r="H106" s="62"/>
    </row>
    <row r="107" spans="8:8" ht="14">
      <c r="H107" s="62"/>
    </row>
    <row r="108" spans="8:8" ht="14">
      <c r="H108" s="62"/>
    </row>
    <row r="109" spans="8:8" ht="14">
      <c r="H109" s="62"/>
    </row>
    <row r="110" spans="8:8" ht="14">
      <c r="H110" s="62"/>
    </row>
    <row r="111" spans="8:8" ht="14">
      <c r="H111" s="62"/>
    </row>
    <row r="112" spans="8:8" ht="14">
      <c r="H112" s="62"/>
    </row>
    <row r="113" spans="8:8" ht="14">
      <c r="H113" s="62"/>
    </row>
    <row r="114" spans="8:8" ht="14">
      <c r="H114" s="62"/>
    </row>
    <row r="115" spans="8:8" ht="14">
      <c r="H115" s="62"/>
    </row>
    <row r="116" spans="8:8" ht="14">
      <c r="H116" s="62"/>
    </row>
    <row r="117" spans="8:8" ht="14">
      <c r="H117" s="62"/>
    </row>
    <row r="118" spans="8:8" ht="14">
      <c r="H118" s="62"/>
    </row>
    <row r="119" spans="8:8" ht="14">
      <c r="H119" s="62"/>
    </row>
    <row r="120" spans="8:8" ht="14">
      <c r="H120" s="62"/>
    </row>
    <row r="121" spans="8:8" ht="14">
      <c r="H121" s="62"/>
    </row>
    <row r="122" spans="8:8" ht="14">
      <c r="H122" s="62"/>
    </row>
    <row r="123" spans="8:8" ht="14">
      <c r="H123" s="62"/>
    </row>
    <row r="124" spans="8:8" ht="14">
      <c r="H124" s="62"/>
    </row>
    <row r="125" spans="8:8" ht="14">
      <c r="H125" s="62"/>
    </row>
    <row r="126" spans="8:8" ht="14">
      <c r="H126" s="62"/>
    </row>
    <row r="127" spans="8:8" ht="14">
      <c r="H127" s="62"/>
    </row>
    <row r="128" spans="8:8" ht="14">
      <c r="H128" s="62"/>
    </row>
    <row r="129" spans="8:8" ht="14">
      <c r="H129" s="62"/>
    </row>
    <row r="130" spans="8:8" ht="14">
      <c r="H130" s="62"/>
    </row>
    <row r="131" spans="8:8" ht="14">
      <c r="H131" s="62"/>
    </row>
    <row r="132" spans="8:8" ht="14">
      <c r="H132" s="62"/>
    </row>
    <row r="133" spans="8:8" ht="14">
      <c r="H133" s="62"/>
    </row>
    <row r="134" spans="8:8" ht="14">
      <c r="H134" s="62"/>
    </row>
    <row r="135" spans="8:8" ht="14">
      <c r="H135" s="62"/>
    </row>
    <row r="136" spans="8:8" ht="14">
      <c r="H136" s="62"/>
    </row>
    <row r="137" spans="8:8" ht="14">
      <c r="H137" s="62"/>
    </row>
    <row r="138" spans="8:8" ht="14">
      <c r="H138" s="62"/>
    </row>
    <row r="139" spans="8:8" ht="14">
      <c r="H139" s="62"/>
    </row>
    <row r="140" spans="8:8" ht="14">
      <c r="H140" s="62"/>
    </row>
    <row r="141" spans="8:8" ht="14">
      <c r="H141" s="62"/>
    </row>
    <row r="142" spans="8:8" ht="14">
      <c r="H142" s="62"/>
    </row>
    <row r="143" spans="8:8" ht="14">
      <c r="H143" s="62"/>
    </row>
    <row r="144" spans="8:8" ht="14">
      <c r="H144" s="62"/>
    </row>
    <row r="145" spans="8:8" ht="14">
      <c r="H145" s="62"/>
    </row>
    <row r="146" spans="8:8" ht="14">
      <c r="H146" s="62"/>
    </row>
    <row r="147" spans="8:8" ht="14">
      <c r="H147" s="62"/>
    </row>
    <row r="148" spans="8:8" ht="14">
      <c r="H148" s="62"/>
    </row>
    <row r="149" spans="8:8" ht="14">
      <c r="H149" s="62"/>
    </row>
    <row r="150" spans="8:8" ht="14">
      <c r="H150" s="62"/>
    </row>
    <row r="151" spans="8:8" ht="14">
      <c r="H151" s="62"/>
    </row>
    <row r="152" spans="8:8" ht="14">
      <c r="H152" s="62"/>
    </row>
    <row r="153" spans="8:8" ht="14">
      <c r="H153" s="62"/>
    </row>
    <row r="154" spans="8:8" ht="14">
      <c r="H154" s="62"/>
    </row>
    <row r="155" spans="8:8" ht="14">
      <c r="H155" s="62"/>
    </row>
    <row r="156" spans="8:8" ht="14">
      <c r="H156" s="62"/>
    </row>
    <row r="157" spans="8:8" ht="14">
      <c r="H157" s="62"/>
    </row>
    <row r="158" spans="8:8" ht="14">
      <c r="H158" s="62"/>
    </row>
    <row r="159" spans="8:8" ht="14">
      <c r="H159" s="62"/>
    </row>
    <row r="160" spans="8:8" ht="14">
      <c r="H160" s="62"/>
    </row>
    <row r="161" spans="8:8" ht="14">
      <c r="H161" s="62"/>
    </row>
    <row r="162" spans="8:8" ht="14">
      <c r="H162" s="62"/>
    </row>
    <row r="163" spans="8:8" ht="14">
      <c r="H163" s="62"/>
    </row>
    <row r="164" spans="8:8" ht="14">
      <c r="H164" s="62"/>
    </row>
    <row r="165" spans="8:8" ht="14">
      <c r="H165" s="62"/>
    </row>
    <row r="166" spans="8:8" ht="14">
      <c r="H166" s="62"/>
    </row>
    <row r="167" spans="8:8" ht="14">
      <c r="H167" s="62"/>
    </row>
    <row r="168" spans="8:8" ht="14">
      <c r="H168" s="62"/>
    </row>
    <row r="169" spans="8:8" ht="14">
      <c r="H169" s="62"/>
    </row>
    <row r="170" spans="8:8" ht="14">
      <c r="H170" s="62"/>
    </row>
    <row r="171" spans="8:8" ht="14">
      <c r="H171" s="62"/>
    </row>
    <row r="172" spans="8:8" ht="14">
      <c r="H172" s="62"/>
    </row>
    <row r="173" spans="8:8" ht="14">
      <c r="H173" s="62"/>
    </row>
    <row r="174" spans="8:8" ht="14">
      <c r="H174" s="62"/>
    </row>
    <row r="175" spans="8:8" ht="14">
      <c r="H175" s="62"/>
    </row>
    <row r="176" spans="8:8" ht="14">
      <c r="H176" s="62"/>
    </row>
    <row r="177" spans="8:8" ht="14">
      <c r="H177" s="62"/>
    </row>
    <row r="178" spans="8:8" ht="14">
      <c r="H178" s="62"/>
    </row>
    <row r="179" spans="8:8" ht="14">
      <c r="H179" s="62"/>
    </row>
    <row r="180" spans="8:8" ht="14">
      <c r="H180" s="62"/>
    </row>
    <row r="181" spans="8:8" ht="14">
      <c r="H181" s="62"/>
    </row>
    <row r="182" spans="8:8" ht="14">
      <c r="H182" s="62"/>
    </row>
    <row r="183" spans="8:8" ht="14">
      <c r="H183" s="62"/>
    </row>
    <row r="184" spans="8:8" ht="14">
      <c r="H184" s="62"/>
    </row>
    <row r="185" spans="8:8" ht="14">
      <c r="H185" s="62"/>
    </row>
    <row r="186" spans="8:8" ht="14">
      <c r="H186" s="62"/>
    </row>
    <row r="187" spans="8:8" ht="14">
      <c r="H187" s="62"/>
    </row>
    <row r="188" spans="8:8" ht="14">
      <c r="H188" s="62"/>
    </row>
    <row r="189" spans="8:8" ht="14">
      <c r="H189" s="62"/>
    </row>
    <row r="190" spans="8:8" ht="14">
      <c r="H190" s="62"/>
    </row>
    <row r="191" spans="8:8" ht="14">
      <c r="H191" s="62"/>
    </row>
    <row r="192" spans="8:8" ht="14">
      <c r="H192" s="62"/>
    </row>
    <row r="193" spans="8:8" ht="14">
      <c r="H193" s="62"/>
    </row>
    <row r="194" spans="8:8" ht="14">
      <c r="H194" s="62"/>
    </row>
    <row r="195" spans="8:8" ht="14">
      <c r="H195" s="62"/>
    </row>
    <row r="196" spans="8:8" ht="14">
      <c r="H196" s="62"/>
    </row>
    <row r="197" spans="8:8" ht="14">
      <c r="H197" s="62"/>
    </row>
    <row r="198" spans="8:8" ht="14">
      <c r="H198" s="62"/>
    </row>
    <row r="199" spans="8:8" ht="14">
      <c r="H199" s="62"/>
    </row>
    <row r="200" spans="8:8" ht="14">
      <c r="H200" s="62"/>
    </row>
  </sheetData>
  <dataValidations count="1">
    <dataValidation allowBlank="1" showErrorMessage="1" sqref="B4 B1:B2"/>
  </dataValidation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1"/>
  <sheetViews>
    <sheetView workbookViewId="0">
      <selection activeCell="C7" sqref="C7"/>
    </sheetView>
  </sheetViews>
  <sheetFormatPr baseColWidth="10" defaultColWidth="8.83203125" defaultRowHeight="11" x14ac:dyDescent="0"/>
  <cols>
    <col min="1" max="1" width="2" style="38" customWidth="1"/>
    <col min="2" max="2" width="19" style="38" customWidth="1"/>
    <col min="3" max="3" width="8.83203125" style="38" bestFit="1" customWidth="1"/>
    <col min="4" max="16384" width="8.83203125" style="38"/>
  </cols>
  <sheetData>
    <row r="1" spans="2:3" ht="15">
      <c r="B1" s="24" t="s">
        <v>528</v>
      </c>
    </row>
    <row r="2" spans="2:3">
      <c r="B2" s="25" t="s">
        <v>558</v>
      </c>
    </row>
    <row r="4" spans="2:3" ht="12" thickBot="1">
      <c r="B4" s="45" t="s">
        <v>560</v>
      </c>
    </row>
    <row r="5" spans="2:3">
      <c r="B5" s="44"/>
    </row>
    <row r="6" spans="2:3">
      <c r="B6" s="39" t="s">
        <v>559</v>
      </c>
      <c r="C6" s="46">
        <f>_xlfn.COVARIANCE.S('365RE'!I6:I272,'365RE'!P6:P272)</f>
        <v>-176361.87100999182</v>
      </c>
    </row>
    <row r="7" spans="2:3">
      <c r="B7" s="39" t="s">
        <v>561</v>
      </c>
      <c r="C7" s="46">
        <f>CORREL('365RE'!I6:I272,'365RE'!P6:P272)</f>
        <v>-0.17489349098612006</v>
      </c>
    </row>
    <row r="31" spans="2:2">
      <c r="B31" s="26" t="s">
        <v>568</v>
      </c>
    </row>
  </sheetData>
  <dataValidations count="1">
    <dataValidation allowBlank="1" showErrorMessage="1" sqref="B1:B2"/>
  </dataValidation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Harashta Tandjung</cp:lastModifiedBy>
  <dcterms:created xsi:type="dcterms:W3CDTF">2017-06-08T15:05:34Z</dcterms:created>
  <dcterms:modified xsi:type="dcterms:W3CDTF">2020-05-04T13:49:52Z</dcterms:modified>
</cp:coreProperties>
</file>