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FPL 22/"/>
    </mc:Choice>
  </mc:AlternateContent>
  <xr:revisionPtr revIDLastSave="2901" documentId="8_{98F899F0-BF1E-4067-9773-5EA707EBC4BF}" xr6:coauthVersionLast="47" xr6:coauthVersionMax="47" xr10:uidLastSave="{5B1A9DBB-A175-4F0E-A105-048E89FE579A}"/>
  <bookViews>
    <workbookView minimized="1" xWindow="4965" yWindow="1770" windowWidth="21600" windowHeight="11295" firstSheet="5" activeTab="5" xr2:uid="{73A5DFB3-BBA0-4041-8EC7-0E12393FFB63}"/>
  </bookViews>
  <sheets>
    <sheet name="JOY" sheetId="1" r:id="rId1"/>
    <sheet name="NIYI" sheetId="2" r:id="rId2"/>
    <sheet name="NAOMI" sheetId="5" r:id="rId3"/>
    <sheet name="TOSIN" sheetId="3" r:id="rId4"/>
    <sheet name="Goals comparison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2" i="4" l="1"/>
  <c r="AB52" i="4"/>
  <c r="Z52" i="4"/>
  <c r="X52" i="4"/>
  <c r="V52" i="4"/>
  <c r="T52" i="4"/>
  <c r="R52" i="4"/>
  <c r="AD20" i="4"/>
  <c r="AB20" i="4"/>
  <c r="Z20" i="4"/>
  <c r="X20" i="4"/>
  <c r="V20" i="4"/>
  <c r="T20" i="4"/>
  <c r="R20" i="4"/>
  <c r="AD53" i="4"/>
  <c r="AB53" i="4"/>
  <c r="Z53" i="4"/>
  <c r="X53" i="4"/>
  <c r="V53" i="4"/>
  <c r="T53" i="4"/>
  <c r="R53" i="4"/>
  <c r="P53" i="4"/>
  <c r="N53" i="4"/>
  <c r="L53" i="4"/>
  <c r="J53" i="4"/>
  <c r="P52" i="4"/>
  <c r="N52" i="4"/>
  <c r="L52" i="4"/>
  <c r="J52" i="4"/>
  <c r="AD51" i="4"/>
  <c r="AB51" i="4"/>
  <c r="Z51" i="4"/>
  <c r="X51" i="4"/>
  <c r="V51" i="4"/>
  <c r="T51" i="4"/>
  <c r="R51" i="4"/>
  <c r="P51" i="4"/>
  <c r="N51" i="4"/>
  <c r="L51" i="4"/>
  <c r="J51" i="4"/>
  <c r="AD50" i="4"/>
  <c r="AB50" i="4"/>
  <c r="Z50" i="4"/>
  <c r="X50" i="4"/>
  <c r="V50" i="4"/>
  <c r="T50" i="4"/>
  <c r="R50" i="4"/>
  <c r="P50" i="4"/>
  <c r="N50" i="4"/>
  <c r="L50" i="4"/>
  <c r="J50" i="4"/>
  <c r="AD49" i="4"/>
  <c r="AB49" i="4"/>
  <c r="Z49" i="4"/>
  <c r="X49" i="4"/>
  <c r="V49" i="4"/>
  <c r="T49" i="4"/>
  <c r="R49" i="4"/>
  <c r="P49" i="4"/>
  <c r="N49" i="4"/>
  <c r="L49" i="4"/>
  <c r="J49" i="4"/>
  <c r="AD48" i="4"/>
  <c r="AB48" i="4"/>
  <c r="Z48" i="4"/>
  <c r="X48" i="4"/>
  <c r="V48" i="4"/>
  <c r="T48" i="4"/>
  <c r="R48" i="4"/>
  <c r="P48" i="4"/>
  <c r="N48" i="4"/>
  <c r="L48" i="4"/>
  <c r="J48" i="4"/>
  <c r="AD47" i="4"/>
  <c r="AB47" i="4"/>
  <c r="Z47" i="4"/>
  <c r="X47" i="4"/>
  <c r="V47" i="4"/>
  <c r="T47" i="4"/>
  <c r="R47" i="4"/>
  <c r="P47" i="4"/>
  <c r="N47" i="4"/>
  <c r="L47" i="4"/>
  <c r="J47" i="4"/>
  <c r="AD46" i="4"/>
  <c r="AB46" i="4"/>
  <c r="Z46" i="4"/>
  <c r="X46" i="4"/>
  <c r="V46" i="4"/>
  <c r="T46" i="4"/>
  <c r="R46" i="4"/>
  <c r="P46" i="4"/>
  <c r="N46" i="4"/>
  <c r="L46" i="4"/>
  <c r="J46" i="4"/>
  <c r="AD45" i="4"/>
  <c r="AB45" i="4"/>
  <c r="Z45" i="4"/>
  <c r="X45" i="4"/>
  <c r="V45" i="4"/>
  <c r="T45" i="4"/>
  <c r="R45" i="4"/>
  <c r="P45" i="4"/>
  <c r="N45" i="4"/>
  <c r="L45" i="4"/>
  <c r="J45" i="4"/>
  <c r="AD44" i="4"/>
  <c r="AB44" i="4"/>
  <c r="Z44" i="4"/>
  <c r="X44" i="4"/>
  <c r="V44" i="4"/>
  <c r="T44" i="4"/>
  <c r="R44" i="4"/>
  <c r="P44" i="4"/>
  <c r="N44" i="4"/>
  <c r="L44" i="4"/>
  <c r="J44" i="4"/>
  <c r="AD43" i="4"/>
  <c r="AB43" i="4"/>
  <c r="Z43" i="4"/>
  <c r="X43" i="4"/>
  <c r="V43" i="4"/>
  <c r="T43" i="4"/>
  <c r="R43" i="4"/>
  <c r="P43" i="4"/>
  <c r="N43" i="4"/>
  <c r="L43" i="4"/>
  <c r="J43" i="4"/>
  <c r="AD42" i="4"/>
  <c r="AB42" i="4"/>
  <c r="Z42" i="4"/>
  <c r="X42" i="4"/>
  <c r="V42" i="4"/>
  <c r="T42" i="4"/>
  <c r="R42" i="4"/>
  <c r="P42" i="4"/>
  <c r="N42" i="4"/>
  <c r="L42" i="4"/>
  <c r="J42" i="4"/>
  <c r="AD41" i="4"/>
  <c r="AB41" i="4"/>
  <c r="Z41" i="4"/>
  <c r="X41" i="4"/>
  <c r="V41" i="4"/>
  <c r="T41" i="4"/>
  <c r="R41" i="4"/>
  <c r="P41" i="4"/>
  <c r="N41" i="4"/>
  <c r="L41" i="4"/>
  <c r="J41" i="4"/>
  <c r="AD40" i="4"/>
  <c r="AB40" i="4"/>
  <c r="Z40" i="4"/>
  <c r="X40" i="4"/>
  <c r="V40" i="4"/>
  <c r="T40" i="4"/>
  <c r="R40" i="4"/>
  <c r="P40" i="4"/>
  <c r="N40" i="4"/>
  <c r="L40" i="4"/>
  <c r="J40" i="4"/>
  <c r="AD39" i="4"/>
  <c r="AB39" i="4"/>
  <c r="Z39" i="4"/>
  <c r="X39" i="4"/>
  <c r="V39" i="4"/>
  <c r="T39" i="4"/>
  <c r="R39" i="4"/>
  <c r="P39" i="4"/>
  <c r="N39" i="4"/>
  <c r="L39" i="4"/>
  <c r="J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P38" i="4"/>
  <c r="O38" i="4"/>
  <c r="N38" i="4"/>
  <c r="M38" i="4"/>
  <c r="L38" i="4"/>
  <c r="K38" i="4"/>
  <c r="J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AD34" i="4"/>
  <c r="AC34" i="4"/>
  <c r="AB34" i="4"/>
  <c r="AA34" i="4"/>
  <c r="Z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P8" i="4"/>
  <c r="P20" i="4"/>
  <c r="N20" i="4"/>
  <c r="L20" i="4"/>
  <c r="J20" i="4"/>
  <c r="AD19" i="4"/>
  <c r="AB19" i="4"/>
  <c r="Z19" i="4"/>
  <c r="X19" i="4"/>
  <c r="V19" i="4"/>
  <c r="T19" i="4"/>
  <c r="R19" i="4"/>
  <c r="P19" i="4"/>
  <c r="N19" i="4"/>
  <c r="L19" i="4"/>
  <c r="J19" i="4"/>
  <c r="AD21" i="4"/>
  <c r="AB21" i="4"/>
  <c r="Z21" i="4"/>
  <c r="X21" i="4"/>
  <c r="V21" i="4"/>
  <c r="T21" i="4"/>
  <c r="R21" i="4"/>
  <c r="P21" i="4"/>
  <c r="N21" i="4"/>
  <c r="L21" i="4"/>
  <c r="J21" i="4"/>
  <c r="AD18" i="4"/>
  <c r="AB18" i="4"/>
  <c r="Z18" i="4"/>
  <c r="X18" i="4"/>
  <c r="V18" i="4"/>
  <c r="T18" i="4"/>
  <c r="R18" i="4"/>
  <c r="P18" i="4"/>
  <c r="N18" i="4"/>
  <c r="L18" i="4"/>
  <c r="J18" i="4"/>
  <c r="AD17" i="4"/>
  <c r="AB17" i="4"/>
  <c r="Z17" i="4"/>
  <c r="X17" i="4"/>
  <c r="V17" i="4"/>
  <c r="T17" i="4"/>
  <c r="R17" i="4"/>
  <c r="P17" i="4"/>
  <c r="N17" i="4"/>
  <c r="L17" i="4"/>
  <c r="J17" i="4"/>
  <c r="AD16" i="4"/>
  <c r="AB16" i="4"/>
  <c r="Z16" i="4"/>
  <c r="X16" i="4"/>
  <c r="V16" i="4"/>
  <c r="T16" i="4"/>
  <c r="R16" i="4"/>
  <c r="P16" i="4"/>
  <c r="N16" i="4"/>
  <c r="L16" i="4"/>
  <c r="J16" i="4"/>
  <c r="AD15" i="4"/>
  <c r="AB15" i="4"/>
  <c r="Z15" i="4"/>
  <c r="X15" i="4"/>
  <c r="V15" i="4"/>
  <c r="T15" i="4"/>
  <c r="R15" i="4"/>
  <c r="P15" i="4"/>
  <c r="N15" i="4"/>
  <c r="L15" i="4"/>
  <c r="J15" i="4"/>
  <c r="AD14" i="4"/>
  <c r="AB14" i="4"/>
  <c r="Z14" i="4"/>
  <c r="X14" i="4"/>
  <c r="V14" i="4"/>
  <c r="T14" i="4"/>
  <c r="R14" i="4"/>
  <c r="P14" i="4"/>
  <c r="N14" i="4"/>
  <c r="L14" i="4"/>
  <c r="J14" i="4"/>
  <c r="AD13" i="4"/>
  <c r="AB13" i="4"/>
  <c r="Z13" i="4"/>
  <c r="X13" i="4"/>
  <c r="V13" i="4"/>
  <c r="T13" i="4"/>
  <c r="R13" i="4"/>
  <c r="P13" i="4"/>
  <c r="N13" i="4"/>
  <c r="L13" i="4"/>
  <c r="J13" i="4"/>
  <c r="AD12" i="4"/>
  <c r="AB12" i="4"/>
  <c r="Z12" i="4"/>
  <c r="X12" i="4"/>
  <c r="V12" i="4"/>
  <c r="T12" i="4"/>
  <c r="R12" i="4"/>
  <c r="P12" i="4"/>
  <c r="N12" i="4"/>
  <c r="L12" i="4"/>
  <c r="J12" i="4"/>
  <c r="AD11" i="4"/>
  <c r="AB11" i="4"/>
  <c r="Z11" i="4"/>
  <c r="X11" i="4"/>
  <c r="V11" i="4"/>
  <c r="T11" i="4"/>
  <c r="R11" i="4"/>
  <c r="P11" i="4"/>
  <c r="N11" i="4"/>
  <c r="L11" i="4"/>
  <c r="J11" i="4"/>
  <c r="AD10" i="4"/>
  <c r="AB10" i="4"/>
  <c r="Z10" i="4"/>
  <c r="X10" i="4"/>
  <c r="V10" i="4"/>
  <c r="T10" i="4"/>
  <c r="R10" i="4"/>
  <c r="P10" i="4"/>
  <c r="N10" i="4"/>
  <c r="L10" i="4"/>
  <c r="J10" i="4"/>
  <c r="AD9" i="4"/>
  <c r="AB9" i="4"/>
  <c r="Z9" i="4"/>
  <c r="X9" i="4"/>
  <c r="V9" i="4"/>
  <c r="T9" i="4"/>
  <c r="R9" i="4"/>
  <c r="P6" i="4"/>
  <c r="P9" i="4"/>
  <c r="N9" i="4"/>
  <c r="L9" i="4"/>
  <c r="J9" i="4"/>
  <c r="AD8" i="4"/>
  <c r="AB8" i="4"/>
  <c r="Z8" i="4"/>
  <c r="X8" i="4"/>
  <c r="V8" i="4"/>
  <c r="T8" i="4"/>
  <c r="R8" i="4"/>
  <c r="N8" i="4"/>
  <c r="L8" i="4"/>
  <c r="J8" i="4"/>
  <c r="AB7" i="4"/>
  <c r="AD7" i="4"/>
  <c r="Z7" i="4"/>
  <c r="X7" i="4"/>
  <c r="V7" i="4"/>
  <c r="T7" i="4"/>
  <c r="R7" i="4"/>
  <c r="P7" i="4"/>
  <c r="N7" i="4"/>
  <c r="L7" i="4"/>
  <c r="J7" i="4"/>
  <c r="I38" i="4"/>
  <c r="I3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I36" i="4"/>
  <c r="I35" i="4"/>
  <c r="I3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P2" i="4"/>
  <c r="J3" i="4"/>
  <c r="I3" i="4"/>
  <c r="AD2" i="4"/>
  <c r="AC2" i="4"/>
  <c r="AB2" i="4"/>
  <c r="AA2" i="4"/>
  <c r="Z2" i="4"/>
  <c r="X2" i="4"/>
  <c r="V2" i="4"/>
  <c r="W2" i="4"/>
  <c r="U2" i="4"/>
  <c r="T2" i="4"/>
  <c r="S2" i="4"/>
  <c r="R2" i="4"/>
  <c r="Q2" i="4"/>
  <c r="O2" i="4"/>
  <c r="N2" i="4"/>
  <c r="M2" i="4"/>
  <c r="L2" i="4"/>
  <c r="K2" i="4"/>
  <c r="J2" i="4"/>
  <c r="I2" i="4"/>
  <c r="B14" i="1"/>
  <c r="B14" i="2"/>
  <c r="B14" i="3"/>
  <c r="B10" i="2"/>
  <c r="B10" i="1"/>
  <c r="B10" i="3"/>
  <c r="B7" i="2"/>
  <c r="B7" i="1"/>
  <c r="B7" i="3"/>
  <c r="C2" i="5"/>
  <c r="B2" i="5"/>
  <c r="D2" i="5" l="1"/>
  <c r="B6" i="3"/>
  <c r="D6" i="3" s="1"/>
  <c r="B6" i="2"/>
  <c r="D6" i="2" s="1"/>
  <c r="B6" i="1"/>
  <c r="B5" i="3"/>
  <c r="D5" i="3" s="1"/>
  <c r="B5" i="1"/>
  <c r="D5" i="1" s="1"/>
  <c r="B5" i="2"/>
  <c r="D5" i="2" s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4" i="1"/>
  <c r="D4" i="1" s="1"/>
  <c r="B3" i="1"/>
  <c r="E2" i="1"/>
  <c r="C2" i="1"/>
  <c r="D18" i="3"/>
  <c r="D17" i="3"/>
  <c r="D16" i="3"/>
  <c r="D15" i="3"/>
  <c r="D14" i="3"/>
  <c r="D13" i="3"/>
  <c r="D12" i="3"/>
  <c r="D11" i="3"/>
  <c r="D10" i="3"/>
  <c r="D9" i="3"/>
  <c r="D8" i="3"/>
  <c r="D7" i="3"/>
  <c r="B4" i="3"/>
  <c r="D4" i="3" s="1"/>
  <c r="B3" i="3"/>
  <c r="D3" i="3" s="1"/>
  <c r="E2" i="3"/>
  <c r="C2" i="3"/>
  <c r="D18" i="2"/>
  <c r="D17" i="2"/>
  <c r="D16" i="2"/>
  <c r="D15" i="2"/>
  <c r="D14" i="2"/>
  <c r="D13" i="2"/>
  <c r="D12" i="2"/>
  <c r="D11" i="2"/>
  <c r="D10" i="2"/>
  <c r="D9" i="2"/>
  <c r="D8" i="2"/>
  <c r="D7" i="2"/>
  <c r="B4" i="2"/>
  <c r="D4" i="2" s="1"/>
  <c r="B3" i="2"/>
  <c r="D3" i="2" s="1"/>
  <c r="E2" i="2"/>
  <c r="C2" i="2"/>
  <c r="F2" i="3" l="1"/>
  <c r="B2" i="1"/>
  <c r="B2" i="3"/>
  <c r="D2" i="2"/>
  <c r="F2" i="1"/>
  <c r="D3" i="1"/>
  <c r="D2" i="1" s="1"/>
  <c r="D2" i="3"/>
  <c r="F2" i="2"/>
  <c r="B2" i="2"/>
</calcChain>
</file>

<file path=xl/sharedStrings.xml><?xml version="1.0" encoding="utf-8"?>
<sst xmlns="http://schemas.openxmlformats.org/spreadsheetml/2006/main" count="308" uniqueCount="90">
  <si>
    <t>Predicted Points</t>
  </si>
  <si>
    <t>Actual Points</t>
  </si>
  <si>
    <t>Difference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</si>
  <si>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</si>
  <si>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</si>
  <si>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</si>
  <si>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</si>
  <si>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</si>
  <si>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</si>
  <si>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</si>
  <si>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</si>
  <si>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</si>
  <si>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</si>
  <si>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</si>
  <si>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</si>
  <si>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</si>
  <si>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</si>
  <si>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</si>
  <si>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</si>
  <si>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Tom Marvolo Riddle</t>
  </si>
  <si>
    <t>Rubeus Hagrid</t>
  </si>
  <si>
    <t>Team Name</t>
  </si>
  <si>
    <t>Aim of 2400 points</t>
  </si>
  <si>
    <t>Manchester City</t>
  </si>
  <si>
    <t>Arsenal</t>
  </si>
  <si>
    <t>Brentford</t>
  </si>
  <si>
    <t>Tottenham</t>
  </si>
  <si>
    <t>Leeds United</t>
  </si>
  <si>
    <t>Chelsea</t>
  </si>
  <si>
    <t>Brighton</t>
  </si>
  <si>
    <t>Aston Villa</t>
  </si>
  <si>
    <t>Nottingham Forest</t>
  </si>
  <si>
    <t>Fulham</t>
  </si>
  <si>
    <t>Liverpool</t>
  </si>
  <si>
    <t>Leicester City</t>
  </si>
  <si>
    <t>Southampton</t>
  </si>
  <si>
    <t>Everton</t>
  </si>
  <si>
    <t>Crystal Palace</t>
  </si>
  <si>
    <t>West Ham</t>
  </si>
  <si>
    <t>Wolves</t>
  </si>
  <si>
    <t>Goals For</t>
  </si>
  <si>
    <t>Goals Against</t>
  </si>
  <si>
    <t>Squad</t>
  </si>
  <si>
    <t>Manchester Utd</t>
  </si>
  <si>
    <t>Newcastle Utd</t>
  </si>
  <si>
    <t>Bournmouth</t>
  </si>
  <si>
    <t>Goalkeepers &amp; Defenders - the players facing the lowest goals for of the other team</t>
  </si>
  <si>
    <t>Midfielders &amp; Forwards - the players facing the highest goals against of the other team</t>
  </si>
  <si>
    <t>GKs &amp; Defs</t>
  </si>
  <si>
    <t>Mids &amp; Fwds</t>
  </si>
  <si>
    <t>Next 3 GWs</t>
  </si>
  <si>
    <t>GK points not included</t>
  </si>
  <si>
    <t>Points ahead/behind 2400</t>
  </si>
  <si>
    <t>Remus Lupin</t>
  </si>
  <si>
    <t>Don’t Bring In From Team</t>
  </si>
  <si>
    <t>Next 1 GWs</t>
  </si>
  <si>
    <t>Changed to single GW points predictor</t>
  </si>
  <si>
    <t>Dolores Umbridge</t>
  </si>
  <si>
    <t>Nymphadora Tonks</t>
  </si>
  <si>
    <t>Dudley Dursley</t>
  </si>
  <si>
    <t>None</t>
  </si>
  <si>
    <t>Above 1 goal for/against per game in bottom half of section</t>
  </si>
  <si>
    <t>Myrtle Elizabeth Warren</t>
  </si>
  <si>
    <t>Minerva McGonagall</t>
  </si>
  <si>
    <t>Peter Pettigrew</t>
  </si>
  <si>
    <t>Luna Lovegood</t>
  </si>
  <si>
    <t>3 to 5</t>
  </si>
  <si>
    <t>4 to 6</t>
  </si>
  <si>
    <t>5 to 7</t>
  </si>
  <si>
    <t>6 to 8</t>
  </si>
  <si>
    <t>8 to 10</t>
  </si>
  <si>
    <t>9 to 11</t>
  </si>
  <si>
    <t>10 to 12</t>
  </si>
  <si>
    <t>11 to 13</t>
  </si>
  <si>
    <t>12 to 14</t>
  </si>
  <si>
    <t>13 to 15</t>
  </si>
  <si>
    <t>14 to 16</t>
  </si>
  <si>
    <t>Scale up to 3GW total from 2GW total (i.e. 2+1.5=3, 3GW total will 3*3/2=4.5</t>
  </si>
  <si>
    <t>Played only 1 game in 3GWs</t>
  </si>
  <si>
    <t>Sybill Trelawney</t>
  </si>
  <si>
    <t>Averaged</t>
  </si>
  <si>
    <t>LINEAR</t>
  </si>
  <si>
    <t>RANDOM</t>
  </si>
  <si>
    <t>LINEAR 60</t>
  </si>
  <si>
    <t>RANDOM 60</t>
  </si>
  <si>
    <t>MUST HAVES</t>
  </si>
  <si>
    <t>Haaland</t>
  </si>
  <si>
    <t>Zaha</t>
  </si>
  <si>
    <t>Mitrovic</t>
  </si>
  <si>
    <t>Akanji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</si>
</sst>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Source Sans Pro"/>
      <family val="2"/>
    </font>
    <font>
      <sz val="8"/>
      <name val="Source Sans Pro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name val="Fira Code"/>
      <family val="3"/>
    </font>
    <font>
      <b/>
      <sz val="12"/>
      <color theme="1"/>
      <name val="Fira Code"/>
      <family val="3"/>
    </font>
    <font>
      <sz val="12"/>
      <name val="Fira Code"/>
      <family val="3"/>
    </font>
    <font>
      <sz val="12"/>
      <color theme="1"/>
      <name val="Fira Cod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8" fillId="5" borderId="0" xfId="0" applyNumberFormat="1" applyFont="1" applyFill="1" applyAlignment="1">
      <alignment horizontal="left"/>
    </xf>
    <xf numFmtId="2" fontId="7" fillId="5" borderId="0" xfId="0" applyNumberFormat="1" applyFont="1" applyFill="1" applyAlignment="1">
      <alignment horizontal="left"/>
    </xf>
    <xf numFmtId="2" fontId="8" fillId="8" borderId="0" xfId="0" applyNumberFormat="1" applyFont="1" applyFill="1" applyAlignment="1">
      <alignment horizontal="left"/>
    </xf>
    <xf numFmtId="2" fontId="7" fillId="8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8" fillId="0" borderId="0" xfId="0" applyFont="1"/>
    <xf numFmtId="2" fontId="8" fillId="0" borderId="0" xfId="0" applyNumberFormat="1" applyFont="1"/>
    <xf numFmtId="2" fontId="8" fillId="6" borderId="0" xfId="0" applyNumberFormat="1" applyFont="1" applyFill="1"/>
    <xf numFmtId="2" fontId="8" fillId="2" borderId="0" xfId="0" applyNumberFormat="1" applyFont="1" applyFill="1"/>
    <xf numFmtId="0" fontId="3" fillId="0" borderId="0" xfId="0" applyFont="1" applyAlignment="1">
      <alignment horizontal="center"/>
    </xf>
    <xf numFmtId="0" fontId="8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D3D-3229-40E0-A9CE-A2E2AF19CEA2}">
  <dimension ref="A1:J18"/>
  <sheetViews>
    <sheetView workbookViewId="0">
      <selection activeCell="C19" sqref="C19"/>
    </sheetView>
  </sheetViews>
  <sheetFormatPr defaultColWidth="8.88671875" defaultRowHeight="15.75"/>
  <cols>
    <col min="1" max="1" width="7" style="1" customWidth="1"/>
    <col min="2" max="2" width="14" style="1" customWidth="1"/>
    <col min="3" max="4" width="8.88671875" style="1"/>
    <col min="5" max="5" width="13.109375" style="1" bestFit="1" customWidth="1"/>
    <col min="6" max="9" width="8.88671875" style="1"/>
    <col min="10" max="10" width="16" style="1" bestFit="1" customWidth="1"/>
    <col min="11" max="16384" width="8.88671875" style="1"/>
  </cols>
  <sheetData>
    <row r="1" spans="1:10">
      <c r="A1" s="34"/>
      <c r="B1" s="1" t="s">
        <v>0</v>
      </c>
      <c r="C1" s="1" t="s">
        <v>1</v>
      </c>
      <c r="D1" s="1" t="s">
        <v>2</v>
      </c>
      <c r="E1" s="1" t="s">
        <v>22</v>
      </c>
      <c r="F1" s="4" t="s">
        <v>52</v>
      </c>
      <c r="J1" s="2" t="s">
        <v>51</v>
      </c>
    </row>
    <row r="2" spans="1:10" s="4" customFormat="1">
      <c r="A2" s="34"/>
      <c r="B2" s="4">
        <f>SUM(B3:B18)</f>
        <v>854</v>
      </c>
      <c r="C2" s="4">
        <f>SUM(C3:C18)</f>
        <v>846</v>
      </c>
      <c r="D2" s="4">
        <f>SUM(D3:D18)</f>
        <v>-8</v>
      </c>
      <c r="E2" s="4">
        <f>SUM(E3:E18)</f>
        <v>900</v>
      </c>
      <c r="F2" s="4">
        <f>C2-E2</f>
        <v>-54</v>
      </c>
      <c r="J2" s="7" t="s">
        <v>56</v>
      </c>
    </row>
    <row r="3" spans="1:10">
      <c r="A3" s="1" t="s">
        <v>3</v>
      </c>
      <c r="B3" s="2">
        <f>48+6</f>
        <v>54</v>
      </c>
      <c r="C3" s="1">
        <v>77</v>
      </c>
      <c r="D3" s="1">
        <f t="shared" ref="D3:D18" si="0">C3-B3</f>
        <v>23</v>
      </c>
      <c r="E3" s="1">
        <v>60</v>
      </c>
    </row>
    <row r="4" spans="1:10">
      <c r="A4" s="1" t="s">
        <v>4</v>
      </c>
      <c r="B4" s="1">
        <f>45+5</f>
        <v>50</v>
      </c>
      <c r="C4" s="1">
        <v>45</v>
      </c>
      <c r="D4" s="1">
        <f t="shared" si="0"/>
        <v>-5</v>
      </c>
      <c r="E4" s="1">
        <v>60</v>
      </c>
    </row>
    <row r="5" spans="1:10">
      <c r="A5" s="1" t="s">
        <v>5</v>
      </c>
      <c r="B5" s="1">
        <f>49+5</f>
        <v>54</v>
      </c>
      <c r="C5" s="1">
        <v>43</v>
      </c>
      <c r="D5" s="1">
        <f t="shared" si="0"/>
        <v>-11</v>
      </c>
      <c r="E5" s="1">
        <v>60</v>
      </c>
    </row>
    <row r="6" spans="1:10">
      <c r="A6" s="7" t="s">
        <v>6</v>
      </c>
      <c r="B6" s="1">
        <f>56+7</f>
        <v>63</v>
      </c>
      <c r="C6" s="1">
        <v>58</v>
      </c>
      <c r="D6" s="1">
        <f t="shared" si="0"/>
        <v>-5</v>
      </c>
      <c r="E6" s="1">
        <v>60</v>
      </c>
    </row>
    <row r="7" spans="1:10">
      <c r="A7" s="1" t="s">
        <v>7</v>
      </c>
      <c r="B7" s="1">
        <f>51+6</f>
        <v>57</v>
      </c>
      <c r="C7" s="1">
        <v>61</v>
      </c>
      <c r="D7" s="1">
        <f t="shared" si="0"/>
        <v>4</v>
      </c>
      <c r="E7" s="1">
        <v>60</v>
      </c>
    </row>
    <row r="8" spans="1:10">
      <c r="A8" s="1" t="s">
        <v>8</v>
      </c>
      <c r="B8" s="1">
        <v>58</v>
      </c>
      <c r="C8" s="1">
        <v>50</v>
      </c>
      <c r="D8" s="1">
        <f t="shared" si="0"/>
        <v>-8</v>
      </c>
      <c r="E8" s="1">
        <v>60</v>
      </c>
    </row>
    <row r="9" spans="1:10">
      <c r="A9" s="1" t="s">
        <v>9</v>
      </c>
      <c r="B9" s="1">
        <v>0</v>
      </c>
      <c r="C9" s="1">
        <v>0</v>
      </c>
      <c r="D9" s="1">
        <f t="shared" si="0"/>
        <v>0</v>
      </c>
      <c r="E9" s="1">
        <v>0</v>
      </c>
    </row>
    <row r="10" spans="1:10">
      <c r="A10" s="1" t="s">
        <v>10</v>
      </c>
      <c r="B10" s="1">
        <f>45+6</f>
        <v>51</v>
      </c>
      <c r="C10" s="1">
        <v>80</v>
      </c>
      <c r="D10" s="1">
        <f t="shared" si="0"/>
        <v>29</v>
      </c>
      <c r="E10" s="1">
        <v>60</v>
      </c>
    </row>
    <row r="11" spans="1:10">
      <c r="A11" s="1" t="s">
        <v>11</v>
      </c>
      <c r="B11" s="1">
        <v>70</v>
      </c>
      <c r="C11" s="1">
        <v>54</v>
      </c>
      <c r="D11" s="1">
        <f t="shared" si="0"/>
        <v>-16</v>
      </c>
      <c r="E11" s="1">
        <v>60</v>
      </c>
    </row>
    <row r="12" spans="1:10">
      <c r="A12" s="1" t="s">
        <v>12</v>
      </c>
      <c r="B12" s="1">
        <v>62</v>
      </c>
      <c r="C12" s="1">
        <v>59</v>
      </c>
      <c r="D12" s="1">
        <f t="shared" si="0"/>
        <v>-3</v>
      </c>
      <c r="E12" s="1">
        <v>60</v>
      </c>
    </row>
    <row r="13" spans="1:10">
      <c r="A13" s="1" t="s">
        <v>13</v>
      </c>
      <c r="B13" s="1">
        <v>61</v>
      </c>
      <c r="C13" s="1">
        <v>41</v>
      </c>
      <c r="D13" s="1">
        <f t="shared" si="0"/>
        <v>-20</v>
      </c>
      <c r="E13" s="1">
        <v>60</v>
      </c>
    </row>
    <row r="14" spans="1:10">
      <c r="A14" s="1" t="s">
        <v>14</v>
      </c>
      <c r="B14" s="1">
        <f>44+6</f>
        <v>50</v>
      </c>
      <c r="C14" s="1">
        <v>56</v>
      </c>
      <c r="D14" s="1">
        <f t="shared" si="0"/>
        <v>6</v>
      </c>
      <c r="E14" s="1">
        <v>60</v>
      </c>
    </row>
    <row r="15" spans="1:10">
      <c r="A15" s="1" t="s">
        <v>15</v>
      </c>
      <c r="B15" s="1">
        <v>61</v>
      </c>
      <c r="C15" s="1">
        <v>33</v>
      </c>
      <c r="D15" s="1">
        <f t="shared" si="0"/>
        <v>-28</v>
      </c>
      <c r="E15" s="1">
        <v>60</v>
      </c>
    </row>
    <row r="16" spans="1:10">
      <c r="A16" s="1" t="s">
        <v>16</v>
      </c>
      <c r="B16" s="1">
        <v>55</v>
      </c>
      <c r="C16" s="1">
        <v>52</v>
      </c>
      <c r="D16" s="1">
        <f t="shared" si="0"/>
        <v>-3</v>
      </c>
      <c r="E16" s="1">
        <v>60</v>
      </c>
    </row>
    <row r="17" spans="1:5">
      <c r="A17" s="1" t="s">
        <v>17</v>
      </c>
      <c r="B17" s="1">
        <v>52</v>
      </c>
      <c r="C17" s="1">
        <v>88</v>
      </c>
      <c r="D17" s="1">
        <f t="shared" si="0"/>
        <v>36</v>
      </c>
      <c r="E17" s="1">
        <v>60</v>
      </c>
    </row>
    <row r="18" spans="1:5">
      <c r="A18" s="1" t="s">
        <v>18</v>
      </c>
      <c r="B18" s="1">
        <v>56</v>
      </c>
      <c r="C18" s="1">
        <v>49</v>
      </c>
      <c r="D18" s="1">
        <f t="shared" si="0"/>
        <v>-7</v>
      </c>
      <c r="E18" s="1">
        <v>60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B387-AA65-43FA-BECC-AB8BB61E1527}">
  <dimension ref="A1:G18"/>
  <sheetViews>
    <sheetView workbookViewId="0">
      <selection activeCell="O13" sqref="O13"/>
    </sheetView>
  </sheetViews>
  <sheetFormatPr defaultColWidth="8.88671875" defaultRowHeight="15.75"/>
  <cols>
    <col min="1" max="1" width="7" style="1" customWidth="1"/>
    <col min="2" max="2" width="11.77734375" style="1" bestFit="1" customWidth="1"/>
    <col min="3" max="3" width="9.33203125" style="1" bestFit="1" customWidth="1"/>
    <col min="4" max="4" width="7.44140625" style="1" bestFit="1" customWidth="1"/>
    <col min="5" max="5" width="13.109375" style="1" bestFit="1" customWidth="1"/>
    <col min="6" max="6" width="16.44140625" style="3" bestFit="1" customWidth="1"/>
    <col min="7" max="7" width="18.77734375" style="1" bestFit="1" customWidth="1"/>
    <col min="8" max="16384" width="8.88671875" style="1"/>
  </cols>
  <sheetData>
    <row r="1" spans="1:7">
      <c r="A1" s="34"/>
      <c r="B1" s="1" t="s">
        <v>0</v>
      </c>
      <c r="C1" s="1" t="s">
        <v>1</v>
      </c>
      <c r="D1" s="1" t="s">
        <v>2</v>
      </c>
      <c r="E1" s="1" t="s">
        <v>22</v>
      </c>
      <c r="F1" s="5" t="s">
        <v>21</v>
      </c>
      <c r="G1" s="4" t="s">
        <v>52</v>
      </c>
    </row>
    <row r="2" spans="1:7" s="4" customFormat="1">
      <c r="A2" s="34"/>
      <c r="B2" s="4">
        <f>SUM(B3:B18)</f>
        <v>789</v>
      </c>
      <c r="C2" s="4">
        <f>SUM(C3:C18)</f>
        <v>821</v>
      </c>
      <c r="D2" s="4">
        <f>SUM(D3:D18)</f>
        <v>32</v>
      </c>
      <c r="E2" s="4">
        <f>SUM(E3:E18)</f>
        <v>900</v>
      </c>
      <c r="F2" s="4">
        <f>C2-E2</f>
        <v>-79</v>
      </c>
    </row>
    <row r="3" spans="1:7">
      <c r="A3" s="1" t="s">
        <v>3</v>
      </c>
      <c r="B3" s="2">
        <f>51+8</f>
        <v>59</v>
      </c>
      <c r="C3" s="1">
        <v>53</v>
      </c>
      <c r="D3" s="1">
        <f t="shared" ref="D3:D18" si="0">C3-B3</f>
        <v>-6</v>
      </c>
      <c r="E3" s="1">
        <v>60</v>
      </c>
      <c r="F3" s="6" t="s">
        <v>19</v>
      </c>
    </row>
    <row r="4" spans="1:7">
      <c r="A4" s="1" t="s">
        <v>4</v>
      </c>
      <c r="B4" s="1">
        <f>52+7</f>
        <v>59</v>
      </c>
      <c r="C4" s="1">
        <v>72</v>
      </c>
      <c r="D4" s="1">
        <f t="shared" si="0"/>
        <v>13</v>
      </c>
      <c r="E4" s="1">
        <v>60</v>
      </c>
      <c r="F4" s="6" t="s">
        <v>20</v>
      </c>
    </row>
    <row r="5" spans="1:7">
      <c r="A5" s="1" t="s">
        <v>5</v>
      </c>
      <c r="B5" s="1">
        <f>51+7</f>
        <v>58</v>
      </c>
      <c r="C5" s="1">
        <v>40</v>
      </c>
      <c r="D5" s="1">
        <f t="shared" si="0"/>
        <v>-18</v>
      </c>
      <c r="E5" s="1">
        <v>60</v>
      </c>
      <c r="F5" s="6" t="s">
        <v>53</v>
      </c>
    </row>
    <row r="6" spans="1:7">
      <c r="A6" s="1" t="s">
        <v>6</v>
      </c>
      <c r="B6" s="1">
        <f>46+5</f>
        <v>51</v>
      </c>
      <c r="C6" s="1">
        <v>43</v>
      </c>
      <c r="D6" s="1">
        <f t="shared" si="0"/>
        <v>-8</v>
      </c>
      <c r="E6" s="1">
        <v>60</v>
      </c>
      <c r="F6" s="6" t="s">
        <v>57</v>
      </c>
    </row>
    <row r="7" spans="1:7">
      <c r="A7" s="7" t="s">
        <v>7</v>
      </c>
      <c r="B7" s="1">
        <f>47.5+5.5</f>
        <v>53</v>
      </c>
      <c r="C7" s="1">
        <v>33</v>
      </c>
      <c r="D7" s="1">
        <f t="shared" si="0"/>
        <v>-20</v>
      </c>
      <c r="E7" s="1">
        <v>60</v>
      </c>
      <c r="F7" s="6" t="s">
        <v>58</v>
      </c>
    </row>
    <row r="8" spans="1:7">
      <c r="A8" s="1" t="s">
        <v>8</v>
      </c>
      <c r="B8" s="1">
        <v>60.5</v>
      </c>
      <c r="C8" s="1">
        <v>47</v>
      </c>
      <c r="D8" s="1">
        <f t="shared" si="0"/>
        <v>-13.5</v>
      </c>
      <c r="E8" s="1">
        <v>60</v>
      </c>
      <c r="F8" s="6" t="s">
        <v>59</v>
      </c>
    </row>
    <row r="9" spans="1:7">
      <c r="A9" s="1" t="s">
        <v>9</v>
      </c>
      <c r="B9" s="1">
        <v>0</v>
      </c>
      <c r="C9" s="1">
        <v>0</v>
      </c>
      <c r="D9" s="1">
        <f t="shared" si="0"/>
        <v>0</v>
      </c>
      <c r="E9" s="1">
        <v>0</v>
      </c>
      <c r="F9" s="6" t="s">
        <v>60</v>
      </c>
    </row>
    <row r="10" spans="1:7">
      <c r="A10" s="1" t="s">
        <v>10</v>
      </c>
      <c r="B10" s="1">
        <f>35+5+4</f>
        <v>44</v>
      </c>
      <c r="C10" s="1">
        <v>50</v>
      </c>
      <c r="D10" s="1">
        <f t="shared" si="0"/>
        <v>6</v>
      </c>
      <c r="E10" s="1">
        <v>60</v>
      </c>
      <c r="F10" s="6" t="s">
        <v>62</v>
      </c>
    </row>
    <row r="11" spans="1:7">
      <c r="A11" s="1" t="s">
        <v>11</v>
      </c>
      <c r="B11" s="1">
        <v>55.5</v>
      </c>
      <c r="C11" s="1">
        <v>69</v>
      </c>
      <c r="D11" s="1">
        <f t="shared" si="0"/>
        <v>13.5</v>
      </c>
      <c r="E11" s="1">
        <v>60</v>
      </c>
      <c r="F11" s="6" t="s">
        <v>63</v>
      </c>
    </row>
    <row r="12" spans="1:7">
      <c r="A12" s="1" t="s">
        <v>12</v>
      </c>
      <c r="B12" s="1">
        <v>55</v>
      </c>
      <c r="C12" s="1">
        <v>56</v>
      </c>
      <c r="D12" s="1">
        <f t="shared" si="0"/>
        <v>1</v>
      </c>
      <c r="E12" s="1">
        <v>60</v>
      </c>
      <c r="F12" s="6" t="s">
        <v>63</v>
      </c>
    </row>
    <row r="13" spans="1:7">
      <c r="A13" s="1" t="s">
        <v>13</v>
      </c>
      <c r="B13" s="1">
        <v>53.5</v>
      </c>
      <c r="C13" s="1">
        <v>37</v>
      </c>
      <c r="D13" s="1">
        <f t="shared" si="0"/>
        <v>-16.5</v>
      </c>
      <c r="E13" s="1">
        <v>60</v>
      </c>
      <c r="F13" s="6" t="s">
        <v>63</v>
      </c>
    </row>
    <row r="14" spans="1:7">
      <c r="A14" s="1" t="s">
        <v>14</v>
      </c>
      <c r="B14" s="1">
        <f>30.5+4.5</f>
        <v>35</v>
      </c>
      <c r="C14" s="1">
        <v>55</v>
      </c>
      <c r="D14" s="1">
        <f t="shared" si="0"/>
        <v>20</v>
      </c>
      <c r="E14" s="1">
        <v>60</v>
      </c>
      <c r="F14" s="6" t="s">
        <v>64</v>
      </c>
    </row>
    <row r="15" spans="1:7">
      <c r="A15" s="1" t="s">
        <v>15</v>
      </c>
      <c r="B15" s="1">
        <v>54</v>
      </c>
      <c r="C15" s="1">
        <v>70</v>
      </c>
      <c r="D15" s="1">
        <f t="shared" si="0"/>
        <v>16</v>
      </c>
      <c r="E15" s="1">
        <v>60</v>
      </c>
      <c r="F15" s="6" t="s">
        <v>64</v>
      </c>
    </row>
    <row r="16" spans="1:7">
      <c r="A16" s="1" t="s">
        <v>16</v>
      </c>
      <c r="B16" s="1">
        <v>49</v>
      </c>
      <c r="C16" s="1">
        <v>71</v>
      </c>
      <c r="D16" s="1">
        <f t="shared" si="0"/>
        <v>22</v>
      </c>
      <c r="E16" s="1">
        <v>60</v>
      </c>
      <c r="F16" s="6" t="s">
        <v>64</v>
      </c>
    </row>
    <row r="17" spans="1:6">
      <c r="A17" s="1" t="s">
        <v>17</v>
      </c>
      <c r="B17" s="1">
        <v>51</v>
      </c>
      <c r="C17" s="1">
        <v>67</v>
      </c>
      <c r="D17" s="1">
        <f t="shared" si="0"/>
        <v>16</v>
      </c>
      <c r="E17" s="1">
        <v>60</v>
      </c>
      <c r="F17" s="6" t="s">
        <v>65</v>
      </c>
    </row>
    <row r="18" spans="1:6">
      <c r="A18" s="1" t="s">
        <v>18</v>
      </c>
      <c r="B18" s="1">
        <v>51.5</v>
      </c>
      <c r="C18" s="1">
        <v>58</v>
      </c>
      <c r="D18" s="1">
        <f t="shared" si="0"/>
        <v>6.5</v>
      </c>
      <c r="E18" s="1">
        <v>60</v>
      </c>
      <c r="F18" s="6" t="s">
        <v>79</v>
      </c>
    </row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9F5A-0331-49B1-9661-A2EEF6F582B8}">
  <dimension ref="A1:D18"/>
  <sheetViews>
    <sheetView workbookViewId="0">
      <selection activeCell="B19" sqref="B19"/>
    </sheetView>
  </sheetViews>
  <sheetFormatPr defaultColWidth="8.88671875" defaultRowHeight="15.75"/>
  <cols>
    <col min="1" max="1" width="7.33203125" style="1" customWidth="1"/>
    <col min="2" max="2" width="8.88671875" style="1"/>
    <col min="3" max="3" width="13.109375" style="1" bestFit="1" customWidth="1"/>
    <col min="4" max="4" width="18.77734375" style="1" bestFit="1" customWidth="1"/>
    <col min="5" max="16384" width="8.88671875" style="1"/>
  </cols>
  <sheetData>
    <row r="1" spans="1:4">
      <c r="A1" s="34"/>
      <c r="B1" s="1" t="s">
        <v>1</v>
      </c>
      <c r="C1" s="1" t="s">
        <v>22</v>
      </c>
      <c r="D1" s="4" t="s">
        <v>52</v>
      </c>
    </row>
    <row r="2" spans="1:4" s="4" customFormat="1">
      <c r="A2" s="34"/>
      <c r="B2" s="4">
        <f>SUM(B3:B18)</f>
        <v>931</v>
      </c>
      <c r="C2" s="4">
        <f>SUM(C3:C18)</f>
        <v>900</v>
      </c>
      <c r="D2" s="4">
        <f>B2-C2</f>
        <v>31</v>
      </c>
    </row>
    <row r="3" spans="1:4">
      <c r="A3" s="1" t="s">
        <v>3</v>
      </c>
      <c r="B3" s="1">
        <v>75</v>
      </c>
      <c r="C3" s="1">
        <v>60</v>
      </c>
    </row>
    <row r="4" spans="1:4">
      <c r="A4" s="1" t="s">
        <v>4</v>
      </c>
      <c r="B4" s="1">
        <v>70</v>
      </c>
      <c r="C4" s="1">
        <v>60</v>
      </c>
    </row>
    <row r="5" spans="1:4">
      <c r="A5" s="1" t="s">
        <v>5</v>
      </c>
      <c r="B5" s="1">
        <v>52</v>
      </c>
      <c r="C5" s="1">
        <v>60</v>
      </c>
    </row>
    <row r="6" spans="1:4">
      <c r="A6" s="1" t="s">
        <v>6</v>
      </c>
      <c r="B6" s="1">
        <v>77</v>
      </c>
      <c r="C6" s="1">
        <v>60</v>
      </c>
    </row>
    <row r="7" spans="1:4">
      <c r="A7" s="1" t="s">
        <v>7</v>
      </c>
      <c r="B7" s="1">
        <v>85</v>
      </c>
      <c r="C7" s="1">
        <v>60</v>
      </c>
    </row>
    <row r="8" spans="1:4">
      <c r="A8" s="1" t="s">
        <v>8</v>
      </c>
      <c r="B8" s="1">
        <v>45</v>
      </c>
      <c r="C8" s="1">
        <v>60</v>
      </c>
    </row>
    <row r="9" spans="1:4">
      <c r="A9" s="1" t="s">
        <v>9</v>
      </c>
      <c r="B9" s="1">
        <v>0</v>
      </c>
      <c r="C9" s="1">
        <v>0</v>
      </c>
    </row>
    <row r="10" spans="1:4">
      <c r="A10" s="1" t="s">
        <v>10</v>
      </c>
      <c r="B10" s="1">
        <v>56</v>
      </c>
      <c r="C10" s="1">
        <v>60</v>
      </c>
    </row>
    <row r="11" spans="1:4">
      <c r="A11" s="1" t="s">
        <v>11</v>
      </c>
      <c r="B11" s="1">
        <v>93</v>
      </c>
      <c r="C11" s="1">
        <v>60</v>
      </c>
    </row>
    <row r="12" spans="1:4">
      <c r="A12" s="1" t="s">
        <v>12</v>
      </c>
      <c r="B12" s="1">
        <v>70</v>
      </c>
      <c r="C12" s="1">
        <v>60</v>
      </c>
    </row>
    <row r="13" spans="1:4">
      <c r="A13" s="1" t="s">
        <v>13</v>
      </c>
      <c r="B13" s="1">
        <v>54</v>
      </c>
      <c r="C13" s="1">
        <v>60</v>
      </c>
    </row>
    <row r="14" spans="1:4">
      <c r="A14" s="1" t="s">
        <v>14</v>
      </c>
      <c r="B14" s="1">
        <v>50</v>
      </c>
      <c r="C14" s="1">
        <v>60</v>
      </c>
    </row>
    <row r="15" spans="1:4">
      <c r="A15" s="1" t="s">
        <v>15</v>
      </c>
      <c r="B15" s="1">
        <v>49</v>
      </c>
      <c r="C15" s="1">
        <v>60</v>
      </c>
    </row>
    <row r="16" spans="1:4">
      <c r="A16" s="1" t="s">
        <v>16</v>
      </c>
      <c r="B16" s="1">
        <v>56</v>
      </c>
      <c r="C16" s="1">
        <v>60</v>
      </c>
    </row>
    <row r="17" spans="1:3">
      <c r="A17" s="1" t="s">
        <v>17</v>
      </c>
      <c r="B17" s="1">
        <v>57</v>
      </c>
      <c r="C17" s="1">
        <v>60</v>
      </c>
    </row>
    <row r="18" spans="1:3">
      <c r="A18" s="1" t="s">
        <v>18</v>
      </c>
      <c r="B18" s="1">
        <v>42</v>
      </c>
      <c r="C18" s="1">
        <v>60</v>
      </c>
    </row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97A9-5CBC-4DB7-AEB8-25EDE9C7F099}">
  <dimension ref="A1:F18"/>
  <sheetViews>
    <sheetView workbookViewId="0">
      <selection activeCell="C19" sqref="C19"/>
    </sheetView>
  </sheetViews>
  <sheetFormatPr defaultColWidth="8.88671875" defaultRowHeight="15.75"/>
  <cols>
    <col min="1" max="1" width="7.33203125" style="1" customWidth="1"/>
    <col min="2" max="2" width="14" style="1" customWidth="1"/>
    <col min="3" max="4" width="8.88671875" style="1"/>
    <col min="5" max="5" width="13.109375" style="1" bestFit="1" customWidth="1"/>
    <col min="6" max="16384" width="8.88671875" style="1"/>
  </cols>
  <sheetData>
    <row r="1" spans="1:6">
      <c r="A1" s="34"/>
      <c r="B1" s="1" t="s">
        <v>0</v>
      </c>
      <c r="C1" s="1" t="s">
        <v>1</v>
      </c>
      <c r="D1" s="1" t="s">
        <v>2</v>
      </c>
      <c r="E1" s="1" t="s">
        <v>22</v>
      </c>
      <c r="F1" s="4" t="s">
        <v>52</v>
      </c>
    </row>
    <row r="2" spans="1:6" s="4" customFormat="1">
      <c r="A2" s="34"/>
      <c r="B2" s="4">
        <f>SUM(B3:B18)</f>
        <v>789</v>
      </c>
      <c r="C2" s="4">
        <f>SUM(C3:C18)</f>
        <v>794</v>
      </c>
      <c r="D2" s="4">
        <f>SUM(D3:D18)</f>
        <v>5</v>
      </c>
      <c r="E2" s="4">
        <f>SUM(E3:E18)</f>
        <v>900</v>
      </c>
      <c r="F2" s="4">
        <f>C2-E2</f>
        <v>-106</v>
      </c>
    </row>
    <row r="3" spans="1:6">
      <c r="A3" s="1" t="s">
        <v>3</v>
      </c>
      <c r="B3" s="2">
        <f>45+5</f>
        <v>50</v>
      </c>
      <c r="C3" s="1">
        <v>66</v>
      </c>
      <c r="D3" s="1">
        <f t="shared" ref="D3:D18" si="0">C3-B3</f>
        <v>16</v>
      </c>
      <c r="E3" s="1">
        <v>60</v>
      </c>
    </row>
    <row r="4" spans="1:6">
      <c r="A4" s="1" t="s">
        <v>4</v>
      </c>
      <c r="B4" s="1">
        <f>43+5</f>
        <v>48</v>
      </c>
      <c r="C4" s="1">
        <v>57</v>
      </c>
      <c r="D4" s="1">
        <f t="shared" si="0"/>
        <v>9</v>
      </c>
      <c r="E4" s="1">
        <v>60</v>
      </c>
    </row>
    <row r="5" spans="1:6">
      <c r="A5" s="1" t="s">
        <v>5</v>
      </c>
      <c r="B5" s="1">
        <f>46+5</f>
        <v>51</v>
      </c>
      <c r="C5" s="1">
        <v>50</v>
      </c>
      <c r="D5" s="1">
        <f t="shared" si="0"/>
        <v>-1</v>
      </c>
      <c r="E5" s="1">
        <v>60</v>
      </c>
    </row>
    <row r="6" spans="1:6">
      <c r="A6" s="7" t="s">
        <v>6</v>
      </c>
      <c r="B6" s="1">
        <f>47+5</f>
        <v>52</v>
      </c>
      <c r="C6" s="1">
        <v>63</v>
      </c>
      <c r="D6" s="1">
        <f t="shared" si="0"/>
        <v>11</v>
      </c>
      <c r="E6" s="1">
        <v>60</v>
      </c>
    </row>
    <row r="7" spans="1:6">
      <c r="A7" s="1" t="s">
        <v>7</v>
      </c>
      <c r="B7" s="1">
        <f>52+6</f>
        <v>58</v>
      </c>
      <c r="C7" s="1">
        <v>53</v>
      </c>
      <c r="D7" s="1">
        <f t="shared" si="0"/>
        <v>-5</v>
      </c>
      <c r="E7" s="1">
        <v>60</v>
      </c>
    </row>
    <row r="8" spans="1:6">
      <c r="A8" s="1" t="s">
        <v>8</v>
      </c>
      <c r="B8" s="1">
        <v>54</v>
      </c>
      <c r="C8" s="1">
        <v>54</v>
      </c>
      <c r="D8" s="1">
        <f t="shared" si="0"/>
        <v>0</v>
      </c>
      <c r="E8" s="1">
        <v>60</v>
      </c>
    </row>
    <row r="9" spans="1:6">
      <c r="A9" s="1" t="s">
        <v>9</v>
      </c>
      <c r="B9" s="1">
        <v>0</v>
      </c>
      <c r="C9" s="1">
        <v>0</v>
      </c>
      <c r="D9" s="1">
        <f>C9-B9</f>
        <v>0</v>
      </c>
      <c r="E9" s="1">
        <v>0</v>
      </c>
    </row>
    <row r="10" spans="1:6">
      <c r="A10" s="1" t="s">
        <v>10</v>
      </c>
      <c r="B10" s="1">
        <f>46+6</f>
        <v>52</v>
      </c>
      <c r="C10" s="1">
        <v>40</v>
      </c>
      <c r="D10" s="1">
        <f>C10-B10</f>
        <v>-12</v>
      </c>
      <c r="E10" s="1">
        <v>60</v>
      </c>
    </row>
    <row r="11" spans="1:6">
      <c r="A11" s="1" t="s">
        <v>11</v>
      </c>
      <c r="B11" s="1">
        <v>59</v>
      </c>
      <c r="C11" s="1">
        <v>51</v>
      </c>
      <c r="D11" s="1">
        <f t="shared" si="0"/>
        <v>-8</v>
      </c>
      <c r="E11" s="1">
        <v>60</v>
      </c>
    </row>
    <row r="12" spans="1:6">
      <c r="A12" s="1" t="s">
        <v>12</v>
      </c>
      <c r="B12" s="1">
        <v>57</v>
      </c>
      <c r="C12" s="1">
        <v>64</v>
      </c>
      <c r="D12" s="1">
        <f t="shared" si="0"/>
        <v>7</v>
      </c>
      <c r="E12" s="1">
        <v>60</v>
      </c>
    </row>
    <row r="13" spans="1:6">
      <c r="A13" s="1" t="s">
        <v>13</v>
      </c>
      <c r="B13" s="1">
        <v>57</v>
      </c>
      <c r="C13" s="1">
        <v>52</v>
      </c>
      <c r="D13" s="1">
        <f t="shared" si="0"/>
        <v>-5</v>
      </c>
      <c r="E13" s="1">
        <v>60</v>
      </c>
    </row>
    <row r="14" spans="1:6">
      <c r="A14" s="1" t="s">
        <v>14</v>
      </c>
      <c r="B14" s="1">
        <f>39+6</f>
        <v>45</v>
      </c>
      <c r="C14" s="1">
        <v>49</v>
      </c>
      <c r="D14" s="1">
        <f t="shared" si="0"/>
        <v>4</v>
      </c>
      <c r="E14" s="1">
        <v>60</v>
      </c>
    </row>
    <row r="15" spans="1:6">
      <c r="A15" s="1" t="s">
        <v>15</v>
      </c>
      <c r="B15" s="1">
        <v>53</v>
      </c>
      <c r="C15" s="1">
        <v>37</v>
      </c>
      <c r="D15" s="1">
        <f t="shared" si="0"/>
        <v>-16</v>
      </c>
      <c r="E15" s="1">
        <v>60</v>
      </c>
    </row>
    <row r="16" spans="1:6">
      <c r="A16" s="1" t="s">
        <v>16</v>
      </c>
      <c r="B16" s="1">
        <v>49</v>
      </c>
      <c r="C16" s="1">
        <v>63</v>
      </c>
      <c r="D16" s="1">
        <f t="shared" si="0"/>
        <v>14</v>
      </c>
      <c r="E16" s="1">
        <v>60</v>
      </c>
    </row>
    <row r="17" spans="1:5">
      <c r="A17" s="1" t="s">
        <v>17</v>
      </c>
      <c r="B17" s="1">
        <v>50</v>
      </c>
      <c r="C17" s="1">
        <v>62</v>
      </c>
      <c r="D17" s="1">
        <f t="shared" si="0"/>
        <v>12</v>
      </c>
      <c r="E17" s="1">
        <v>60</v>
      </c>
    </row>
    <row r="18" spans="1:5">
      <c r="A18" s="1" t="s">
        <v>18</v>
      </c>
      <c r="B18" s="1">
        <v>54</v>
      </c>
      <c r="C18" s="1">
        <v>33</v>
      </c>
      <c r="D18" s="1">
        <f t="shared" si="0"/>
        <v>-21</v>
      </c>
      <c r="E18" s="1">
        <v>60</v>
      </c>
    </row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9056-637E-4026-AF01-3217D856ADE5}">
  <dimension ref="A1:BJ53"/>
  <sheetViews>
    <sheetView zoomScale="120" zoomScaleNormal="120" workbookViewId="0">
      <pane xSplit="8" ySplit="1" topLeftCell="J2" activePane="bottomRight" state="frozen"/>
      <selection pane="topRight" activeCell="I1" sqref="I1"/>
      <selection pane="bottomLeft" activeCell="A2" sqref="A2"/>
      <selection pane="bottomRight" sqref="A1:G26"/>
    </sheetView>
  </sheetViews>
  <sheetFormatPr defaultColWidth="8.88671875" defaultRowHeight="16.5"/>
  <cols>
    <col min="1" max="1" width="17.44140625" style="15" customWidth="1"/>
    <col min="2" max="2" width="9.33203125" style="22" bestFit="1" customWidth="1"/>
    <col min="3" max="3" width="11" style="22" hidden="1" customWidth="1"/>
    <col min="4" max="4" width="8.88671875" style="22" hidden="1" customWidth="1"/>
    <col min="5" max="5" width="10" style="22" hidden="1" customWidth="1"/>
    <col min="6" max="6" width="8.88671875" style="22" hidden="1" customWidth="1"/>
    <col min="7" max="7" width="11.77734375" style="22" hidden="1" customWidth="1"/>
    <col min="8" max="8" width="8.88671875" style="22" hidden="1" customWidth="1"/>
    <col min="9" max="9" width="0" style="22" hidden="1" customWidth="1"/>
    <col min="10" max="10" width="8.88671875" style="22"/>
    <col min="11" max="11" width="0" style="22" hidden="1" customWidth="1"/>
    <col min="12" max="12" width="8.88671875" style="22"/>
    <col min="13" max="13" width="0" style="22" hidden="1" customWidth="1"/>
    <col min="14" max="14" width="8.88671875" style="22"/>
    <col min="15" max="15" width="8.88671875" style="22" hidden="1" customWidth="1"/>
    <col min="16" max="16" width="8.88671875" style="22"/>
    <col min="17" max="17" width="0" style="22" hidden="1" customWidth="1"/>
    <col min="18" max="18" width="8.88671875" style="15"/>
    <col min="19" max="19" width="0" style="22" hidden="1" customWidth="1"/>
    <col min="20" max="20" width="8.88671875" style="22"/>
    <col min="21" max="21" width="0" style="22" hidden="1" customWidth="1"/>
    <col min="22" max="22" width="8.88671875" style="22"/>
    <col min="23" max="23" width="0" style="22" hidden="1" customWidth="1"/>
    <col min="24" max="24" width="8.88671875" style="22"/>
    <col min="25" max="25" width="0" style="22" hidden="1" customWidth="1"/>
    <col min="26" max="26" width="8.88671875" style="22"/>
    <col min="27" max="27" width="0" style="22" hidden="1" customWidth="1"/>
    <col min="28" max="28" width="8.88671875" style="22"/>
    <col min="29" max="29" width="0" style="22" hidden="1" customWidth="1"/>
    <col min="30" max="32" width="8.88671875" style="22"/>
    <col min="33" max="33" width="20.88671875" style="22" customWidth="1"/>
    <col min="34" max="41" width="0" style="22" hidden="1" customWidth="1"/>
    <col min="42" max="42" width="8.88671875" style="22"/>
    <col min="43" max="43" width="0" style="22" hidden="1" customWidth="1"/>
    <col min="44" max="44" width="8.88671875" style="22"/>
    <col min="45" max="45" width="0" style="22" hidden="1" customWidth="1"/>
    <col min="46" max="46" width="8.88671875" style="22"/>
    <col min="47" max="47" width="0" style="22" hidden="1" customWidth="1"/>
    <col min="48" max="48" width="8.88671875" style="22"/>
    <col min="49" max="49" width="0" style="22" hidden="1" customWidth="1"/>
    <col min="50" max="50" width="8.88671875" style="22"/>
    <col min="51" max="51" width="0" style="22" hidden="1" customWidth="1"/>
    <col min="52" max="52" width="8.88671875" style="22"/>
    <col min="53" max="53" width="0" style="22" hidden="1" customWidth="1"/>
    <col min="54" max="54" width="8.88671875" style="22"/>
    <col min="55" max="55" width="0" style="22" hidden="1" customWidth="1"/>
    <col min="56" max="56" width="8.88671875" style="22"/>
    <col min="57" max="57" width="0" style="22" hidden="1" customWidth="1"/>
    <col min="58" max="58" width="8.88671875" style="22"/>
    <col min="59" max="59" width="0" style="22" hidden="1" customWidth="1"/>
    <col min="60" max="60" width="8.88671875" style="22"/>
    <col min="61" max="61" width="0" style="22" hidden="1" customWidth="1"/>
    <col min="62" max="16384" width="8.88671875" style="22"/>
  </cols>
  <sheetData>
    <row r="1" spans="1:62" s="9" customFormat="1">
      <c r="A1" s="8" t="s">
        <v>42</v>
      </c>
      <c r="B1" s="9" t="s">
        <v>40</v>
      </c>
      <c r="C1" s="9" t="s">
        <v>41</v>
      </c>
      <c r="D1" s="10" t="s">
        <v>48</v>
      </c>
      <c r="E1" s="10" t="s">
        <v>49</v>
      </c>
      <c r="F1" s="11" t="s">
        <v>48</v>
      </c>
      <c r="G1" s="11" t="s">
        <v>49</v>
      </c>
      <c r="I1" s="12">
        <v>3</v>
      </c>
      <c r="J1" s="12" t="s">
        <v>66</v>
      </c>
      <c r="K1" s="12">
        <v>4</v>
      </c>
      <c r="L1" s="12" t="s">
        <v>67</v>
      </c>
      <c r="M1" s="12">
        <v>5</v>
      </c>
      <c r="N1" s="13" t="s">
        <v>68</v>
      </c>
      <c r="O1" s="12">
        <v>6</v>
      </c>
      <c r="P1" s="13" t="s">
        <v>69</v>
      </c>
      <c r="Q1" s="12">
        <v>8</v>
      </c>
      <c r="R1" s="14" t="s">
        <v>70</v>
      </c>
      <c r="S1" s="12">
        <v>9</v>
      </c>
      <c r="T1" s="12" t="s">
        <v>71</v>
      </c>
      <c r="U1" s="12">
        <v>10</v>
      </c>
      <c r="V1" s="13" t="s">
        <v>72</v>
      </c>
      <c r="W1" s="12">
        <v>11</v>
      </c>
      <c r="X1" s="13" t="s">
        <v>73</v>
      </c>
      <c r="Y1" s="12">
        <v>12</v>
      </c>
      <c r="Z1" s="13" t="s">
        <v>74</v>
      </c>
      <c r="AA1" s="12">
        <v>13</v>
      </c>
      <c r="AB1" s="12" t="s">
        <v>75</v>
      </c>
      <c r="AC1" s="12">
        <v>14</v>
      </c>
      <c r="AD1" s="12" t="s">
        <v>76</v>
      </c>
      <c r="AG1" s="8" t="s">
        <v>42</v>
      </c>
      <c r="AH1" s="9" t="s">
        <v>40</v>
      </c>
      <c r="AI1" s="9" t="s">
        <v>41</v>
      </c>
      <c r="AJ1" s="10" t="s">
        <v>48</v>
      </c>
      <c r="AK1" s="10" t="s">
        <v>49</v>
      </c>
      <c r="AL1" s="11" t="s">
        <v>48</v>
      </c>
      <c r="AM1" s="11" t="s">
        <v>49</v>
      </c>
      <c r="AO1" s="12">
        <v>3</v>
      </c>
      <c r="AP1" s="12" t="s">
        <v>66</v>
      </c>
      <c r="AQ1" s="12">
        <v>4</v>
      </c>
      <c r="AR1" s="12" t="s">
        <v>67</v>
      </c>
      <c r="AS1" s="12">
        <v>5</v>
      </c>
      <c r="AT1" s="12" t="s">
        <v>68</v>
      </c>
      <c r="AU1" s="12">
        <v>6</v>
      </c>
      <c r="AV1" s="12" t="s">
        <v>69</v>
      </c>
      <c r="AW1" s="12">
        <v>8</v>
      </c>
      <c r="AX1" s="12" t="s">
        <v>70</v>
      </c>
      <c r="AY1" s="12">
        <v>9</v>
      </c>
      <c r="AZ1" s="12" t="s">
        <v>71</v>
      </c>
      <c r="BA1" s="12">
        <v>10</v>
      </c>
      <c r="BB1" s="12" t="s">
        <v>72</v>
      </c>
      <c r="BC1" s="12">
        <v>11</v>
      </c>
      <c r="BD1" s="12" t="s">
        <v>73</v>
      </c>
      <c r="BE1" s="12">
        <v>12</v>
      </c>
      <c r="BF1" s="12" t="s">
        <v>74</v>
      </c>
      <c r="BG1" s="12">
        <v>13</v>
      </c>
      <c r="BH1" s="12" t="s">
        <v>75</v>
      </c>
      <c r="BI1" s="12">
        <v>14</v>
      </c>
      <c r="BJ1" s="12" t="s">
        <v>76</v>
      </c>
    </row>
    <row r="2" spans="1:62" s="17" customFormat="1">
      <c r="A2" s="15" t="s">
        <v>24</v>
      </c>
      <c r="B2" s="16">
        <v>1.87</v>
      </c>
      <c r="C2" s="16">
        <v>0.85</v>
      </c>
      <c r="D2" s="16"/>
      <c r="E2" s="16"/>
      <c r="F2" s="16"/>
      <c r="G2" s="16"/>
      <c r="I2" s="17">
        <f>B4</f>
        <v>0.77</v>
      </c>
      <c r="J2" s="17">
        <f>B4+B10+B3</f>
        <v>3.2199999999999998</v>
      </c>
      <c r="K2" s="17">
        <f>B10</f>
        <v>1.31</v>
      </c>
      <c r="L2" s="17">
        <f>B10+B3+B15</f>
        <v>3.79</v>
      </c>
      <c r="M2" s="17">
        <f>B3</f>
        <v>1.1399999999999999</v>
      </c>
      <c r="N2" s="18">
        <f>B3+B15</f>
        <v>2.48</v>
      </c>
      <c r="O2" s="17">
        <f>B15</f>
        <v>1.34</v>
      </c>
      <c r="P2" s="18">
        <f>B15+B5</f>
        <v>2.6900000000000004</v>
      </c>
      <c r="Q2" s="17">
        <f>B5</f>
        <v>1.35</v>
      </c>
      <c r="R2" s="16">
        <f>B5+B19+B13</f>
        <v>4.6899999999999995</v>
      </c>
      <c r="S2" s="17">
        <f>B19</f>
        <v>1.61</v>
      </c>
      <c r="T2" s="17">
        <f>B19+B13+B11</f>
        <v>4.79</v>
      </c>
      <c r="U2" s="17">
        <f>B13</f>
        <v>1.73</v>
      </c>
      <c r="V2" s="18">
        <f>B13+B11</f>
        <v>3.1799999999999997</v>
      </c>
      <c r="W2" s="17">
        <f>B11</f>
        <v>1.45</v>
      </c>
      <c r="X2" s="18">
        <f>B11+B18</f>
        <v>2.4299999999999997</v>
      </c>
      <c r="Z2" s="18">
        <f>B18+B17</f>
        <v>2</v>
      </c>
      <c r="AA2" s="17">
        <f>B18</f>
        <v>0.98</v>
      </c>
      <c r="AB2" s="17">
        <f>B18+B17+B7</f>
        <v>3.1</v>
      </c>
      <c r="AC2" s="17">
        <f>B17</f>
        <v>1.02</v>
      </c>
      <c r="AD2" s="17">
        <f>B17+B7+B21</f>
        <v>3.1100000000000003</v>
      </c>
      <c r="AG2" s="15" t="s">
        <v>24</v>
      </c>
      <c r="AH2" s="16">
        <v>1.87</v>
      </c>
      <c r="AI2" s="16">
        <v>0.85</v>
      </c>
      <c r="AJ2" s="16"/>
      <c r="AK2" s="16"/>
      <c r="AL2" s="16"/>
      <c r="AM2" s="16"/>
      <c r="AO2" s="17">
        <v>0.77</v>
      </c>
      <c r="AP2" s="16">
        <v>1.0733333333333333</v>
      </c>
      <c r="AQ2" s="16">
        <v>0.4366666666666667</v>
      </c>
      <c r="AR2" s="16">
        <v>1.2633333333333334</v>
      </c>
      <c r="AS2" s="16"/>
      <c r="AT2" s="19">
        <v>1.24</v>
      </c>
      <c r="AU2" s="19">
        <v>0.67</v>
      </c>
      <c r="AV2" s="19">
        <v>1.3450000000000002</v>
      </c>
      <c r="AW2" s="16"/>
      <c r="AX2" s="16">
        <v>1.5633333333333332</v>
      </c>
      <c r="AY2" s="16">
        <v>0.53666666666666674</v>
      </c>
      <c r="AZ2" s="16">
        <v>1.5966666666666667</v>
      </c>
      <c r="BA2" s="16"/>
      <c r="BB2" s="19">
        <v>1.5899999999999999</v>
      </c>
      <c r="BC2" s="19">
        <v>0.72499999999999998</v>
      </c>
      <c r="BD2" s="19">
        <v>1.2149999999999999</v>
      </c>
      <c r="BE2" s="19">
        <v>0</v>
      </c>
      <c r="BF2" s="19">
        <v>1</v>
      </c>
      <c r="BG2" s="16"/>
      <c r="BH2" s="16">
        <v>1.0333333333333334</v>
      </c>
      <c r="BI2" s="16">
        <v>0.34</v>
      </c>
      <c r="BJ2" s="16">
        <v>1.0366666666666668</v>
      </c>
    </row>
    <row r="3" spans="1:62" s="17" customFormat="1">
      <c r="A3" s="15" t="s">
        <v>30</v>
      </c>
      <c r="B3" s="16">
        <v>1.1399999999999999</v>
      </c>
      <c r="C3" s="16">
        <v>1.29</v>
      </c>
      <c r="D3" s="16"/>
      <c r="E3" s="16"/>
      <c r="F3" s="16"/>
      <c r="G3" s="16"/>
      <c r="I3" s="17">
        <f>B8</f>
        <v>1</v>
      </c>
      <c r="J3" s="17">
        <f>B8+B20+B2</f>
        <v>4.1100000000000003</v>
      </c>
      <c r="K3" s="17">
        <f>B20</f>
        <v>1.24</v>
      </c>
      <c r="L3" s="17">
        <f>B20+B2+B14</f>
        <v>5.08</v>
      </c>
      <c r="M3" s="17">
        <f>B2</f>
        <v>1.87</v>
      </c>
      <c r="N3" s="18">
        <f>B2+B14</f>
        <v>3.84</v>
      </c>
      <c r="O3" s="17">
        <f>B14</f>
        <v>1.97</v>
      </c>
      <c r="P3" s="18">
        <f>B14+B18</f>
        <v>2.95</v>
      </c>
      <c r="Q3" s="17">
        <f>B18</f>
        <v>0.98</v>
      </c>
      <c r="R3" s="16">
        <f>B18+B11+B17</f>
        <v>3.4499999999999997</v>
      </c>
      <c r="S3" s="17">
        <f>B11</f>
        <v>1.45</v>
      </c>
      <c r="T3" s="17">
        <f>B11+B17+B7</f>
        <v>3.57</v>
      </c>
      <c r="U3" s="17">
        <f>B17</f>
        <v>1.02</v>
      </c>
      <c r="V3" s="17">
        <f>B17+B7+B10</f>
        <v>3.43</v>
      </c>
      <c r="W3" s="17">
        <f>B7</f>
        <v>1.1000000000000001</v>
      </c>
      <c r="X3" s="17">
        <f>B7+B10+B5</f>
        <v>3.7600000000000002</v>
      </c>
      <c r="Y3" s="17">
        <f>B10</f>
        <v>1.31</v>
      </c>
      <c r="Z3" s="17">
        <f>B10+B5+B16</f>
        <v>4.28</v>
      </c>
      <c r="AA3" s="17">
        <f>B5</f>
        <v>1.35</v>
      </c>
      <c r="AB3" s="17">
        <f>B5+B16+B15</f>
        <v>4.3100000000000005</v>
      </c>
      <c r="AC3" s="17">
        <f>B16</f>
        <v>1.62</v>
      </c>
      <c r="AD3" s="17">
        <f>B16+B15+B6</f>
        <v>4.49</v>
      </c>
      <c r="AG3" s="15" t="s">
        <v>30</v>
      </c>
      <c r="AH3" s="16">
        <v>1.1399999999999999</v>
      </c>
      <c r="AI3" s="16">
        <v>1.29</v>
      </c>
      <c r="AJ3" s="16"/>
      <c r="AK3" s="16"/>
      <c r="AL3" s="16"/>
      <c r="AM3" s="16"/>
      <c r="AO3" s="17">
        <v>1</v>
      </c>
      <c r="AP3" s="16">
        <v>1.37</v>
      </c>
      <c r="AQ3" s="16">
        <v>0.41333333333333333</v>
      </c>
      <c r="AR3" s="16">
        <v>1.6933333333333334</v>
      </c>
      <c r="AS3" s="16"/>
      <c r="AT3" s="19">
        <v>1.92</v>
      </c>
      <c r="AU3" s="19">
        <v>0.98499999999999999</v>
      </c>
      <c r="AV3" s="19">
        <v>1.4750000000000001</v>
      </c>
      <c r="AW3" s="16"/>
      <c r="AX3" s="16">
        <v>1.1499999999999999</v>
      </c>
      <c r="AY3" s="16"/>
      <c r="AZ3" s="16">
        <v>1.19</v>
      </c>
      <c r="BA3" s="16">
        <v>0.34</v>
      </c>
      <c r="BB3" s="16">
        <v>1.1433333333333333</v>
      </c>
      <c r="BC3" s="16">
        <v>0.3666666666666667</v>
      </c>
      <c r="BD3" s="16">
        <v>1.2533333333333334</v>
      </c>
      <c r="BE3" s="16">
        <v>0.4366666666666667</v>
      </c>
      <c r="BF3" s="16">
        <v>1.4266666666666667</v>
      </c>
      <c r="BG3" s="16"/>
      <c r="BH3" s="16">
        <v>1.4366666666666668</v>
      </c>
      <c r="BI3" s="16">
        <v>0.54</v>
      </c>
      <c r="BJ3" s="16">
        <v>1.4966666666666668</v>
      </c>
    </row>
    <row r="4" spans="1:62" s="17" customFormat="1">
      <c r="A4" s="15" t="s">
        <v>45</v>
      </c>
      <c r="B4" s="16">
        <v>0.77</v>
      </c>
      <c r="C4" s="16">
        <v>1.61</v>
      </c>
      <c r="D4" s="16"/>
      <c r="E4" s="16"/>
      <c r="F4" s="16"/>
      <c r="G4" s="16"/>
      <c r="I4" s="17">
        <f>B2</f>
        <v>1.87</v>
      </c>
      <c r="J4" s="17">
        <f>B2+B13+B21</f>
        <v>4.59</v>
      </c>
      <c r="K4" s="17">
        <f>B13</f>
        <v>1.73</v>
      </c>
      <c r="L4" s="17">
        <f>B13+B21+B17</f>
        <v>3.7399999999999998</v>
      </c>
      <c r="M4" s="17">
        <f>B21</f>
        <v>0.99</v>
      </c>
      <c r="N4" s="18">
        <f>B21+B17</f>
        <v>2.0099999999999998</v>
      </c>
      <c r="O4" s="17">
        <f>B17</f>
        <v>1.02</v>
      </c>
      <c r="P4" s="18">
        <f>B17+B16</f>
        <v>2.64</v>
      </c>
      <c r="Q4" s="17">
        <f>B16</f>
        <v>1.62</v>
      </c>
      <c r="R4" s="16">
        <f>B16+B5+B12</f>
        <v>4.1400000000000006</v>
      </c>
      <c r="S4" s="17">
        <f>B5</f>
        <v>1.35</v>
      </c>
      <c r="T4" s="17">
        <f>B5+B12+B10</f>
        <v>3.83</v>
      </c>
      <c r="U4" s="17">
        <f>B12</f>
        <v>1.17</v>
      </c>
      <c r="V4" s="17">
        <f>B12+B10+B18</f>
        <v>3.46</v>
      </c>
      <c r="W4" s="17">
        <f>B10</f>
        <v>1.31</v>
      </c>
      <c r="X4" s="17">
        <f>B10+B18+B20</f>
        <v>3.5300000000000002</v>
      </c>
      <c r="Y4" s="17">
        <f>B18</f>
        <v>0.98</v>
      </c>
      <c r="Z4" s="17">
        <f>B18+B20+B19</f>
        <v>3.83</v>
      </c>
      <c r="AA4" s="17">
        <f>B20</f>
        <v>1.24</v>
      </c>
      <c r="AB4" s="17">
        <f>B20+B19+B11</f>
        <v>4.3</v>
      </c>
      <c r="AC4" s="17">
        <f>B19</f>
        <v>1.61</v>
      </c>
      <c r="AD4" s="17">
        <f>B19+B11+B9</f>
        <v>4.09</v>
      </c>
      <c r="AG4" s="15" t="s">
        <v>45</v>
      </c>
      <c r="AH4" s="16">
        <v>0.77</v>
      </c>
      <c r="AI4" s="16">
        <v>1.61</v>
      </c>
      <c r="AJ4" s="16"/>
      <c r="AK4" s="16"/>
      <c r="AL4" s="16"/>
      <c r="AM4" s="16"/>
      <c r="AO4" s="17">
        <v>1.87</v>
      </c>
      <c r="AP4" s="16">
        <v>1.53</v>
      </c>
      <c r="AQ4" s="16">
        <v>0.57666666666666666</v>
      </c>
      <c r="AR4" s="16">
        <v>1.2466666666666666</v>
      </c>
      <c r="AS4" s="16"/>
      <c r="AT4" s="19">
        <v>1.0049999999999999</v>
      </c>
      <c r="AU4" s="19">
        <v>0.51</v>
      </c>
      <c r="AV4" s="19">
        <v>1.32</v>
      </c>
      <c r="AW4" s="16"/>
      <c r="AX4" s="16">
        <v>1.3800000000000001</v>
      </c>
      <c r="AY4" s="16"/>
      <c r="AZ4" s="16">
        <v>1.2766666666666666</v>
      </c>
      <c r="BA4" s="16"/>
      <c r="BB4" s="16">
        <v>1.1533333333333333</v>
      </c>
      <c r="BC4" s="16">
        <v>0.4366666666666667</v>
      </c>
      <c r="BD4" s="16">
        <v>1.1766666666666667</v>
      </c>
      <c r="BE4" s="16">
        <v>0.32666666666666666</v>
      </c>
      <c r="BF4" s="16">
        <v>1.2766666666666666</v>
      </c>
      <c r="BG4" s="16"/>
      <c r="BH4" s="16">
        <v>1.4333333333333333</v>
      </c>
      <c r="BI4" s="16">
        <v>0.53666666666666674</v>
      </c>
      <c r="BJ4" s="16">
        <v>1.3633333333333333</v>
      </c>
    </row>
    <row r="5" spans="1:62" s="17" customFormat="1">
      <c r="A5" s="15" t="s">
        <v>25</v>
      </c>
      <c r="B5" s="16">
        <v>1.35</v>
      </c>
      <c r="C5" s="16">
        <v>1.35</v>
      </c>
      <c r="D5" s="16"/>
      <c r="E5" s="16"/>
      <c r="F5" s="16"/>
      <c r="G5" s="16"/>
      <c r="I5" s="17">
        <f>B10</f>
        <v>1.31</v>
      </c>
      <c r="J5" s="17">
        <f>B10+B9+B8</f>
        <v>3.34</v>
      </c>
      <c r="K5" s="17">
        <f>B9</f>
        <v>1.03</v>
      </c>
      <c r="L5" s="17">
        <f>B9+B8+B11</f>
        <v>3.4800000000000004</v>
      </c>
      <c r="M5" s="17">
        <f>B8</f>
        <v>1</v>
      </c>
      <c r="N5" s="18">
        <f>B8+B11</f>
        <v>2.4500000000000002</v>
      </c>
      <c r="O5" s="17">
        <f>B11</f>
        <v>1.45</v>
      </c>
      <c r="P5" s="18">
        <f>B11+B2</f>
        <v>3.3200000000000003</v>
      </c>
      <c r="Q5" s="17">
        <f>B2</f>
        <v>1.87</v>
      </c>
      <c r="R5" s="16">
        <f>B2+B4+B16</f>
        <v>4.26</v>
      </c>
      <c r="S5" s="17">
        <f>B4</f>
        <v>0.77</v>
      </c>
      <c r="T5" s="17">
        <f>B4+B16+B6</f>
        <v>3.92</v>
      </c>
      <c r="U5" s="17">
        <f>B16</f>
        <v>1.62</v>
      </c>
      <c r="V5" s="17">
        <f>B16+B6+B7</f>
        <v>4.25</v>
      </c>
      <c r="W5" s="17">
        <f>B6</f>
        <v>1.53</v>
      </c>
      <c r="X5" s="17">
        <f>B6+B7+B3</f>
        <v>3.7699999999999996</v>
      </c>
      <c r="Y5" s="17">
        <f>B7</f>
        <v>1.1000000000000001</v>
      </c>
      <c r="Z5" s="17">
        <f>B7+B3+B21</f>
        <v>3.2300000000000004</v>
      </c>
      <c r="AA5" s="17">
        <f>B3</f>
        <v>1.1399999999999999</v>
      </c>
      <c r="AB5" s="17">
        <f>B3+B21+B17</f>
        <v>3.15</v>
      </c>
      <c r="AC5" s="17">
        <f>B21</f>
        <v>0.99</v>
      </c>
      <c r="AD5" s="17">
        <f>B21+B17+B14</f>
        <v>3.9799999999999995</v>
      </c>
      <c r="AG5" s="15" t="s">
        <v>25</v>
      </c>
      <c r="AH5" s="16">
        <v>1.35</v>
      </c>
      <c r="AI5" s="16">
        <v>1.35</v>
      </c>
      <c r="AJ5" s="16"/>
      <c r="AK5" s="16"/>
      <c r="AL5" s="16"/>
      <c r="AM5" s="16"/>
      <c r="AO5" s="17">
        <v>1.31</v>
      </c>
      <c r="AP5" s="16">
        <v>1.1133333333333333</v>
      </c>
      <c r="AQ5" s="16">
        <v>0.34333333333333332</v>
      </c>
      <c r="AR5" s="16">
        <v>1.1600000000000001</v>
      </c>
      <c r="AS5" s="16"/>
      <c r="AT5" s="19">
        <v>1.2250000000000001</v>
      </c>
      <c r="AU5" s="19">
        <v>0.72499999999999998</v>
      </c>
      <c r="AV5" s="19">
        <v>1.6600000000000001</v>
      </c>
      <c r="AW5" s="16"/>
      <c r="AX5" s="16">
        <v>1.42</v>
      </c>
      <c r="AY5" s="16"/>
      <c r="AZ5" s="16">
        <v>1.3066666666666666</v>
      </c>
      <c r="BA5" s="16"/>
      <c r="BB5" s="16">
        <v>1.4166666666666667</v>
      </c>
      <c r="BC5" s="16">
        <v>0.51</v>
      </c>
      <c r="BD5" s="16">
        <v>1.2566666666666666</v>
      </c>
      <c r="BE5" s="16">
        <v>0.3666666666666667</v>
      </c>
      <c r="BF5" s="16">
        <v>1.0766666666666669</v>
      </c>
      <c r="BG5" s="16"/>
      <c r="BH5" s="16">
        <v>1.05</v>
      </c>
      <c r="BI5" s="16">
        <v>0.33</v>
      </c>
      <c r="BJ5" s="16">
        <v>1.3266666666666664</v>
      </c>
    </row>
    <row r="6" spans="1:62" s="17" customFormat="1">
      <c r="A6" s="15" t="s">
        <v>29</v>
      </c>
      <c r="B6" s="16">
        <v>1.53</v>
      </c>
      <c r="C6" s="16">
        <v>1.1299999999999999</v>
      </c>
      <c r="D6" s="16"/>
      <c r="E6" s="16"/>
      <c r="F6" s="16"/>
      <c r="G6" s="16"/>
      <c r="I6" s="17">
        <f>B20</f>
        <v>1.24</v>
      </c>
      <c r="J6" s="17">
        <f>B20+B11+B10</f>
        <v>4</v>
      </c>
      <c r="K6" s="17">
        <f>B11</f>
        <v>1.45</v>
      </c>
      <c r="L6" s="17">
        <f>B11+B10+B12</f>
        <v>3.9299999999999997</v>
      </c>
      <c r="M6" s="17">
        <f>B10</f>
        <v>1.31</v>
      </c>
      <c r="N6" s="18">
        <f>B10+B12</f>
        <v>2.48</v>
      </c>
      <c r="O6" s="17">
        <f>B12</f>
        <v>1.17</v>
      </c>
      <c r="P6" s="20">
        <f>B12</f>
        <v>1.17</v>
      </c>
      <c r="R6" s="19">
        <f>B13+B19</f>
        <v>3.34</v>
      </c>
      <c r="S6" s="17">
        <f>B13</f>
        <v>1.73</v>
      </c>
      <c r="T6" s="17">
        <f>B13+B19+B5</f>
        <v>4.6899999999999995</v>
      </c>
      <c r="U6" s="17">
        <f>B19</f>
        <v>1.61</v>
      </c>
      <c r="V6" s="17">
        <f>B19+B5+B17</f>
        <v>3.98</v>
      </c>
      <c r="W6" s="17">
        <f>B5</f>
        <v>1.35</v>
      </c>
      <c r="X6" s="17">
        <f>B5+B17+B14</f>
        <v>4.34</v>
      </c>
      <c r="Y6" s="17">
        <f>B17</f>
        <v>1.02</v>
      </c>
      <c r="Z6" s="17">
        <f>B17+B14+B7</f>
        <v>4.09</v>
      </c>
      <c r="AA6" s="17">
        <f>B14</f>
        <v>1.97</v>
      </c>
      <c r="AB6" s="17">
        <f>B14+B7+B21</f>
        <v>4.0600000000000005</v>
      </c>
      <c r="AC6" s="17">
        <f>B7</f>
        <v>1.1000000000000001</v>
      </c>
      <c r="AD6" s="17">
        <f>B7+B21+B3</f>
        <v>3.2299999999999995</v>
      </c>
      <c r="AG6" s="15" t="s">
        <v>29</v>
      </c>
      <c r="AH6" s="16">
        <v>1.53</v>
      </c>
      <c r="AI6" s="16">
        <v>1.1299999999999999</v>
      </c>
      <c r="AJ6" s="16"/>
      <c r="AK6" s="16"/>
      <c r="AL6" s="16"/>
      <c r="AM6" s="16"/>
      <c r="AO6" s="17">
        <v>1.24</v>
      </c>
      <c r="AP6" s="16">
        <v>1.3333333333333333</v>
      </c>
      <c r="AQ6" s="16">
        <v>0.48333333333333334</v>
      </c>
      <c r="AR6" s="16">
        <v>1.3099999999999998</v>
      </c>
      <c r="AS6" s="16"/>
      <c r="AT6" s="19">
        <v>1.24</v>
      </c>
      <c r="AU6" s="19">
        <v>0.58499999999999996</v>
      </c>
      <c r="AV6" s="21">
        <v>1.17</v>
      </c>
      <c r="AW6" s="16"/>
      <c r="AX6" s="19">
        <v>1.67</v>
      </c>
      <c r="AY6" s="16"/>
      <c r="AZ6" s="16">
        <v>1.5633333333333332</v>
      </c>
      <c r="BA6" s="16"/>
      <c r="BB6" s="16">
        <v>1.3266666666666667</v>
      </c>
      <c r="BC6" s="16">
        <v>0.45</v>
      </c>
      <c r="BD6" s="16">
        <v>1.4466666666666665</v>
      </c>
      <c r="BE6" s="16">
        <v>0.34</v>
      </c>
      <c r="BF6" s="16">
        <v>1.3633333333333333</v>
      </c>
      <c r="BG6" s="16"/>
      <c r="BH6" s="16">
        <v>1.3533333333333335</v>
      </c>
      <c r="BI6" s="16">
        <v>0.3666666666666667</v>
      </c>
      <c r="BJ6" s="16">
        <v>1.0766666666666664</v>
      </c>
    </row>
    <row r="7" spans="1:62" s="17" customFormat="1">
      <c r="A7" s="15" t="s">
        <v>28</v>
      </c>
      <c r="B7" s="16">
        <v>1.1000000000000001</v>
      </c>
      <c r="C7" s="16">
        <v>1.38</v>
      </c>
      <c r="D7" s="16"/>
      <c r="E7" s="16"/>
      <c r="F7" s="16"/>
      <c r="G7" s="16"/>
      <c r="J7" s="17">
        <f>B11+B12+B18</f>
        <v>3.6</v>
      </c>
      <c r="L7" s="17">
        <f>B12+B18+B20</f>
        <v>3.3899999999999997</v>
      </c>
      <c r="N7" s="18">
        <f>B18+B20</f>
        <v>2.2199999999999998</v>
      </c>
      <c r="P7" s="20">
        <f>B20</f>
        <v>1.24</v>
      </c>
      <c r="R7" s="19">
        <f>B8+B21</f>
        <v>1.99</v>
      </c>
      <c r="T7" s="17">
        <f>B8+B21+B3</f>
        <v>3.13</v>
      </c>
      <c r="V7" s="17">
        <f>B21+B3+B5</f>
        <v>3.48</v>
      </c>
      <c r="X7" s="17">
        <f>B3+B5+B15</f>
        <v>3.83</v>
      </c>
      <c r="Z7" s="17">
        <f>B5+B15+B6</f>
        <v>4.2200000000000006</v>
      </c>
      <c r="AB7" s="17">
        <f>B15+B6+B2</f>
        <v>4.74</v>
      </c>
      <c r="AD7" s="17">
        <f>B6+B2+B16</f>
        <v>5.0200000000000005</v>
      </c>
      <c r="AG7" s="15" t="s">
        <v>28</v>
      </c>
      <c r="AH7" s="16">
        <v>1.1000000000000001</v>
      </c>
      <c r="AI7" s="16">
        <v>1.38</v>
      </c>
      <c r="AJ7" s="16"/>
      <c r="AK7" s="16"/>
      <c r="AL7" s="16"/>
      <c r="AM7" s="16"/>
      <c r="AP7" s="16">
        <v>1.2</v>
      </c>
      <c r="AQ7" s="16">
        <v>0</v>
      </c>
      <c r="AR7" s="16">
        <v>1.1299999999999999</v>
      </c>
      <c r="AS7" s="16"/>
      <c r="AT7" s="19">
        <v>1.1099999999999999</v>
      </c>
      <c r="AU7" s="19">
        <v>0</v>
      </c>
      <c r="AV7" s="21">
        <v>1.24</v>
      </c>
      <c r="AW7" s="16"/>
      <c r="AX7" s="19">
        <v>0.995</v>
      </c>
      <c r="AY7" s="16"/>
      <c r="AZ7" s="16">
        <v>1.0433333333333332</v>
      </c>
      <c r="BA7" s="16"/>
      <c r="BB7" s="16">
        <v>1.1599999999999999</v>
      </c>
      <c r="BC7" s="16">
        <v>0</v>
      </c>
      <c r="BD7" s="16">
        <v>1.2766666666666666</v>
      </c>
      <c r="BE7" s="16">
        <v>0</v>
      </c>
      <c r="BF7" s="16">
        <v>1.406666666666667</v>
      </c>
      <c r="BG7" s="16"/>
      <c r="BH7" s="16">
        <v>1.58</v>
      </c>
      <c r="BI7" s="16">
        <v>0</v>
      </c>
      <c r="BJ7" s="16">
        <v>1.6733333333333336</v>
      </c>
    </row>
    <row r="8" spans="1:62" s="17" customFormat="1">
      <c r="A8" s="15" t="s">
        <v>37</v>
      </c>
      <c r="B8" s="16">
        <v>1</v>
      </c>
      <c r="C8" s="16">
        <v>1.31</v>
      </c>
      <c r="D8" s="16"/>
      <c r="E8" s="16"/>
      <c r="F8" s="16"/>
      <c r="G8" s="16"/>
      <c r="J8" s="17">
        <f>B3+B14+B5</f>
        <v>4.46</v>
      </c>
      <c r="L8" s="17">
        <f>B14+B5+B16</f>
        <v>4.9400000000000004</v>
      </c>
      <c r="N8" s="18">
        <f>B5+B16+B7</f>
        <v>4.07</v>
      </c>
      <c r="P8" s="20">
        <f>B16</f>
        <v>1.62</v>
      </c>
      <c r="R8" s="19">
        <f>B7+B11</f>
        <v>2.5499999999999998</v>
      </c>
      <c r="T8" s="17">
        <f>B7+B11+B12</f>
        <v>3.7199999999999998</v>
      </c>
      <c r="V8" s="17">
        <f>B11+B12+B21</f>
        <v>3.6100000000000003</v>
      </c>
      <c r="X8" s="17">
        <f>B12+B21+B9</f>
        <v>3.1900000000000004</v>
      </c>
      <c r="Z8" s="17">
        <f>B21+B9+B18</f>
        <v>3</v>
      </c>
      <c r="AB8" s="17">
        <f>B9+B18+B20</f>
        <v>3.25</v>
      </c>
      <c r="AD8" s="17">
        <f>B18+B20+B17</f>
        <v>3.2399999999999998</v>
      </c>
      <c r="AG8" s="15" t="s">
        <v>37</v>
      </c>
      <c r="AH8" s="16">
        <v>1</v>
      </c>
      <c r="AI8" s="16">
        <v>1.31</v>
      </c>
      <c r="AJ8" s="16"/>
      <c r="AK8" s="16"/>
      <c r="AL8" s="16"/>
      <c r="AM8" s="16"/>
      <c r="AP8" s="16">
        <v>1.4866666666666666</v>
      </c>
      <c r="AQ8" s="16">
        <v>0</v>
      </c>
      <c r="AR8" s="16">
        <v>1.6466666666666667</v>
      </c>
      <c r="AS8" s="16"/>
      <c r="AT8" s="19">
        <v>2.0350000000000001</v>
      </c>
      <c r="AU8" s="19">
        <v>0</v>
      </c>
      <c r="AV8" s="21">
        <v>1.62</v>
      </c>
      <c r="AW8" s="16"/>
      <c r="AX8" s="19">
        <v>1.2749999999999999</v>
      </c>
      <c r="AY8" s="16"/>
      <c r="AZ8" s="16">
        <v>1.24</v>
      </c>
      <c r="BA8" s="16"/>
      <c r="BB8" s="16">
        <v>1.2033333333333334</v>
      </c>
      <c r="BC8" s="16">
        <v>0</v>
      </c>
      <c r="BD8" s="16">
        <v>1.0633333333333335</v>
      </c>
      <c r="BE8" s="16">
        <v>0</v>
      </c>
      <c r="BF8" s="16">
        <v>1</v>
      </c>
      <c r="BG8" s="16"/>
      <c r="BH8" s="16">
        <v>1.0833333333333333</v>
      </c>
      <c r="BI8" s="16">
        <v>0</v>
      </c>
      <c r="BJ8" s="16">
        <v>1.0799999999999998</v>
      </c>
    </row>
    <row r="9" spans="1:62" s="17" customFormat="1">
      <c r="A9" s="15" t="s">
        <v>36</v>
      </c>
      <c r="B9" s="16">
        <v>1.03</v>
      </c>
      <c r="C9" s="16">
        <v>1.69</v>
      </c>
      <c r="D9" s="16"/>
      <c r="E9" s="16"/>
      <c r="F9" s="16"/>
      <c r="G9" s="16"/>
      <c r="J9" s="17">
        <f>B17+B5+B11</f>
        <v>3.8200000000000003</v>
      </c>
      <c r="L9" s="17">
        <f>B5+B11+B13</f>
        <v>4.5299999999999994</v>
      </c>
      <c r="N9" s="18">
        <f>B11+B13</f>
        <v>3.1799999999999997</v>
      </c>
      <c r="P9" s="18">
        <f>B13+B20</f>
        <v>2.9699999999999998</v>
      </c>
      <c r="R9" s="16">
        <f>B20+B18+B15</f>
        <v>3.5599999999999996</v>
      </c>
      <c r="T9" s="17">
        <f>B18+B15+B19</f>
        <v>3.9300000000000006</v>
      </c>
      <c r="V9" s="17">
        <f>B15+B19+B16</f>
        <v>4.57</v>
      </c>
      <c r="X9" s="17">
        <f>B19+B16+B8</f>
        <v>4.2300000000000004</v>
      </c>
      <c r="Z9" s="17">
        <f>B16+B8+B10</f>
        <v>3.93</v>
      </c>
      <c r="AB9" s="17">
        <f>B8+B10+B12</f>
        <v>3.48</v>
      </c>
      <c r="AD9" s="17">
        <f>B10+B12+B4</f>
        <v>3.25</v>
      </c>
      <c r="AG9" s="15" t="s">
        <v>36</v>
      </c>
      <c r="AH9" s="16">
        <v>1.03</v>
      </c>
      <c r="AI9" s="16">
        <v>1.69</v>
      </c>
      <c r="AJ9" s="16"/>
      <c r="AK9" s="16"/>
      <c r="AL9" s="16"/>
      <c r="AM9" s="16"/>
      <c r="AP9" s="16">
        <v>1.2733333333333334</v>
      </c>
      <c r="AQ9" s="16">
        <v>0</v>
      </c>
      <c r="AR9" s="16">
        <v>1.5099999999999998</v>
      </c>
      <c r="AS9" s="16"/>
      <c r="AT9" s="19">
        <v>1.5899999999999999</v>
      </c>
      <c r="AU9" s="19">
        <v>0</v>
      </c>
      <c r="AV9" s="19">
        <v>1.4849999999999999</v>
      </c>
      <c r="AW9" s="16"/>
      <c r="AX9" s="16">
        <v>1.1866666666666665</v>
      </c>
      <c r="AY9" s="16"/>
      <c r="AZ9" s="16">
        <v>1.3100000000000003</v>
      </c>
      <c r="BA9" s="16"/>
      <c r="BB9" s="16">
        <v>1.5233333333333334</v>
      </c>
      <c r="BC9" s="16">
        <v>0</v>
      </c>
      <c r="BD9" s="16">
        <v>1.4100000000000001</v>
      </c>
      <c r="BE9" s="16">
        <v>0</v>
      </c>
      <c r="BF9" s="16">
        <v>1.31</v>
      </c>
      <c r="BG9" s="16"/>
      <c r="BH9" s="16">
        <v>1.1599999999999999</v>
      </c>
      <c r="BI9" s="16">
        <v>0</v>
      </c>
      <c r="BJ9" s="16">
        <v>1.0833333333333333</v>
      </c>
    </row>
    <row r="10" spans="1:62" s="17" customFormat="1">
      <c r="A10" s="15" t="s">
        <v>32</v>
      </c>
      <c r="B10" s="16">
        <v>1.31</v>
      </c>
      <c r="C10" s="16">
        <v>1.82</v>
      </c>
      <c r="D10" s="16"/>
      <c r="E10" s="16"/>
      <c r="F10" s="16"/>
      <c r="G10" s="16"/>
      <c r="J10" s="17">
        <f>B5+B2+B6</f>
        <v>4.75</v>
      </c>
      <c r="L10" s="17">
        <f>B2+B6+B19</f>
        <v>5.0100000000000007</v>
      </c>
      <c r="N10" s="18">
        <f>B6+B19</f>
        <v>3.14</v>
      </c>
      <c r="P10" s="18">
        <f>B19+B17</f>
        <v>2.63</v>
      </c>
      <c r="R10" s="16">
        <f>B17+B16+B20</f>
        <v>3.88</v>
      </c>
      <c r="T10" s="17">
        <f>B16+B20+B4</f>
        <v>3.6300000000000003</v>
      </c>
      <c r="V10" s="17">
        <f>B20+B4+B3</f>
        <v>3.1499999999999995</v>
      </c>
      <c r="X10" s="17">
        <f>B4+B3+B11</f>
        <v>3.36</v>
      </c>
      <c r="Z10" s="17">
        <f>B3+B11+B9</f>
        <v>3.62</v>
      </c>
      <c r="AB10" s="17">
        <f>B11+B9+B14</f>
        <v>4.45</v>
      </c>
      <c r="AD10" s="17">
        <f>B9+B14+B15</f>
        <v>4.34</v>
      </c>
      <c r="AG10" s="15" t="s">
        <v>32</v>
      </c>
      <c r="AH10" s="16">
        <v>1.31</v>
      </c>
      <c r="AI10" s="16">
        <v>1.82</v>
      </c>
      <c r="AJ10" s="16"/>
      <c r="AK10" s="16"/>
      <c r="AL10" s="16"/>
      <c r="AM10" s="16"/>
      <c r="AP10" s="16">
        <v>1.5833333333333333</v>
      </c>
      <c r="AQ10" s="16">
        <v>0</v>
      </c>
      <c r="AR10" s="16">
        <v>1.6700000000000002</v>
      </c>
      <c r="AS10" s="16"/>
      <c r="AT10" s="19">
        <v>1.57</v>
      </c>
      <c r="AU10" s="19">
        <v>0</v>
      </c>
      <c r="AV10" s="19">
        <v>1.3149999999999999</v>
      </c>
      <c r="AW10" s="16"/>
      <c r="AX10" s="16">
        <v>1.2933333333333332</v>
      </c>
      <c r="AY10" s="16"/>
      <c r="AZ10" s="16">
        <v>1.2100000000000002</v>
      </c>
      <c r="BA10" s="16"/>
      <c r="BB10" s="16">
        <v>1.0499999999999998</v>
      </c>
      <c r="BC10" s="16">
        <v>0</v>
      </c>
      <c r="BD10" s="16">
        <v>1.1199999999999999</v>
      </c>
      <c r="BE10" s="16">
        <v>0</v>
      </c>
      <c r="BF10" s="16">
        <v>1.2066666666666668</v>
      </c>
      <c r="BG10" s="16"/>
      <c r="BH10" s="16">
        <v>1.4833333333333334</v>
      </c>
      <c r="BI10" s="16">
        <v>0</v>
      </c>
      <c r="BJ10" s="16">
        <v>1.4466666666666665</v>
      </c>
    </row>
    <row r="11" spans="1:62" s="17" customFormat="1">
      <c r="A11" s="15" t="s">
        <v>27</v>
      </c>
      <c r="B11" s="16">
        <v>1.45</v>
      </c>
      <c r="C11" s="16">
        <v>1.44</v>
      </c>
      <c r="D11" s="16"/>
      <c r="E11" s="16"/>
      <c r="F11" s="16"/>
      <c r="G11" s="16"/>
      <c r="J11" s="17">
        <f>B7+B6+B9</f>
        <v>3.66</v>
      </c>
      <c r="L11" s="17">
        <f>B6+B9+B5</f>
        <v>3.91</v>
      </c>
      <c r="N11" s="18">
        <f>B9+B5</f>
        <v>2.38</v>
      </c>
      <c r="P11" s="20">
        <f>B5</f>
        <v>1.35</v>
      </c>
      <c r="R11" s="19">
        <f>B3+B8</f>
        <v>2.1399999999999997</v>
      </c>
      <c r="T11" s="17">
        <f>B3+B8+B2</f>
        <v>4.01</v>
      </c>
      <c r="V11" s="17">
        <f>B8+B2+B12</f>
        <v>4.04</v>
      </c>
      <c r="X11" s="17">
        <f>B2+B12+B10</f>
        <v>4.3499999999999996</v>
      </c>
      <c r="Z11" s="17">
        <f>B12+B10+B13</f>
        <v>4.21</v>
      </c>
      <c r="AB11" s="17">
        <f>B10+B13+B4</f>
        <v>3.81</v>
      </c>
      <c r="AD11" s="17">
        <f>B13+B4+B19</f>
        <v>4.1100000000000003</v>
      </c>
      <c r="AG11" s="15" t="s">
        <v>27</v>
      </c>
      <c r="AH11" s="16">
        <v>1.45</v>
      </c>
      <c r="AI11" s="16">
        <v>1.44</v>
      </c>
      <c r="AJ11" s="16"/>
      <c r="AK11" s="16"/>
      <c r="AL11" s="16"/>
      <c r="AM11" s="16"/>
      <c r="AP11" s="16">
        <v>1.22</v>
      </c>
      <c r="AQ11" s="16">
        <v>0</v>
      </c>
      <c r="AR11" s="16">
        <v>1.3033333333333335</v>
      </c>
      <c r="AS11" s="16"/>
      <c r="AT11" s="19">
        <v>1.19</v>
      </c>
      <c r="AU11" s="19">
        <v>0</v>
      </c>
      <c r="AV11" s="21">
        <v>1.35</v>
      </c>
      <c r="AW11" s="16"/>
      <c r="AX11" s="19">
        <v>1.0699999999999998</v>
      </c>
      <c r="AY11" s="16"/>
      <c r="AZ11" s="16">
        <v>1.3366666666666667</v>
      </c>
      <c r="BA11" s="16"/>
      <c r="BB11" s="16">
        <v>1.3466666666666667</v>
      </c>
      <c r="BC11" s="16">
        <v>0</v>
      </c>
      <c r="BD11" s="16">
        <v>1.45</v>
      </c>
      <c r="BE11" s="16">
        <v>0</v>
      </c>
      <c r="BF11" s="16">
        <v>1.4033333333333333</v>
      </c>
      <c r="BG11" s="16"/>
      <c r="BH11" s="16">
        <v>1.27</v>
      </c>
      <c r="BI11" s="16">
        <v>0</v>
      </c>
      <c r="BJ11" s="16">
        <v>1.37</v>
      </c>
    </row>
    <row r="12" spans="1:62" s="17" customFormat="1">
      <c r="A12" s="15" t="s">
        <v>34</v>
      </c>
      <c r="B12" s="16">
        <v>1.17</v>
      </c>
      <c r="C12" s="16">
        <v>1.48</v>
      </c>
      <c r="D12" s="16"/>
      <c r="E12" s="16"/>
      <c r="F12" s="16"/>
      <c r="G12" s="16"/>
      <c r="J12" s="17">
        <f>B18+B7+B15</f>
        <v>3.42</v>
      </c>
      <c r="L12" s="17">
        <f>B7+B15+B6</f>
        <v>3.9700000000000006</v>
      </c>
      <c r="N12" s="18">
        <f>B15+B6</f>
        <v>2.87</v>
      </c>
      <c r="P12" s="18">
        <f>B6+B19</f>
        <v>3.14</v>
      </c>
      <c r="R12" s="16">
        <f>B19+B17+B4</f>
        <v>3.4</v>
      </c>
      <c r="T12" s="17">
        <f>B17+B4+B8</f>
        <v>2.79</v>
      </c>
      <c r="V12" s="17">
        <f>B4+B8+B11</f>
        <v>3.2199999999999998</v>
      </c>
      <c r="X12" s="17">
        <f>B8+B11+B21</f>
        <v>3.4400000000000004</v>
      </c>
      <c r="Z12" s="17">
        <f>B11+B21+B14</f>
        <v>4.41</v>
      </c>
      <c r="AB12" s="17">
        <f>B21+B14+B9</f>
        <v>3.99</v>
      </c>
      <c r="AD12" s="17">
        <f>B14+B9+B20</f>
        <v>4.24</v>
      </c>
      <c r="AG12" s="15" t="s">
        <v>34</v>
      </c>
      <c r="AH12" s="16">
        <v>1.17</v>
      </c>
      <c r="AI12" s="16">
        <v>1.48</v>
      </c>
      <c r="AJ12" s="16"/>
      <c r="AK12" s="16"/>
      <c r="AL12" s="16"/>
      <c r="AM12" s="16"/>
      <c r="AP12" s="16">
        <v>1.1399999999999999</v>
      </c>
      <c r="AQ12" s="16">
        <v>0</v>
      </c>
      <c r="AR12" s="16">
        <v>1.3233333333333335</v>
      </c>
      <c r="AS12" s="16"/>
      <c r="AT12" s="19">
        <v>1.4350000000000001</v>
      </c>
      <c r="AU12" s="19">
        <v>0</v>
      </c>
      <c r="AV12" s="19">
        <v>1.57</v>
      </c>
      <c r="AW12" s="16"/>
      <c r="AX12" s="16">
        <v>1.1333333333333333</v>
      </c>
      <c r="AY12" s="16"/>
      <c r="AZ12" s="16">
        <v>0.93</v>
      </c>
      <c r="BA12" s="16"/>
      <c r="BB12" s="16">
        <v>1.0733333333333333</v>
      </c>
      <c r="BC12" s="16">
        <v>0</v>
      </c>
      <c r="BD12" s="16">
        <v>1.1466666666666667</v>
      </c>
      <c r="BE12" s="16">
        <v>0</v>
      </c>
      <c r="BF12" s="16">
        <v>1.47</v>
      </c>
      <c r="BG12" s="16"/>
      <c r="BH12" s="16">
        <v>1.33</v>
      </c>
      <c r="BI12" s="16">
        <v>0</v>
      </c>
      <c r="BJ12" s="16">
        <v>1.4133333333333333</v>
      </c>
    </row>
    <row r="13" spans="1:62" s="17" customFormat="1">
      <c r="A13" s="15" t="s">
        <v>33</v>
      </c>
      <c r="B13" s="16">
        <v>1.73</v>
      </c>
      <c r="C13" s="16">
        <v>1.39</v>
      </c>
      <c r="D13" s="16"/>
      <c r="E13" s="16"/>
      <c r="F13" s="16"/>
      <c r="G13" s="16"/>
      <c r="J13" s="17">
        <f>B15+B4+B16</f>
        <v>3.7300000000000004</v>
      </c>
      <c r="L13" s="17">
        <f>B4+B16+B9</f>
        <v>3.42</v>
      </c>
      <c r="N13" s="18">
        <f>B16+B9</f>
        <v>2.6500000000000004</v>
      </c>
      <c r="P13" s="20">
        <f>B9</f>
        <v>1.03</v>
      </c>
      <c r="R13" s="19">
        <f>B6+B2</f>
        <v>3.4000000000000004</v>
      </c>
      <c r="T13" s="17">
        <f>B6+B2+B14</f>
        <v>5.37</v>
      </c>
      <c r="V13" s="17">
        <f>B2+B14+B20</f>
        <v>5.08</v>
      </c>
      <c r="X13" s="17">
        <f>B14+B20+B17</f>
        <v>4.2300000000000004</v>
      </c>
      <c r="Z13" s="17">
        <f>B20+B17+B11</f>
        <v>3.71</v>
      </c>
      <c r="AB13" s="17">
        <f>B17+B11+B19</f>
        <v>4.08</v>
      </c>
      <c r="AD13" s="17">
        <f>B11+B19+B18</f>
        <v>4.04</v>
      </c>
      <c r="AG13" s="15" t="s">
        <v>33</v>
      </c>
      <c r="AH13" s="16">
        <v>1.73</v>
      </c>
      <c r="AI13" s="16">
        <v>1.39</v>
      </c>
      <c r="AJ13" s="16"/>
      <c r="AK13" s="16"/>
      <c r="AL13" s="16"/>
      <c r="AM13" s="16"/>
      <c r="AP13" s="16">
        <v>1.2433333333333334</v>
      </c>
      <c r="AQ13" s="16">
        <v>0</v>
      </c>
      <c r="AR13" s="16">
        <v>1.1399999999999999</v>
      </c>
      <c r="AS13" s="16"/>
      <c r="AT13" s="19">
        <v>1.3250000000000002</v>
      </c>
      <c r="AU13" s="19">
        <v>0</v>
      </c>
      <c r="AV13" s="21">
        <v>1.03</v>
      </c>
      <c r="AW13" s="16"/>
      <c r="AX13" s="19">
        <v>1.7000000000000002</v>
      </c>
      <c r="AY13" s="16"/>
      <c r="AZ13" s="16">
        <v>1.79</v>
      </c>
      <c r="BA13" s="16"/>
      <c r="BB13" s="16">
        <v>1.6933333333333334</v>
      </c>
      <c r="BC13" s="16">
        <v>0</v>
      </c>
      <c r="BD13" s="16">
        <v>1.4100000000000001</v>
      </c>
      <c r="BE13" s="16">
        <v>0</v>
      </c>
      <c r="BF13" s="16">
        <v>1.2366666666666666</v>
      </c>
      <c r="BG13" s="16"/>
      <c r="BH13" s="16">
        <v>1.36</v>
      </c>
      <c r="BI13" s="16">
        <v>0</v>
      </c>
      <c r="BJ13" s="16">
        <v>1.3466666666666667</v>
      </c>
    </row>
    <row r="14" spans="1:62" s="17" customFormat="1">
      <c r="A14" s="15" t="s">
        <v>23</v>
      </c>
      <c r="B14" s="16">
        <v>1.97</v>
      </c>
      <c r="C14" s="16">
        <v>0.8</v>
      </c>
      <c r="D14" s="16"/>
      <c r="E14" s="16"/>
      <c r="F14" s="16"/>
      <c r="G14" s="16"/>
      <c r="J14" s="17">
        <f>B16+B8+B17</f>
        <v>3.64</v>
      </c>
      <c r="L14" s="17">
        <f>B8+B17+B3</f>
        <v>3.16</v>
      </c>
      <c r="N14" s="18">
        <f>B17+B3</f>
        <v>2.16</v>
      </c>
      <c r="P14" s="18">
        <f>B3+B21</f>
        <v>2.13</v>
      </c>
      <c r="R14" s="16">
        <f>B21+B15+B18</f>
        <v>3.31</v>
      </c>
      <c r="T14" s="17">
        <f>B15+B18+B13</f>
        <v>4.0500000000000007</v>
      </c>
      <c r="V14" s="18">
        <f>B18+B13</f>
        <v>2.71</v>
      </c>
      <c r="X14" s="18">
        <f>B13+B6</f>
        <v>3.26</v>
      </c>
      <c r="Z14" s="18">
        <f>B6+B12</f>
        <v>2.7</v>
      </c>
      <c r="AB14" s="17">
        <f>B6+B12+B10</f>
        <v>4.01</v>
      </c>
      <c r="AD14" s="17">
        <f>B12+B10+B5</f>
        <v>3.83</v>
      </c>
      <c r="AG14" s="15" t="s">
        <v>23</v>
      </c>
      <c r="AH14" s="16">
        <v>1.97</v>
      </c>
      <c r="AI14" s="16">
        <v>0.8</v>
      </c>
      <c r="AJ14" s="16"/>
      <c r="AK14" s="16"/>
      <c r="AL14" s="16"/>
      <c r="AM14" s="16"/>
      <c r="AP14" s="16">
        <v>1.2133333333333334</v>
      </c>
      <c r="AQ14" s="16">
        <v>0</v>
      </c>
      <c r="AR14" s="16">
        <v>1.0533333333333335</v>
      </c>
      <c r="AS14" s="16"/>
      <c r="AT14" s="19">
        <v>1.08</v>
      </c>
      <c r="AU14" s="19">
        <v>0</v>
      </c>
      <c r="AV14" s="19">
        <v>1.0649999999999999</v>
      </c>
      <c r="AW14" s="16"/>
      <c r="AX14" s="16">
        <v>1.1033333333333333</v>
      </c>
      <c r="AY14" s="16"/>
      <c r="AZ14" s="16">
        <v>1.3500000000000003</v>
      </c>
      <c r="BA14" s="16"/>
      <c r="BB14" s="19">
        <v>1.355</v>
      </c>
      <c r="BC14" s="19">
        <v>0</v>
      </c>
      <c r="BD14" s="19">
        <v>1.63</v>
      </c>
      <c r="BE14" s="19">
        <v>0</v>
      </c>
      <c r="BF14" s="19">
        <v>1.35</v>
      </c>
      <c r="BG14" s="16"/>
      <c r="BH14" s="16">
        <v>1.3366666666666667</v>
      </c>
      <c r="BI14" s="16">
        <v>0</v>
      </c>
      <c r="BJ14" s="16">
        <v>1.2766666666666666</v>
      </c>
    </row>
    <row r="15" spans="1:62" s="17" customFormat="1">
      <c r="A15" s="15" t="s">
        <v>43</v>
      </c>
      <c r="B15" s="16">
        <v>1.34</v>
      </c>
      <c r="C15" s="16">
        <v>1.24</v>
      </c>
      <c r="D15" s="16"/>
      <c r="E15" s="16"/>
      <c r="F15" s="16"/>
      <c r="G15" s="16"/>
      <c r="J15" s="17">
        <f>B13+B18+B12</f>
        <v>3.88</v>
      </c>
      <c r="L15" s="17">
        <f>B18+B12+B2</f>
        <v>4.0199999999999996</v>
      </c>
      <c r="N15" s="18">
        <f>B12+B2</f>
        <v>3.04</v>
      </c>
      <c r="P15" s="20">
        <f>B2</f>
        <v>1.87</v>
      </c>
      <c r="R15" s="19">
        <f>B14+B9</f>
        <v>3</v>
      </c>
      <c r="T15" s="17">
        <f>B14+B9+B16</f>
        <v>4.62</v>
      </c>
      <c r="V15" s="17">
        <f>B9+B16+B19</f>
        <v>4.2600000000000007</v>
      </c>
      <c r="X15" s="17">
        <f>B16+B19+B7</f>
        <v>4.33</v>
      </c>
      <c r="Z15" s="17">
        <f>B19+B7+B20</f>
        <v>3.95</v>
      </c>
      <c r="AB15" s="17">
        <f>B7+B20+B3</f>
        <v>3.4799999999999995</v>
      </c>
      <c r="AD15" s="17">
        <f>B20+B3+B10</f>
        <v>3.69</v>
      </c>
      <c r="AG15" s="15" t="s">
        <v>43</v>
      </c>
      <c r="AH15" s="16">
        <v>1.34</v>
      </c>
      <c r="AI15" s="16">
        <v>1.24</v>
      </c>
      <c r="AJ15" s="16"/>
      <c r="AK15" s="16"/>
      <c r="AL15" s="16"/>
      <c r="AM15" s="16"/>
      <c r="AP15" s="16">
        <v>1.2933333333333332</v>
      </c>
      <c r="AQ15" s="16">
        <v>0</v>
      </c>
      <c r="AR15" s="16">
        <v>1.3399999999999999</v>
      </c>
      <c r="AS15" s="16"/>
      <c r="AT15" s="19">
        <v>1.52</v>
      </c>
      <c r="AU15" s="19">
        <v>0</v>
      </c>
      <c r="AV15" s="21">
        <v>1.87</v>
      </c>
      <c r="AW15" s="16"/>
      <c r="AX15" s="19">
        <v>1.5</v>
      </c>
      <c r="AY15" s="16"/>
      <c r="AZ15" s="16">
        <v>1.54</v>
      </c>
      <c r="BA15" s="16"/>
      <c r="BB15" s="16">
        <v>1.4200000000000002</v>
      </c>
      <c r="BC15" s="16">
        <v>0</v>
      </c>
      <c r="BD15" s="16">
        <v>1.4433333333333334</v>
      </c>
      <c r="BE15" s="16">
        <v>0</v>
      </c>
      <c r="BF15" s="16">
        <v>1.3166666666666667</v>
      </c>
      <c r="BG15" s="16"/>
      <c r="BH15" s="16">
        <v>1.1599999999999999</v>
      </c>
      <c r="BI15" s="16">
        <v>0</v>
      </c>
      <c r="BJ15" s="16">
        <v>1.23</v>
      </c>
    </row>
    <row r="16" spans="1:62" s="17" customFormat="1">
      <c r="A16" s="15" t="s">
        <v>44</v>
      </c>
      <c r="B16" s="16">
        <v>1.62</v>
      </c>
      <c r="C16" s="16">
        <v>0.96</v>
      </c>
      <c r="D16" s="16"/>
      <c r="E16" s="16"/>
      <c r="F16" s="16"/>
      <c r="G16" s="16"/>
      <c r="J16" s="17">
        <f>B14+B21+B13</f>
        <v>4.6899999999999995</v>
      </c>
      <c r="L16" s="17">
        <f>B21+B13+B8</f>
        <v>3.7199999999999998</v>
      </c>
      <c r="N16" s="18">
        <f>B13+B8</f>
        <v>2.73</v>
      </c>
      <c r="P16" s="18">
        <f>B8+B4</f>
        <v>1.77</v>
      </c>
      <c r="R16" s="16">
        <f>B4+B10+B5</f>
        <v>3.43</v>
      </c>
      <c r="T16" s="17">
        <f>B10+B5+B15</f>
        <v>4</v>
      </c>
      <c r="V16" s="17">
        <f>B5+B15+B9</f>
        <v>3.7200000000000006</v>
      </c>
      <c r="X16" s="17">
        <f>B15+B9+B19</f>
        <v>3.9800000000000004</v>
      </c>
      <c r="Z16" s="17">
        <f>B9+B19+B3</f>
        <v>3.7800000000000002</v>
      </c>
      <c r="AB16" s="17">
        <f>B19+B3+B18</f>
        <v>3.73</v>
      </c>
      <c r="AD16" s="17">
        <f>B3+B18+B7</f>
        <v>3.22</v>
      </c>
      <c r="AG16" s="15" t="s">
        <v>44</v>
      </c>
      <c r="AH16" s="16">
        <v>1.62</v>
      </c>
      <c r="AI16" s="16">
        <v>0.96</v>
      </c>
      <c r="AJ16" s="16"/>
      <c r="AK16" s="16"/>
      <c r="AL16" s="16"/>
      <c r="AM16" s="16"/>
      <c r="AP16" s="16">
        <v>1.5633333333333332</v>
      </c>
      <c r="AQ16" s="16">
        <v>0</v>
      </c>
      <c r="AR16" s="16">
        <v>1.24</v>
      </c>
      <c r="AS16" s="16"/>
      <c r="AT16" s="19">
        <v>1.365</v>
      </c>
      <c r="AU16" s="19">
        <v>0</v>
      </c>
      <c r="AV16" s="19">
        <v>0.88500000000000001</v>
      </c>
      <c r="AW16" s="16"/>
      <c r="AX16" s="16">
        <v>1.1433333333333333</v>
      </c>
      <c r="AY16" s="16"/>
      <c r="AZ16" s="16">
        <v>1.3333333333333333</v>
      </c>
      <c r="BA16" s="16"/>
      <c r="BB16" s="16">
        <v>1.2400000000000002</v>
      </c>
      <c r="BC16" s="16">
        <v>0</v>
      </c>
      <c r="BD16" s="16">
        <v>1.3266666666666669</v>
      </c>
      <c r="BE16" s="16">
        <v>0</v>
      </c>
      <c r="BF16" s="16">
        <v>1.26</v>
      </c>
      <c r="BG16" s="16"/>
      <c r="BH16" s="16">
        <v>1.2433333333333334</v>
      </c>
      <c r="BI16" s="16">
        <v>0</v>
      </c>
      <c r="BJ16" s="16">
        <v>1.0733333333333335</v>
      </c>
    </row>
    <row r="17" spans="1:62" s="17" customFormat="1">
      <c r="A17" s="15" t="s">
        <v>31</v>
      </c>
      <c r="B17" s="16">
        <v>1.02</v>
      </c>
      <c r="C17" s="16">
        <v>1.61</v>
      </c>
      <c r="D17" s="16"/>
      <c r="E17" s="16"/>
      <c r="F17" s="16"/>
      <c r="G17" s="16"/>
      <c r="J17" s="17">
        <f>B9+B19+B14</f>
        <v>4.6100000000000003</v>
      </c>
      <c r="L17" s="17">
        <f>B19+B14+B4</f>
        <v>4.3499999999999996</v>
      </c>
      <c r="N17" s="18">
        <f>B14+B4</f>
        <v>2.74</v>
      </c>
      <c r="P17" s="18">
        <f>B4+B10</f>
        <v>2.08</v>
      </c>
      <c r="R17" s="16">
        <f>B10+B12+B3</f>
        <v>3.62</v>
      </c>
      <c r="T17" s="17">
        <f>B12+B3+B21</f>
        <v>3.3</v>
      </c>
      <c r="V17" s="17">
        <f>B3+B21+B6</f>
        <v>3.66</v>
      </c>
      <c r="X17" s="17">
        <f>B21+B6+B13</f>
        <v>4.25</v>
      </c>
      <c r="Z17" s="17">
        <f>B6+B13+B2</f>
        <v>5.13</v>
      </c>
      <c r="AB17" s="17">
        <f>B13+B2+B5</f>
        <v>4.95</v>
      </c>
      <c r="AD17" s="17">
        <f>B2+B5+B8</f>
        <v>4.2200000000000006</v>
      </c>
      <c r="AG17" s="15" t="s">
        <v>31</v>
      </c>
      <c r="AH17" s="16">
        <v>1.02</v>
      </c>
      <c r="AI17" s="16">
        <v>1.61</v>
      </c>
      <c r="AJ17" s="16"/>
      <c r="AK17" s="16"/>
      <c r="AL17" s="16"/>
      <c r="AM17" s="16"/>
      <c r="AP17" s="16">
        <v>1.5366666666666668</v>
      </c>
      <c r="AQ17" s="16">
        <v>0</v>
      </c>
      <c r="AR17" s="16">
        <v>1.45</v>
      </c>
      <c r="AS17" s="16"/>
      <c r="AT17" s="19">
        <v>1.37</v>
      </c>
      <c r="AU17" s="19">
        <v>0</v>
      </c>
      <c r="AV17" s="19">
        <v>1.04</v>
      </c>
      <c r="AW17" s="16"/>
      <c r="AX17" s="16">
        <v>1.2066666666666668</v>
      </c>
      <c r="AY17" s="16"/>
      <c r="AZ17" s="16">
        <v>1.0999999999999999</v>
      </c>
      <c r="BA17" s="16"/>
      <c r="BB17" s="16">
        <v>1.22</v>
      </c>
      <c r="BC17" s="16">
        <v>0</v>
      </c>
      <c r="BD17" s="16">
        <v>1.4166666666666667</v>
      </c>
      <c r="BE17" s="16">
        <v>0</v>
      </c>
      <c r="BF17" s="16">
        <v>1.71</v>
      </c>
      <c r="BG17" s="16"/>
      <c r="BH17" s="16">
        <v>1.6500000000000001</v>
      </c>
      <c r="BI17" s="16">
        <v>0</v>
      </c>
      <c r="BJ17" s="16">
        <v>1.406666666666667</v>
      </c>
    </row>
    <row r="18" spans="1:62" s="17" customFormat="1">
      <c r="A18" s="15" t="s">
        <v>35</v>
      </c>
      <c r="B18" s="16">
        <v>0.98</v>
      </c>
      <c r="C18" s="16">
        <v>1.28</v>
      </c>
      <c r="D18" s="16"/>
      <c r="E18" s="16"/>
      <c r="F18" s="16"/>
      <c r="G18" s="16"/>
      <c r="J18" s="17">
        <f>B12+B15+B7</f>
        <v>3.61</v>
      </c>
      <c r="L18" s="17">
        <f>B15+B7+B21</f>
        <v>3.4300000000000006</v>
      </c>
      <c r="N18" s="18">
        <f>B7+B21</f>
        <v>2.09</v>
      </c>
      <c r="P18" s="18">
        <f>B21+B3</f>
        <v>2.13</v>
      </c>
      <c r="R18" s="16">
        <f>B3+B9+B14</f>
        <v>4.1399999999999997</v>
      </c>
      <c r="T18" s="17">
        <f>B9+B14+B20</f>
        <v>4.24</v>
      </c>
      <c r="V18" s="17">
        <f>B14+B20+B4</f>
        <v>3.98</v>
      </c>
      <c r="X18" s="17">
        <f>B20+B4+B2</f>
        <v>3.88</v>
      </c>
      <c r="Z18" s="17">
        <f>B4+B2+B8</f>
        <v>3.64</v>
      </c>
      <c r="AB18" s="17">
        <f>B2+B8+B16</f>
        <v>4.49</v>
      </c>
      <c r="AD18" s="17">
        <f>B8+B16+B13</f>
        <v>4.3499999999999996</v>
      </c>
      <c r="AG18" s="15" t="s">
        <v>35</v>
      </c>
      <c r="AH18" s="16">
        <v>0.98</v>
      </c>
      <c r="AI18" s="16">
        <v>1.28</v>
      </c>
      <c r="AJ18" s="16"/>
      <c r="AK18" s="16"/>
      <c r="AL18" s="16"/>
      <c r="AM18" s="16"/>
      <c r="AP18" s="16">
        <v>1.2033333333333334</v>
      </c>
      <c r="AQ18" s="16">
        <v>0</v>
      </c>
      <c r="AR18" s="16">
        <v>1.1433333333333335</v>
      </c>
      <c r="AS18" s="16"/>
      <c r="AT18" s="19">
        <v>1.0449999999999999</v>
      </c>
      <c r="AU18" s="19">
        <v>0</v>
      </c>
      <c r="AV18" s="19">
        <v>1.0649999999999999</v>
      </c>
      <c r="AW18" s="16"/>
      <c r="AX18" s="16">
        <v>1.38</v>
      </c>
      <c r="AY18" s="16"/>
      <c r="AZ18" s="16">
        <v>1.4133333333333333</v>
      </c>
      <c r="BA18" s="16"/>
      <c r="BB18" s="16">
        <v>1.3266666666666667</v>
      </c>
      <c r="BC18" s="16">
        <v>0</v>
      </c>
      <c r="BD18" s="16">
        <v>1.2933333333333332</v>
      </c>
      <c r="BE18" s="16">
        <v>0</v>
      </c>
      <c r="BF18" s="16">
        <v>1.2133333333333334</v>
      </c>
      <c r="BG18" s="16"/>
      <c r="BH18" s="16">
        <v>1.4966666666666668</v>
      </c>
      <c r="BI18" s="16">
        <v>0</v>
      </c>
      <c r="BJ18" s="16">
        <v>1.45</v>
      </c>
    </row>
    <row r="19" spans="1:62" s="17" customFormat="1">
      <c r="A19" s="15" t="s">
        <v>26</v>
      </c>
      <c r="B19" s="16">
        <v>1.61</v>
      </c>
      <c r="C19" s="16">
        <v>1.1000000000000001</v>
      </c>
      <c r="D19" s="16"/>
      <c r="E19" s="16"/>
      <c r="F19" s="16"/>
      <c r="G19" s="16"/>
      <c r="J19" s="17">
        <f>B21+B17+B20</f>
        <v>3.25</v>
      </c>
      <c r="L19" s="17">
        <f>B17+B20+B10</f>
        <v>3.57</v>
      </c>
      <c r="N19" s="18">
        <f>B20+B10</f>
        <v>2.5499999999999998</v>
      </c>
      <c r="P19" s="18">
        <f>B10+B12</f>
        <v>2.48</v>
      </c>
      <c r="R19" s="16">
        <f>B12+B2+B6</f>
        <v>4.57</v>
      </c>
      <c r="T19" s="17">
        <f>B2+B6+B9</f>
        <v>4.4300000000000006</v>
      </c>
      <c r="V19" s="17">
        <f>B6+B9+B15</f>
        <v>3.9000000000000004</v>
      </c>
      <c r="X19" s="17">
        <f>B9+B15+B16</f>
        <v>3.99</v>
      </c>
      <c r="Z19" s="17">
        <f>B15+B16+B4</f>
        <v>3.73</v>
      </c>
      <c r="AB19" s="17">
        <f>B16+B4+B13</f>
        <v>4.12</v>
      </c>
      <c r="AD19" s="17">
        <f>B4+B13+B11</f>
        <v>3.95</v>
      </c>
      <c r="AG19" s="15" t="s">
        <v>26</v>
      </c>
      <c r="AH19" s="16">
        <v>1.61</v>
      </c>
      <c r="AI19" s="16">
        <v>1.1000000000000001</v>
      </c>
      <c r="AJ19" s="16"/>
      <c r="AK19" s="16"/>
      <c r="AL19" s="16"/>
      <c r="AM19" s="16"/>
      <c r="AP19" s="16">
        <v>1.0833333333333333</v>
      </c>
      <c r="AQ19" s="16">
        <v>0</v>
      </c>
      <c r="AR19" s="16">
        <v>1.19</v>
      </c>
      <c r="AS19" s="16"/>
      <c r="AT19" s="19">
        <v>1.2749999999999999</v>
      </c>
      <c r="AU19" s="19">
        <v>0</v>
      </c>
      <c r="AV19" s="19">
        <v>1.24</v>
      </c>
      <c r="AW19" s="16"/>
      <c r="AX19" s="16">
        <v>1.5233333333333334</v>
      </c>
      <c r="AY19" s="16"/>
      <c r="AZ19" s="16">
        <v>1.4766666666666668</v>
      </c>
      <c r="BA19" s="16"/>
      <c r="BB19" s="16">
        <v>1.3</v>
      </c>
      <c r="BC19" s="16">
        <v>0</v>
      </c>
      <c r="BD19" s="16">
        <v>1.33</v>
      </c>
      <c r="BE19" s="16">
        <v>0</v>
      </c>
      <c r="BF19" s="16">
        <v>1.2433333333333334</v>
      </c>
      <c r="BG19" s="16"/>
      <c r="BH19" s="16">
        <v>1.3733333333333333</v>
      </c>
      <c r="BI19" s="16">
        <v>0</v>
      </c>
      <c r="BJ19" s="16">
        <v>1.3166666666666667</v>
      </c>
    </row>
    <row r="20" spans="1:62" s="17" customFormat="1">
      <c r="A20" s="15" t="s">
        <v>38</v>
      </c>
      <c r="B20" s="16">
        <v>1.24</v>
      </c>
      <c r="C20" s="16">
        <v>1.04</v>
      </c>
      <c r="D20" s="16"/>
      <c r="E20" s="16"/>
      <c r="F20" s="16"/>
      <c r="G20" s="16"/>
      <c r="J20" s="17">
        <f>B6+B3+B19</f>
        <v>4.28</v>
      </c>
      <c r="L20" s="17">
        <f>B3+B19+B7</f>
        <v>3.85</v>
      </c>
      <c r="N20" s="18">
        <f>B19+B7</f>
        <v>2.71</v>
      </c>
      <c r="P20" s="18">
        <f>B7+B9</f>
        <v>2.13</v>
      </c>
      <c r="R20" s="16">
        <f>B9+B21+B10</f>
        <v>3.33</v>
      </c>
      <c r="T20" s="17">
        <f>B21+B10+B18</f>
        <v>3.28</v>
      </c>
      <c r="V20" s="17">
        <f>B10+B18+B13</f>
        <v>4.0199999999999996</v>
      </c>
      <c r="X20" s="17">
        <f>B18+B13+B4</f>
        <v>3.48</v>
      </c>
      <c r="Z20" s="17">
        <f>B13+B4+B15</f>
        <v>3.84</v>
      </c>
      <c r="AB20" s="17">
        <f>B4+B15+B8</f>
        <v>3.1100000000000003</v>
      </c>
      <c r="AD20" s="17">
        <f>B15+B8+B12</f>
        <v>3.51</v>
      </c>
      <c r="AG20" s="15" t="s">
        <v>38</v>
      </c>
      <c r="AH20" s="16">
        <v>1.24</v>
      </c>
      <c r="AI20" s="16">
        <v>1.04</v>
      </c>
      <c r="AJ20" s="16"/>
      <c r="AK20" s="16"/>
      <c r="AL20" s="16"/>
      <c r="AM20" s="16"/>
      <c r="AP20" s="16">
        <v>1.4266666666666667</v>
      </c>
      <c r="AQ20" s="16">
        <v>0</v>
      </c>
      <c r="AR20" s="16">
        <v>1.2833333333333334</v>
      </c>
      <c r="AS20" s="16"/>
      <c r="AT20" s="19">
        <v>1.355</v>
      </c>
      <c r="AU20" s="19">
        <v>0</v>
      </c>
      <c r="AV20" s="19">
        <v>1.0649999999999999</v>
      </c>
      <c r="AW20" s="16"/>
      <c r="AX20" s="16">
        <v>1.1100000000000001</v>
      </c>
      <c r="AY20" s="16"/>
      <c r="AZ20" s="16">
        <v>1.0933333333333333</v>
      </c>
      <c r="BA20" s="16"/>
      <c r="BB20" s="16">
        <v>1.3399999999999999</v>
      </c>
      <c r="BC20" s="16">
        <v>0</v>
      </c>
      <c r="BD20" s="16">
        <v>1.1599999999999999</v>
      </c>
      <c r="BE20" s="16">
        <v>0</v>
      </c>
      <c r="BF20" s="16">
        <v>1.28</v>
      </c>
      <c r="BG20" s="16"/>
      <c r="BH20" s="16">
        <v>1.0366666666666668</v>
      </c>
      <c r="BI20" s="16">
        <v>0</v>
      </c>
      <c r="BJ20" s="16">
        <v>1.17</v>
      </c>
    </row>
    <row r="21" spans="1:62" s="17" customFormat="1">
      <c r="A21" s="15" t="s">
        <v>39</v>
      </c>
      <c r="B21" s="16">
        <v>0.99</v>
      </c>
      <c r="C21" s="16">
        <v>1.31</v>
      </c>
      <c r="D21" s="16"/>
      <c r="E21" s="16"/>
      <c r="F21" s="16"/>
      <c r="G21" s="16"/>
      <c r="J21" s="17">
        <f>B19+B16+B4</f>
        <v>4</v>
      </c>
      <c r="L21" s="17">
        <f>B16+B4+B18</f>
        <v>3.37</v>
      </c>
      <c r="N21" s="18">
        <f>B4+B18</f>
        <v>1.75</v>
      </c>
      <c r="P21" s="18">
        <f>B18+B14</f>
        <v>2.95</v>
      </c>
      <c r="R21" s="16">
        <f>B14+B20+B7</f>
        <v>4.3100000000000005</v>
      </c>
      <c r="T21" s="17">
        <f>B20+B7+B17</f>
        <v>3.36</v>
      </c>
      <c r="V21" s="17">
        <f>B7+B17+B8</f>
        <v>3.12</v>
      </c>
      <c r="X21" s="17">
        <f>B17+B8+B12</f>
        <v>3.19</v>
      </c>
      <c r="Z21" s="17">
        <f>B8+B12+B5</f>
        <v>3.52</v>
      </c>
      <c r="AB21" s="17">
        <f>B12+B5+B6</f>
        <v>4.05</v>
      </c>
      <c r="AD21" s="17">
        <f>B5+B6+B2</f>
        <v>4.75</v>
      </c>
      <c r="AG21" s="15" t="s">
        <v>39</v>
      </c>
      <c r="AH21" s="16">
        <v>0.99</v>
      </c>
      <c r="AI21" s="16">
        <v>1.31</v>
      </c>
      <c r="AJ21" s="16"/>
      <c r="AK21" s="16"/>
      <c r="AL21" s="16"/>
      <c r="AM21" s="16"/>
      <c r="AP21" s="16">
        <v>1.3333333333333333</v>
      </c>
      <c r="AQ21" s="16">
        <v>0</v>
      </c>
      <c r="AR21" s="16">
        <v>1.1233333333333333</v>
      </c>
      <c r="AS21" s="16"/>
      <c r="AT21" s="19">
        <v>0.875</v>
      </c>
      <c r="AU21" s="19">
        <v>0</v>
      </c>
      <c r="AV21" s="19">
        <v>1.4750000000000001</v>
      </c>
      <c r="AW21" s="16"/>
      <c r="AX21" s="16">
        <v>1.4366666666666668</v>
      </c>
      <c r="AY21" s="16"/>
      <c r="AZ21" s="16">
        <v>1.1199999999999999</v>
      </c>
      <c r="BA21" s="16"/>
      <c r="BB21" s="16">
        <v>1.04</v>
      </c>
      <c r="BC21" s="16">
        <v>0</v>
      </c>
      <c r="BD21" s="16">
        <v>1.0633333333333332</v>
      </c>
      <c r="BE21" s="16">
        <v>0</v>
      </c>
      <c r="BF21" s="16">
        <v>1.1733333333333333</v>
      </c>
      <c r="BG21" s="16"/>
      <c r="BH21" s="16">
        <v>1.3499999999999999</v>
      </c>
      <c r="BI21" s="16">
        <v>0</v>
      </c>
      <c r="BJ21" s="16">
        <v>1.5833333333333333</v>
      </c>
    </row>
    <row r="22" spans="1:62">
      <c r="AG22" s="15"/>
      <c r="AX22" s="15"/>
    </row>
    <row r="23" spans="1:62">
      <c r="A23" s="23" t="s">
        <v>55</v>
      </c>
      <c r="AG23" s="23" t="s">
        <v>55</v>
      </c>
      <c r="AX23" s="15"/>
    </row>
    <row r="24" spans="1:62">
      <c r="A24" s="24" t="s">
        <v>50</v>
      </c>
      <c r="AG24" s="24" t="s">
        <v>50</v>
      </c>
      <c r="AX24" s="15"/>
    </row>
    <row r="25" spans="1:62">
      <c r="A25" s="35" t="s">
        <v>46</v>
      </c>
      <c r="B25" s="35"/>
      <c r="C25" s="35"/>
      <c r="D25" s="35"/>
      <c r="E25" s="35"/>
      <c r="F25" s="35"/>
      <c r="G25" s="35"/>
      <c r="AG25" s="35" t="s">
        <v>46</v>
      </c>
      <c r="AH25" s="35"/>
      <c r="AI25" s="35"/>
      <c r="AJ25" s="35"/>
      <c r="AK25" s="35"/>
      <c r="AL25" s="35"/>
      <c r="AM25" s="35"/>
      <c r="AX25" s="15"/>
    </row>
    <row r="26" spans="1:62">
      <c r="A26" s="36" t="s">
        <v>47</v>
      </c>
      <c r="B26" s="36"/>
      <c r="C26" s="36"/>
      <c r="D26" s="36"/>
      <c r="E26" s="36"/>
      <c r="F26" s="36"/>
      <c r="G26" s="36"/>
      <c r="AG26" s="36" t="s">
        <v>47</v>
      </c>
      <c r="AH26" s="36"/>
      <c r="AI26" s="36"/>
      <c r="AJ26" s="36"/>
      <c r="AK26" s="36"/>
      <c r="AL26" s="36"/>
      <c r="AM26" s="36"/>
      <c r="AX26" s="15"/>
    </row>
    <row r="27" spans="1:62">
      <c r="A27" s="25" t="s">
        <v>54</v>
      </c>
      <c r="AG27" s="25" t="s">
        <v>54</v>
      </c>
      <c r="AX27" s="15"/>
    </row>
    <row r="28" spans="1:62">
      <c r="A28" s="26" t="s">
        <v>61</v>
      </c>
      <c r="AG28" s="26" t="s">
        <v>61</v>
      </c>
      <c r="AX28" s="15"/>
    </row>
    <row r="29" spans="1:62">
      <c r="A29" s="26" t="s">
        <v>77</v>
      </c>
      <c r="AG29" s="26" t="s">
        <v>77</v>
      </c>
      <c r="AX29" s="15"/>
    </row>
    <row r="30" spans="1:62">
      <c r="A30" s="27" t="s">
        <v>78</v>
      </c>
      <c r="AG30" s="27" t="s">
        <v>78</v>
      </c>
      <c r="AX30" s="15"/>
    </row>
    <row r="31" spans="1:62">
      <c r="AG31" s="15"/>
      <c r="AX31" s="15"/>
    </row>
    <row r="32" spans="1:62">
      <c r="AG32" s="15"/>
      <c r="AX32" s="15"/>
    </row>
    <row r="33" spans="1:62">
      <c r="A33" s="8" t="s">
        <v>42</v>
      </c>
      <c r="B33" s="9" t="s">
        <v>41</v>
      </c>
      <c r="C33" s="9" t="s">
        <v>41</v>
      </c>
      <c r="D33" s="10" t="s">
        <v>48</v>
      </c>
      <c r="E33" s="10" t="s">
        <v>49</v>
      </c>
      <c r="F33" s="11" t="s">
        <v>48</v>
      </c>
      <c r="G33" s="11" t="s">
        <v>49</v>
      </c>
      <c r="H33" s="9"/>
      <c r="I33" s="28">
        <v>3</v>
      </c>
      <c r="J33" s="28" t="s">
        <v>66</v>
      </c>
      <c r="K33" s="28">
        <v>4</v>
      </c>
      <c r="L33" s="28" t="s">
        <v>67</v>
      </c>
      <c r="M33" s="28">
        <v>5</v>
      </c>
      <c r="N33" s="28" t="s">
        <v>68</v>
      </c>
      <c r="O33" s="28">
        <v>6</v>
      </c>
      <c r="P33" s="28" t="s">
        <v>69</v>
      </c>
      <c r="Q33" s="28">
        <v>8</v>
      </c>
      <c r="R33" s="29" t="s">
        <v>70</v>
      </c>
      <c r="S33" s="28">
        <v>9</v>
      </c>
      <c r="T33" s="28" t="s">
        <v>71</v>
      </c>
      <c r="U33" s="28">
        <v>10</v>
      </c>
      <c r="V33" s="28" t="s">
        <v>72</v>
      </c>
      <c r="W33" s="28">
        <v>11</v>
      </c>
      <c r="X33" s="28" t="s">
        <v>73</v>
      </c>
      <c r="Y33" s="28">
        <v>12</v>
      </c>
      <c r="Z33" s="28" t="s">
        <v>74</v>
      </c>
      <c r="AA33" s="28">
        <v>13</v>
      </c>
      <c r="AB33" s="28" t="s">
        <v>75</v>
      </c>
      <c r="AC33" s="28">
        <v>14</v>
      </c>
      <c r="AD33" s="28" t="s">
        <v>76</v>
      </c>
      <c r="AG33" s="8" t="s">
        <v>42</v>
      </c>
      <c r="AH33" s="9" t="s">
        <v>40</v>
      </c>
      <c r="AI33" s="9" t="s">
        <v>41</v>
      </c>
      <c r="AJ33" s="10" t="s">
        <v>48</v>
      </c>
      <c r="AK33" s="10" t="s">
        <v>49</v>
      </c>
      <c r="AL33" s="11" t="s">
        <v>48</v>
      </c>
      <c r="AM33" s="11" t="s">
        <v>49</v>
      </c>
      <c r="AN33" s="9"/>
      <c r="AO33" s="28">
        <v>3</v>
      </c>
      <c r="AP33" s="28" t="s">
        <v>66</v>
      </c>
      <c r="AQ33" s="28">
        <v>4</v>
      </c>
      <c r="AR33" s="28" t="s">
        <v>67</v>
      </c>
      <c r="AS33" s="28">
        <v>5</v>
      </c>
      <c r="AT33" s="28" t="s">
        <v>68</v>
      </c>
      <c r="AU33" s="28">
        <v>6</v>
      </c>
      <c r="AV33" s="28" t="s">
        <v>69</v>
      </c>
      <c r="AW33" s="28">
        <v>8</v>
      </c>
      <c r="AX33" s="29" t="s">
        <v>70</v>
      </c>
      <c r="AY33" s="28">
        <v>9</v>
      </c>
      <c r="AZ33" s="28" t="s">
        <v>71</v>
      </c>
      <c r="BA33" s="28">
        <v>10</v>
      </c>
      <c r="BB33" s="28" t="s">
        <v>72</v>
      </c>
      <c r="BC33" s="28">
        <v>11</v>
      </c>
      <c r="BD33" s="28" t="s">
        <v>73</v>
      </c>
      <c r="BE33" s="28">
        <v>12</v>
      </c>
      <c r="BF33" s="28" t="s">
        <v>74</v>
      </c>
      <c r="BG33" s="28">
        <v>13</v>
      </c>
      <c r="BH33" s="28" t="s">
        <v>75</v>
      </c>
      <c r="BI33" s="28">
        <v>14</v>
      </c>
      <c r="BJ33" s="28" t="s">
        <v>76</v>
      </c>
    </row>
    <row r="34" spans="1:62">
      <c r="A34" s="15" t="s">
        <v>24</v>
      </c>
      <c r="B34" s="16">
        <v>0.85</v>
      </c>
      <c r="C34" s="16">
        <v>0.85</v>
      </c>
      <c r="D34" s="16"/>
      <c r="E34" s="16"/>
      <c r="F34" s="16"/>
      <c r="G34" s="16"/>
      <c r="H34" s="17"/>
      <c r="I34" s="17">
        <f>B36</f>
        <v>1.61</v>
      </c>
      <c r="J34" s="17">
        <f>B36+B42+B35</f>
        <v>4.7200000000000006</v>
      </c>
      <c r="K34" s="17">
        <f>B42</f>
        <v>1.82</v>
      </c>
      <c r="L34" s="17">
        <f>B42+B35+B47</f>
        <v>4.3500000000000005</v>
      </c>
      <c r="M34" s="17">
        <f>B35</f>
        <v>1.29</v>
      </c>
      <c r="N34" s="18">
        <f>B35+B47</f>
        <v>2.5300000000000002</v>
      </c>
      <c r="O34" s="17">
        <f>B47</f>
        <v>1.24</v>
      </c>
      <c r="P34" s="18">
        <f>B47+B37</f>
        <v>2.59</v>
      </c>
      <c r="Q34" s="17">
        <f>B37</f>
        <v>1.35</v>
      </c>
      <c r="R34" s="16">
        <f>B37+B51+B45</f>
        <v>3.84</v>
      </c>
      <c r="S34" s="17">
        <f>B51</f>
        <v>1.1000000000000001</v>
      </c>
      <c r="T34" s="17">
        <f>B51+B45+B43</f>
        <v>3.93</v>
      </c>
      <c r="U34" s="17">
        <f>B45</f>
        <v>1.39</v>
      </c>
      <c r="V34" s="18">
        <f>B45+B43</f>
        <v>2.83</v>
      </c>
      <c r="W34" s="17">
        <f>B43</f>
        <v>1.44</v>
      </c>
      <c r="X34" s="18">
        <f>B43+B50</f>
        <v>2.7199999999999998</v>
      </c>
      <c r="Y34" s="17"/>
      <c r="Z34" s="18">
        <f>B50+B49</f>
        <v>2.89</v>
      </c>
      <c r="AA34" s="17">
        <f>B50</f>
        <v>1.28</v>
      </c>
      <c r="AB34" s="17">
        <f>B50+B49+B39</f>
        <v>4.2699999999999996</v>
      </c>
      <c r="AC34" s="17">
        <f>B49</f>
        <v>1.61</v>
      </c>
      <c r="AD34" s="17">
        <f>B49+B39+B53</f>
        <v>4.3000000000000007</v>
      </c>
      <c r="AG34" s="15" t="s">
        <v>24</v>
      </c>
      <c r="AH34" s="16">
        <v>0.85</v>
      </c>
      <c r="AI34" s="16">
        <v>0.85</v>
      </c>
      <c r="AJ34" s="16"/>
      <c r="AK34" s="16"/>
      <c r="AL34" s="16"/>
      <c r="AM34" s="16"/>
      <c r="AN34" s="17"/>
      <c r="AO34" s="17">
        <v>1.61</v>
      </c>
      <c r="AP34" s="17">
        <v>1.5733333333333335</v>
      </c>
      <c r="AQ34" s="17">
        <v>0.60666666666666669</v>
      </c>
      <c r="AR34" s="17">
        <v>1.4500000000000002</v>
      </c>
      <c r="AS34" s="17"/>
      <c r="AT34" s="18">
        <v>1.2650000000000001</v>
      </c>
      <c r="AU34" s="18">
        <v>0.62</v>
      </c>
      <c r="AV34" s="18">
        <v>1.2949999999999999</v>
      </c>
      <c r="AW34" s="17"/>
      <c r="AX34" s="16">
        <v>1.28</v>
      </c>
      <c r="AY34" s="16">
        <v>0.3666666666666667</v>
      </c>
      <c r="AZ34" s="16">
        <v>1.31</v>
      </c>
      <c r="BA34" s="17"/>
      <c r="BB34" s="18">
        <v>1.415</v>
      </c>
      <c r="BC34" s="18">
        <v>0.72</v>
      </c>
      <c r="BD34" s="18">
        <v>1.3599999999999999</v>
      </c>
      <c r="BE34" s="18">
        <v>0</v>
      </c>
      <c r="BF34" s="18">
        <v>1.4450000000000001</v>
      </c>
      <c r="BG34" s="17"/>
      <c r="BH34" s="16">
        <v>1.4233333333333331</v>
      </c>
      <c r="BI34" s="16">
        <v>0.53666666666666674</v>
      </c>
      <c r="BJ34" s="16">
        <v>1.4333333333333336</v>
      </c>
    </row>
    <row r="35" spans="1:62">
      <c r="A35" s="15" t="s">
        <v>30</v>
      </c>
      <c r="B35" s="16">
        <v>1.29</v>
      </c>
      <c r="C35" s="16">
        <v>1.29</v>
      </c>
      <c r="D35" s="16"/>
      <c r="E35" s="16"/>
      <c r="F35" s="16"/>
      <c r="G35" s="16"/>
      <c r="H35" s="17"/>
      <c r="I35" s="17">
        <f>B40</f>
        <v>1.31</v>
      </c>
      <c r="J35" s="17">
        <f>B40+B52+B34</f>
        <v>3.2</v>
      </c>
      <c r="K35" s="17">
        <f>B52</f>
        <v>1.04</v>
      </c>
      <c r="L35" s="17">
        <f>B52+B34+B46</f>
        <v>2.6900000000000004</v>
      </c>
      <c r="M35" s="17">
        <f>B34</f>
        <v>0.85</v>
      </c>
      <c r="N35" s="18">
        <f>B34+B46</f>
        <v>1.65</v>
      </c>
      <c r="O35" s="17">
        <f>B46</f>
        <v>0.8</v>
      </c>
      <c r="P35" s="18">
        <f>B46+B50</f>
        <v>2.08</v>
      </c>
      <c r="Q35" s="17">
        <f>B50</f>
        <v>1.28</v>
      </c>
      <c r="R35" s="16">
        <f>B50+B43+B49</f>
        <v>4.33</v>
      </c>
      <c r="S35" s="17">
        <f>B43</f>
        <v>1.44</v>
      </c>
      <c r="T35" s="17">
        <f>B43+B49+B39</f>
        <v>4.43</v>
      </c>
      <c r="U35" s="17">
        <f>B49</f>
        <v>1.61</v>
      </c>
      <c r="V35" s="17">
        <f>B49+B39+B42</f>
        <v>4.8100000000000005</v>
      </c>
      <c r="W35" s="17">
        <f>B39</f>
        <v>1.38</v>
      </c>
      <c r="X35" s="17">
        <f>B39+B42+B37</f>
        <v>4.5500000000000007</v>
      </c>
      <c r="Y35" s="17">
        <f>B42</f>
        <v>1.82</v>
      </c>
      <c r="Z35" s="17">
        <f>B42+B37+B48</f>
        <v>4.13</v>
      </c>
      <c r="AA35" s="17">
        <f>B37</f>
        <v>1.35</v>
      </c>
      <c r="AB35" s="17">
        <f>B37+B48+B47</f>
        <v>3.55</v>
      </c>
      <c r="AC35" s="17">
        <f>B48</f>
        <v>0.96</v>
      </c>
      <c r="AD35" s="17">
        <f>B48+B47+B38</f>
        <v>3.33</v>
      </c>
      <c r="AG35" s="15" t="s">
        <v>30</v>
      </c>
      <c r="AH35" s="16">
        <v>1.29</v>
      </c>
      <c r="AI35" s="16">
        <v>1.29</v>
      </c>
      <c r="AJ35" s="16"/>
      <c r="AK35" s="16"/>
      <c r="AL35" s="16"/>
      <c r="AM35" s="16"/>
      <c r="AN35" s="17"/>
      <c r="AO35" s="17">
        <v>1.31</v>
      </c>
      <c r="AP35" s="17">
        <v>1.0666666666666667</v>
      </c>
      <c r="AQ35" s="17">
        <v>0.34666666666666668</v>
      </c>
      <c r="AR35" s="17">
        <v>0.89666666666666683</v>
      </c>
      <c r="AS35" s="17"/>
      <c r="AT35" s="18">
        <v>0.82499999999999996</v>
      </c>
      <c r="AU35" s="18">
        <v>0.4</v>
      </c>
      <c r="AV35" s="18">
        <v>1.04</v>
      </c>
      <c r="AW35" s="17"/>
      <c r="AX35" s="16">
        <v>1.4433333333333334</v>
      </c>
      <c r="AY35" s="17"/>
      <c r="AZ35" s="16">
        <v>1.4766666666666666</v>
      </c>
      <c r="BA35" s="16">
        <v>0.53666666666666674</v>
      </c>
      <c r="BB35" s="16">
        <v>1.6033333333333335</v>
      </c>
      <c r="BC35" s="16">
        <v>0.45999999999999996</v>
      </c>
      <c r="BD35" s="16">
        <v>1.5166666666666668</v>
      </c>
      <c r="BE35" s="16">
        <v>0.60666666666666669</v>
      </c>
      <c r="BF35" s="16">
        <v>1.3766666666666667</v>
      </c>
      <c r="BG35" s="17"/>
      <c r="BH35" s="16">
        <v>1.1833333333333333</v>
      </c>
      <c r="BI35" s="16">
        <v>0.32</v>
      </c>
      <c r="BJ35" s="16">
        <v>1.1100000000000001</v>
      </c>
    </row>
    <row r="36" spans="1:62">
      <c r="A36" s="15" t="s">
        <v>45</v>
      </c>
      <c r="B36" s="16">
        <v>1.61</v>
      </c>
      <c r="C36" s="16">
        <v>1.61</v>
      </c>
      <c r="D36" s="16"/>
      <c r="E36" s="16"/>
      <c r="F36" s="16"/>
      <c r="G36" s="16"/>
      <c r="H36" s="17"/>
      <c r="I36" s="17">
        <f>B34</f>
        <v>0.85</v>
      </c>
      <c r="J36" s="17">
        <f>B34+B45+B53</f>
        <v>3.55</v>
      </c>
      <c r="K36" s="17">
        <f>B45</f>
        <v>1.39</v>
      </c>
      <c r="L36" s="17">
        <f>B45+B53+B49</f>
        <v>4.3100000000000005</v>
      </c>
      <c r="M36" s="17">
        <f>B53</f>
        <v>1.31</v>
      </c>
      <c r="N36" s="18">
        <f>B53+B49</f>
        <v>2.92</v>
      </c>
      <c r="O36" s="17">
        <f>B49</f>
        <v>1.61</v>
      </c>
      <c r="P36" s="18">
        <f>B49+B48</f>
        <v>2.5700000000000003</v>
      </c>
      <c r="Q36" s="17">
        <f>B48</f>
        <v>0.96</v>
      </c>
      <c r="R36" s="16">
        <f>B48+B37+B44</f>
        <v>3.79</v>
      </c>
      <c r="S36" s="17">
        <f>B37</f>
        <v>1.35</v>
      </c>
      <c r="T36" s="17">
        <f>B37+B44+B42</f>
        <v>4.6500000000000004</v>
      </c>
      <c r="U36" s="17">
        <f>B44</f>
        <v>1.48</v>
      </c>
      <c r="V36" s="17">
        <f>B44+B42+B50</f>
        <v>4.58</v>
      </c>
      <c r="W36" s="17">
        <f>B42</f>
        <v>1.82</v>
      </c>
      <c r="X36" s="17">
        <f>B42+B50+B52</f>
        <v>4.1400000000000006</v>
      </c>
      <c r="Y36" s="17">
        <f>B50</f>
        <v>1.28</v>
      </c>
      <c r="Z36" s="17">
        <f>B50+B52+B51</f>
        <v>3.4200000000000004</v>
      </c>
      <c r="AA36" s="17">
        <f>B52</f>
        <v>1.04</v>
      </c>
      <c r="AB36" s="17">
        <f>B52+B51+B43</f>
        <v>3.58</v>
      </c>
      <c r="AC36" s="17">
        <f>B51</f>
        <v>1.1000000000000001</v>
      </c>
      <c r="AD36" s="17">
        <f>B51+B43+B41</f>
        <v>4.2300000000000004</v>
      </c>
      <c r="AG36" s="15" t="s">
        <v>45</v>
      </c>
      <c r="AH36" s="16">
        <v>1.61</v>
      </c>
      <c r="AI36" s="16">
        <v>1.61</v>
      </c>
      <c r="AJ36" s="16"/>
      <c r="AK36" s="16"/>
      <c r="AL36" s="16"/>
      <c r="AM36" s="16"/>
      <c r="AN36" s="17"/>
      <c r="AO36" s="17">
        <v>0.85</v>
      </c>
      <c r="AP36" s="17">
        <v>1.1833333333333333</v>
      </c>
      <c r="AQ36" s="17">
        <v>0.46333333333333332</v>
      </c>
      <c r="AR36" s="17">
        <v>1.4366666666666668</v>
      </c>
      <c r="AS36" s="17"/>
      <c r="AT36" s="18">
        <v>1.46</v>
      </c>
      <c r="AU36" s="18">
        <v>0.80500000000000005</v>
      </c>
      <c r="AV36" s="18">
        <v>1.2850000000000001</v>
      </c>
      <c r="AW36" s="17"/>
      <c r="AX36" s="16">
        <v>1.2633333333333334</v>
      </c>
      <c r="AY36" s="17"/>
      <c r="AZ36" s="16">
        <v>1.55</v>
      </c>
      <c r="BA36" s="17"/>
      <c r="BB36" s="16">
        <v>1.5266666666666666</v>
      </c>
      <c r="BC36" s="16">
        <v>0.60666666666666669</v>
      </c>
      <c r="BD36" s="16">
        <v>1.3800000000000001</v>
      </c>
      <c r="BE36" s="16">
        <v>0.42666666666666669</v>
      </c>
      <c r="BF36" s="16">
        <v>1.1400000000000001</v>
      </c>
      <c r="BG36" s="17"/>
      <c r="BH36" s="16">
        <v>1.1933333333333334</v>
      </c>
      <c r="BI36" s="16">
        <v>0.3666666666666667</v>
      </c>
      <c r="BJ36" s="16">
        <v>1.4100000000000001</v>
      </c>
    </row>
    <row r="37" spans="1:62">
      <c r="A37" s="15" t="s">
        <v>25</v>
      </c>
      <c r="B37" s="16">
        <v>1.35</v>
      </c>
      <c r="C37" s="16">
        <v>1.35</v>
      </c>
      <c r="D37" s="16"/>
      <c r="E37" s="16"/>
      <c r="F37" s="16"/>
      <c r="G37" s="16"/>
      <c r="H37" s="17"/>
      <c r="I37" s="17">
        <f>B42</f>
        <v>1.82</v>
      </c>
      <c r="J37" s="17">
        <f>B42+B41+B40</f>
        <v>4.82</v>
      </c>
      <c r="K37" s="17">
        <f>B41</f>
        <v>1.69</v>
      </c>
      <c r="L37" s="17">
        <f>B41+B40+B43</f>
        <v>4.4399999999999995</v>
      </c>
      <c r="M37" s="17">
        <f>B40</f>
        <v>1.31</v>
      </c>
      <c r="N37" s="18">
        <f>B40+B43</f>
        <v>2.75</v>
      </c>
      <c r="O37" s="17">
        <f>B43</f>
        <v>1.44</v>
      </c>
      <c r="P37" s="18">
        <f>B43+B34</f>
        <v>2.29</v>
      </c>
      <c r="Q37" s="17">
        <f>B34</f>
        <v>0.85</v>
      </c>
      <c r="R37" s="16">
        <f>B34+B36+B48</f>
        <v>3.42</v>
      </c>
      <c r="S37" s="17">
        <f>B36</f>
        <v>1.61</v>
      </c>
      <c r="T37" s="17">
        <f>B36+B48+B38</f>
        <v>3.7</v>
      </c>
      <c r="U37" s="17">
        <f>B48</f>
        <v>0.96</v>
      </c>
      <c r="V37" s="17">
        <f>B48+B38+B39</f>
        <v>3.4699999999999998</v>
      </c>
      <c r="W37" s="17">
        <f>B38</f>
        <v>1.1299999999999999</v>
      </c>
      <c r="X37" s="17">
        <f>B38+B39+B35</f>
        <v>3.8</v>
      </c>
      <c r="Y37" s="17">
        <f>B39</f>
        <v>1.38</v>
      </c>
      <c r="Z37" s="17">
        <f>B39+B35+B53</f>
        <v>3.98</v>
      </c>
      <c r="AA37" s="17">
        <f>B35</f>
        <v>1.29</v>
      </c>
      <c r="AB37" s="17">
        <f>B35+B53+B49</f>
        <v>4.21</v>
      </c>
      <c r="AC37" s="17">
        <f>B53</f>
        <v>1.31</v>
      </c>
      <c r="AD37" s="17">
        <f>B53+B49+B46</f>
        <v>3.7199999999999998</v>
      </c>
      <c r="AG37" s="15" t="s">
        <v>25</v>
      </c>
      <c r="AH37" s="16">
        <v>1.35</v>
      </c>
      <c r="AI37" s="16">
        <v>1.35</v>
      </c>
      <c r="AJ37" s="16"/>
      <c r="AK37" s="16"/>
      <c r="AL37" s="16"/>
      <c r="AM37" s="16"/>
      <c r="AN37" s="17"/>
      <c r="AO37" s="17">
        <v>1.82</v>
      </c>
      <c r="AP37" s="17">
        <v>1.6066666666666667</v>
      </c>
      <c r="AQ37" s="17">
        <v>0.56333333333333335</v>
      </c>
      <c r="AR37" s="17">
        <v>1.4799999999999998</v>
      </c>
      <c r="AS37" s="17"/>
      <c r="AT37" s="18">
        <v>1.375</v>
      </c>
      <c r="AU37" s="18">
        <v>0.72</v>
      </c>
      <c r="AV37" s="18">
        <v>1.145</v>
      </c>
      <c r="AW37" s="17"/>
      <c r="AX37" s="16">
        <v>1.1399999999999999</v>
      </c>
      <c r="AY37" s="17"/>
      <c r="AZ37" s="16">
        <v>1.2333333333333334</v>
      </c>
      <c r="BA37" s="17"/>
      <c r="BB37" s="16">
        <v>1.1566666666666665</v>
      </c>
      <c r="BC37" s="16">
        <v>0.37666666666666665</v>
      </c>
      <c r="BD37" s="16">
        <v>1.2666666666666666</v>
      </c>
      <c r="BE37" s="16">
        <v>0.45999999999999996</v>
      </c>
      <c r="BF37" s="16">
        <v>1.3266666666666667</v>
      </c>
      <c r="BG37" s="17"/>
      <c r="BH37" s="16">
        <v>1.4033333333333333</v>
      </c>
      <c r="BI37" s="16">
        <v>0.4366666666666667</v>
      </c>
      <c r="BJ37" s="16">
        <v>1.24</v>
      </c>
    </row>
    <row r="38" spans="1:62">
      <c r="A38" s="15" t="s">
        <v>29</v>
      </c>
      <c r="B38" s="16">
        <v>1.1299999999999999</v>
      </c>
      <c r="C38" s="16">
        <v>1.1299999999999999</v>
      </c>
      <c r="D38" s="16"/>
      <c r="E38" s="16"/>
      <c r="F38" s="16"/>
      <c r="G38" s="16"/>
      <c r="H38" s="17"/>
      <c r="I38" s="17">
        <f>B52</f>
        <v>1.04</v>
      </c>
      <c r="J38" s="17">
        <f>B52+B43+B42</f>
        <v>4.3</v>
      </c>
      <c r="K38" s="17">
        <f>B43</f>
        <v>1.44</v>
      </c>
      <c r="L38" s="17">
        <f>B43+B42+B44</f>
        <v>4.74</v>
      </c>
      <c r="M38" s="17">
        <f>B42</f>
        <v>1.82</v>
      </c>
      <c r="N38" s="18">
        <f>B42+B44</f>
        <v>3.3</v>
      </c>
      <c r="O38" s="17">
        <f>B44</f>
        <v>1.48</v>
      </c>
      <c r="P38" s="20">
        <f>B44</f>
        <v>1.48</v>
      </c>
      <c r="Q38" s="17"/>
      <c r="R38" s="19">
        <f>B45+B51</f>
        <v>2.4900000000000002</v>
      </c>
      <c r="S38" s="17">
        <f>B45</f>
        <v>1.39</v>
      </c>
      <c r="T38" s="17">
        <f>B45+B51+B37</f>
        <v>3.8400000000000003</v>
      </c>
      <c r="U38" s="17">
        <f>B51</f>
        <v>1.1000000000000001</v>
      </c>
      <c r="V38" s="17">
        <f>B51+B37+B49</f>
        <v>4.0600000000000005</v>
      </c>
      <c r="W38" s="17">
        <f>B37</f>
        <v>1.35</v>
      </c>
      <c r="X38" s="17">
        <f>B37+B49+B46</f>
        <v>3.76</v>
      </c>
      <c r="Y38" s="17">
        <f>B49</f>
        <v>1.61</v>
      </c>
      <c r="Z38" s="17">
        <f>B49+B46+B39</f>
        <v>3.79</v>
      </c>
      <c r="AA38" s="17">
        <f>B46</f>
        <v>0.8</v>
      </c>
      <c r="AB38" s="17">
        <f>B46+B39+B53</f>
        <v>3.4899999999999998</v>
      </c>
      <c r="AC38" s="17">
        <f>B39</f>
        <v>1.38</v>
      </c>
      <c r="AD38" s="17">
        <f>B39+B53+B35</f>
        <v>3.98</v>
      </c>
      <c r="AG38" s="15" t="s">
        <v>29</v>
      </c>
      <c r="AH38" s="16">
        <v>1.1299999999999999</v>
      </c>
      <c r="AI38" s="16">
        <v>1.1299999999999999</v>
      </c>
      <c r="AJ38" s="16"/>
      <c r="AK38" s="16"/>
      <c r="AL38" s="16"/>
      <c r="AM38" s="16"/>
      <c r="AN38" s="17"/>
      <c r="AO38" s="17">
        <v>1.04</v>
      </c>
      <c r="AP38" s="17">
        <v>1.4333333333333333</v>
      </c>
      <c r="AQ38" s="17">
        <v>0.48</v>
      </c>
      <c r="AR38" s="17">
        <v>1.58</v>
      </c>
      <c r="AS38" s="17"/>
      <c r="AT38" s="18">
        <v>1.65</v>
      </c>
      <c r="AU38" s="18">
        <v>0.74</v>
      </c>
      <c r="AV38" s="20">
        <v>1.48</v>
      </c>
      <c r="AW38" s="17"/>
      <c r="AX38" s="19">
        <v>1.2450000000000001</v>
      </c>
      <c r="AY38" s="17"/>
      <c r="AZ38" s="16">
        <v>1.28</v>
      </c>
      <c r="BA38" s="17"/>
      <c r="BB38" s="16">
        <v>1.3533333333333335</v>
      </c>
      <c r="BC38" s="16">
        <v>0.45</v>
      </c>
      <c r="BD38" s="16">
        <v>1.2533333333333332</v>
      </c>
      <c r="BE38" s="16">
        <v>0.53666666666666674</v>
      </c>
      <c r="BF38" s="16">
        <v>1.2633333333333334</v>
      </c>
      <c r="BG38" s="17"/>
      <c r="BH38" s="16">
        <v>1.1633333333333333</v>
      </c>
      <c r="BI38" s="16">
        <v>0.45999999999999996</v>
      </c>
      <c r="BJ38" s="16">
        <v>1.3266666666666667</v>
      </c>
    </row>
    <row r="39" spans="1:62">
      <c r="A39" s="15" t="s">
        <v>28</v>
      </c>
      <c r="B39" s="16">
        <v>1.38</v>
      </c>
      <c r="C39" s="16">
        <v>1.38</v>
      </c>
      <c r="D39" s="16"/>
      <c r="E39" s="16"/>
      <c r="F39" s="16"/>
      <c r="G39" s="16"/>
      <c r="H39" s="17"/>
      <c r="I39" s="17"/>
      <c r="J39" s="17">
        <f>B43+B44+B50</f>
        <v>4.2</v>
      </c>
      <c r="K39" s="17"/>
      <c r="L39" s="17">
        <f>B44+B50+B52</f>
        <v>3.8</v>
      </c>
      <c r="M39" s="17"/>
      <c r="N39" s="18">
        <f>B50+B52</f>
        <v>2.3200000000000003</v>
      </c>
      <c r="O39" s="17"/>
      <c r="P39" s="20">
        <f>B52</f>
        <v>1.04</v>
      </c>
      <c r="Q39" s="17"/>
      <c r="R39" s="19">
        <f>B40+B53</f>
        <v>2.62</v>
      </c>
      <c r="S39" s="17"/>
      <c r="T39" s="17">
        <f>B40+B53+B35</f>
        <v>3.91</v>
      </c>
      <c r="U39" s="17"/>
      <c r="V39" s="17">
        <f>B53+B35+B37</f>
        <v>3.95</v>
      </c>
      <c r="W39" s="17"/>
      <c r="X39" s="17">
        <f>B35+B37+B47</f>
        <v>3.88</v>
      </c>
      <c r="Y39" s="17"/>
      <c r="Z39" s="17">
        <f>B37+B47+B38</f>
        <v>3.7199999999999998</v>
      </c>
      <c r="AA39" s="17"/>
      <c r="AB39" s="17">
        <f>B47+B38+B34</f>
        <v>3.22</v>
      </c>
      <c r="AC39" s="17"/>
      <c r="AD39" s="17">
        <f>B38+B34+B48</f>
        <v>2.94</v>
      </c>
      <c r="AG39" s="15" t="s">
        <v>28</v>
      </c>
      <c r="AH39" s="16">
        <v>1.38</v>
      </c>
      <c r="AI39" s="16">
        <v>1.38</v>
      </c>
      <c r="AJ39" s="16"/>
      <c r="AK39" s="16"/>
      <c r="AL39" s="16"/>
      <c r="AM39" s="16"/>
      <c r="AN39" s="17"/>
      <c r="AO39" s="17"/>
      <c r="AP39" s="17">
        <v>1.4000000000000001</v>
      </c>
      <c r="AQ39" s="17">
        <v>0</v>
      </c>
      <c r="AR39" s="17">
        <v>1.2666666666666666</v>
      </c>
      <c r="AS39" s="17"/>
      <c r="AT39" s="18">
        <v>1.1600000000000001</v>
      </c>
      <c r="AU39" s="18">
        <v>0</v>
      </c>
      <c r="AV39" s="20">
        <v>1.04</v>
      </c>
      <c r="AW39" s="17"/>
      <c r="AX39" s="19">
        <v>1.31</v>
      </c>
      <c r="AY39" s="17"/>
      <c r="AZ39" s="16">
        <v>1.3033333333333335</v>
      </c>
      <c r="BA39" s="17"/>
      <c r="BB39" s="16">
        <v>1.3166666666666667</v>
      </c>
      <c r="BC39" s="16">
        <v>0</v>
      </c>
      <c r="BD39" s="16">
        <v>1.2933333333333332</v>
      </c>
      <c r="BE39" s="16">
        <v>0</v>
      </c>
      <c r="BF39" s="16">
        <v>1.24</v>
      </c>
      <c r="BG39" s="17"/>
      <c r="BH39" s="16">
        <v>1.0733333333333335</v>
      </c>
      <c r="BI39" s="16">
        <v>0</v>
      </c>
      <c r="BJ39" s="16">
        <v>0.98</v>
      </c>
    </row>
    <row r="40" spans="1:62">
      <c r="A40" s="15" t="s">
        <v>37</v>
      </c>
      <c r="B40" s="16">
        <v>1.31</v>
      </c>
      <c r="C40" s="16">
        <v>1.31</v>
      </c>
      <c r="D40" s="16"/>
      <c r="E40" s="16"/>
      <c r="F40" s="16"/>
      <c r="G40" s="16"/>
      <c r="H40" s="17"/>
      <c r="I40" s="17"/>
      <c r="J40" s="17">
        <f>B35+B46+B37</f>
        <v>3.44</v>
      </c>
      <c r="K40" s="17"/>
      <c r="L40" s="17">
        <f>B46+B37+B48</f>
        <v>3.1100000000000003</v>
      </c>
      <c r="M40" s="17"/>
      <c r="N40" s="18">
        <f>B37+B48+B39</f>
        <v>3.69</v>
      </c>
      <c r="O40" s="17"/>
      <c r="P40" s="20">
        <f>B48</f>
        <v>0.96</v>
      </c>
      <c r="Q40" s="17"/>
      <c r="R40" s="19">
        <f>B39+B43</f>
        <v>2.82</v>
      </c>
      <c r="S40" s="17"/>
      <c r="T40" s="17">
        <f>B39+B43+B44</f>
        <v>4.3</v>
      </c>
      <c r="U40" s="17"/>
      <c r="V40" s="17">
        <f>B43+B44+B53</f>
        <v>4.2300000000000004</v>
      </c>
      <c r="W40" s="17"/>
      <c r="X40" s="17">
        <f>B44+B53+B41</f>
        <v>4.4800000000000004</v>
      </c>
      <c r="Y40" s="17"/>
      <c r="Z40" s="17">
        <f>B53+B41+B50</f>
        <v>4.28</v>
      </c>
      <c r="AA40" s="17"/>
      <c r="AB40" s="17">
        <f>B41+B50+B52</f>
        <v>4.01</v>
      </c>
      <c r="AC40" s="17"/>
      <c r="AD40" s="17">
        <f>B50+B52+B49</f>
        <v>3.9300000000000006</v>
      </c>
      <c r="AG40" s="15" t="s">
        <v>37</v>
      </c>
      <c r="AH40" s="16">
        <v>1.31</v>
      </c>
      <c r="AI40" s="16">
        <v>1.31</v>
      </c>
      <c r="AJ40" s="16"/>
      <c r="AK40" s="16"/>
      <c r="AL40" s="16"/>
      <c r="AM40" s="16"/>
      <c r="AN40" s="17"/>
      <c r="AO40" s="17"/>
      <c r="AP40" s="17">
        <v>1.1466666666666667</v>
      </c>
      <c r="AQ40" s="17">
        <v>0</v>
      </c>
      <c r="AR40" s="17">
        <v>1.0366666666666668</v>
      </c>
      <c r="AS40" s="17"/>
      <c r="AT40" s="18">
        <v>1.845</v>
      </c>
      <c r="AU40" s="18">
        <v>0</v>
      </c>
      <c r="AV40" s="20">
        <v>0.96</v>
      </c>
      <c r="AW40" s="17"/>
      <c r="AX40" s="19">
        <v>1.41</v>
      </c>
      <c r="AY40" s="17"/>
      <c r="AZ40" s="16">
        <v>1.4333333333333333</v>
      </c>
      <c r="BA40" s="17"/>
      <c r="BB40" s="16">
        <v>1.4100000000000001</v>
      </c>
      <c r="BC40" s="16">
        <v>0</v>
      </c>
      <c r="BD40" s="16">
        <v>1.4933333333333334</v>
      </c>
      <c r="BE40" s="16">
        <v>0</v>
      </c>
      <c r="BF40" s="16">
        <v>1.4266666666666667</v>
      </c>
      <c r="BG40" s="17"/>
      <c r="BH40" s="16">
        <v>1.3366666666666667</v>
      </c>
      <c r="BI40" s="16">
        <v>0</v>
      </c>
      <c r="BJ40" s="16">
        <v>1.3100000000000003</v>
      </c>
    </row>
    <row r="41" spans="1:62">
      <c r="A41" s="15" t="s">
        <v>36</v>
      </c>
      <c r="B41" s="16">
        <v>1.69</v>
      </c>
      <c r="C41" s="16">
        <v>1.69</v>
      </c>
      <c r="D41" s="16"/>
      <c r="E41" s="16"/>
      <c r="F41" s="16"/>
      <c r="G41" s="16"/>
      <c r="H41" s="17"/>
      <c r="I41" s="17"/>
      <c r="J41" s="17">
        <f>B49+B37+B43</f>
        <v>4.4000000000000004</v>
      </c>
      <c r="K41" s="17"/>
      <c r="L41" s="17">
        <f>B37+B43+B45</f>
        <v>4.18</v>
      </c>
      <c r="M41" s="17"/>
      <c r="N41" s="18">
        <f>B43+B45</f>
        <v>2.83</v>
      </c>
      <c r="O41" s="17"/>
      <c r="P41" s="18">
        <f>B45+B52</f>
        <v>2.4299999999999997</v>
      </c>
      <c r="Q41" s="17"/>
      <c r="R41" s="16">
        <f>B52+B50+B47</f>
        <v>3.5600000000000005</v>
      </c>
      <c r="S41" s="17"/>
      <c r="T41" s="17">
        <f>B50+B47+B51</f>
        <v>3.62</v>
      </c>
      <c r="U41" s="17"/>
      <c r="V41" s="17">
        <f>B47+B51+B48</f>
        <v>3.3</v>
      </c>
      <c r="W41" s="17"/>
      <c r="X41" s="17">
        <f>B51+B48+B40</f>
        <v>3.37</v>
      </c>
      <c r="Y41" s="17"/>
      <c r="Z41" s="17">
        <f>B48+B40+B42</f>
        <v>4.09</v>
      </c>
      <c r="AA41" s="17"/>
      <c r="AB41" s="17">
        <f>B40+B42+B44</f>
        <v>4.6099999999999994</v>
      </c>
      <c r="AC41" s="17"/>
      <c r="AD41" s="17">
        <f>B42+B44+B36</f>
        <v>4.91</v>
      </c>
      <c r="AG41" s="15" t="s">
        <v>36</v>
      </c>
      <c r="AH41" s="16">
        <v>1.69</v>
      </c>
      <c r="AI41" s="16">
        <v>1.69</v>
      </c>
      <c r="AJ41" s="16"/>
      <c r="AK41" s="16"/>
      <c r="AL41" s="16"/>
      <c r="AM41" s="16"/>
      <c r="AN41" s="17"/>
      <c r="AO41" s="17"/>
      <c r="AP41" s="17">
        <v>1.4666666666666668</v>
      </c>
      <c r="AQ41" s="17">
        <v>0</v>
      </c>
      <c r="AR41" s="17">
        <v>1.3933333333333333</v>
      </c>
      <c r="AS41" s="17"/>
      <c r="AT41" s="18">
        <v>1.415</v>
      </c>
      <c r="AU41" s="18">
        <v>0</v>
      </c>
      <c r="AV41" s="18">
        <v>1.2149999999999999</v>
      </c>
      <c r="AW41" s="17"/>
      <c r="AX41" s="16">
        <v>1.1866666666666668</v>
      </c>
      <c r="AY41" s="17"/>
      <c r="AZ41" s="16">
        <v>1.2066666666666668</v>
      </c>
      <c r="BA41" s="17"/>
      <c r="BB41" s="16">
        <v>1.0999999999999999</v>
      </c>
      <c r="BC41" s="16">
        <v>0</v>
      </c>
      <c r="BD41" s="16">
        <v>1.1233333333333333</v>
      </c>
      <c r="BE41" s="16">
        <v>0</v>
      </c>
      <c r="BF41" s="16">
        <v>1.3633333333333333</v>
      </c>
      <c r="BG41" s="17"/>
      <c r="BH41" s="16">
        <v>1.5366666666666664</v>
      </c>
      <c r="BI41" s="16">
        <v>0</v>
      </c>
      <c r="BJ41" s="16">
        <v>1.6366666666666667</v>
      </c>
    </row>
    <row r="42" spans="1:62">
      <c r="A42" s="15" t="s">
        <v>32</v>
      </c>
      <c r="B42" s="16">
        <v>1.82</v>
      </c>
      <c r="C42" s="16">
        <v>1.82</v>
      </c>
      <c r="D42" s="16"/>
      <c r="E42" s="16"/>
      <c r="F42" s="16"/>
      <c r="G42" s="16"/>
      <c r="H42" s="17"/>
      <c r="I42" s="17"/>
      <c r="J42" s="17">
        <f>B37+B34+B38</f>
        <v>3.33</v>
      </c>
      <c r="K42" s="17"/>
      <c r="L42" s="17">
        <f>B34+B38+B51</f>
        <v>3.08</v>
      </c>
      <c r="M42" s="17"/>
      <c r="N42" s="18">
        <f>B38+B51</f>
        <v>2.23</v>
      </c>
      <c r="O42" s="17"/>
      <c r="P42" s="18">
        <f>B51+B49</f>
        <v>2.71</v>
      </c>
      <c r="Q42" s="17"/>
      <c r="R42" s="16">
        <f>B49+B48+B52</f>
        <v>3.6100000000000003</v>
      </c>
      <c r="S42" s="17"/>
      <c r="T42" s="17">
        <f>B48+B52+B36</f>
        <v>3.6100000000000003</v>
      </c>
      <c r="U42" s="17"/>
      <c r="V42" s="17">
        <f>B52+B36+B35</f>
        <v>3.9400000000000004</v>
      </c>
      <c r="W42" s="17"/>
      <c r="X42" s="17">
        <f>B36+B35+B43</f>
        <v>4.34</v>
      </c>
      <c r="Y42" s="17"/>
      <c r="Z42" s="17">
        <f>B35+B43+B41</f>
        <v>4.42</v>
      </c>
      <c r="AA42" s="17"/>
      <c r="AB42" s="17">
        <f>B43+B41+B46</f>
        <v>3.9299999999999997</v>
      </c>
      <c r="AC42" s="17"/>
      <c r="AD42" s="17">
        <f>B41+B46+B47</f>
        <v>3.7300000000000004</v>
      </c>
      <c r="AG42" s="15" t="s">
        <v>32</v>
      </c>
      <c r="AH42" s="16">
        <v>1.82</v>
      </c>
      <c r="AI42" s="16">
        <v>1.82</v>
      </c>
      <c r="AJ42" s="16"/>
      <c r="AK42" s="16"/>
      <c r="AL42" s="16"/>
      <c r="AM42" s="16"/>
      <c r="AN42" s="17"/>
      <c r="AO42" s="17"/>
      <c r="AP42" s="17">
        <v>1.1100000000000001</v>
      </c>
      <c r="AQ42" s="17">
        <v>0</v>
      </c>
      <c r="AR42" s="17">
        <v>1.0266666666666666</v>
      </c>
      <c r="AS42" s="17"/>
      <c r="AT42" s="18">
        <v>1.115</v>
      </c>
      <c r="AU42" s="18">
        <v>0</v>
      </c>
      <c r="AV42" s="18">
        <v>1.355</v>
      </c>
      <c r="AW42" s="17"/>
      <c r="AX42" s="16">
        <v>1.2033333333333334</v>
      </c>
      <c r="AY42" s="17"/>
      <c r="AZ42" s="16">
        <v>1.2033333333333334</v>
      </c>
      <c r="BA42" s="17"/>
      <c r="BB42" s="16">
        <v>1.3133333333333335</v>
      </c>
      <c r="BC42" s="16">
        <v>0</v>
      </c>
      <c r="BD42" s="16">
        <v>1.4466666666666665</v>
      </c>
      <c r="BE42" s="16">
        <v>0</v>
      </c>
      <c r="BF42" s="16">
        <v>1.4733333333333334</v>
      </c>
      <c r="BG42" s="17"/>
      <c r="BH42" s="16">
        <v>1.3099999999999998</v>
      </c>
      <c r="BI42" s="16">
        <v>0</v>
      </c>
      <c r="BJ42" s="16">
        <v>1.2433333333333334</v>
      </c>
    </row>
    <row r="43" spans="1:62">
      <c r="A43" s="15" t="s">
        <v>27</v>
      </c>
      <c r="B43" s="16">
        <v>1.44</v>
      </c>
      <c r="C43" s="16">
        <v>1.44</v>
      </c>
      <c r="D43" s="16"/>
      <c r="E43" s="16"/>
      <c r="F43" s="16"/>
      <c r="G43" s="16"/>
      <c r="H43" s="17"/>
      <c r="I43" s="17"/>
      <c r="J43" s="17">
        <f>B39+B38+B41</f>
        <v>4.1999999999999993</v>
      </c>
      <c r="K43" s="17"/>
      <c r="L43" s="17">
        <f>B38+B41+B37</f>
        <v>4.17</v>
      </c>
      <c r="M43" s="17"/>
      <c r="N43" s="18">
        <f>B41+B37</f>
        <v>3.04</v>
      </c>
      <c r="O43" s="17"/>
      <c r="P43" s="20">
        <f>B37</f>
        <v>1.35</v>
      </c>
      <c r="Q43" s="17"/>
      <c r="R43" s="19">
        <f>B35+B40</f>
        <v>2.6</v>
      </c>
      <c r="S43" s="17"/>
      <c r="T43" s="17">
        <f>B35+B40+B34</f>
        <v>3.45</v>
      </c>
      <c r="U43" s="17"/>
      <c r="V43" s="17">
        <f>B40+B34+B44</f>
        <v>3.64</v>
      </c>
      <c r="W43" s="17"/>
      <c r="X43" s="17">
        <f>B34+B44+B42</f>
        <v>4.1500000000000004</v>
      </c>
      <c r="Y43" s="17"/>
      <c r="Z43" s="17">
        <f>B44+B42+B45</f>
        <v>4.6899999999999995</v>
      </c>
      <c r="AA43" s="17"/>
      <c r="AB43" s="17">
        <f>B42+B45+B36</f>
        <v>4.82</v>
      </c>
      <c r="AC43" s="17"/>
      <c r="AD43" s="17">
        <f>B45+B36+B51</f>
        <v>4.0999999999999996</v>
      </c>
      <c r="AG43" s="15" t="s">
        <v>27</v>
      </c>
      <c r="AH43" s="16">
        <v>1.44</v>
      </c>
      <c r="AI43" s="16">
        <v>1.44</v>
      </c>
      <c r="AJ43" s="16"/>
      <c r="AK43" s="16"/>
      <c r="AL43" s="16"/>
      <c r="AM43" s="16"/>
      <c r="AN43" s="17"/>
      <c r="AO43" s="17"/>
      <c r="AP43" s="17">
        <v>1.3999999999999997</v>
      </c>
      <c r="AQ43" s="17">
        <v>0</v>
      </c>
      <c r="AR43" s="17">
        <v>1.39</v>
      </c>
      <c r="AS43" s="17"/>
      <c r="AT43" s="18">
        <v>1.52</v>
      </c>
      <c r="AU43" s="18">
        <v>0</v>
      </c>
      <c r="AV43" s="20">
        <v>1.35</v>
      </c>
      <c r="AW43" s="17"/>
      <c r="AX43" s="19">
        <v>1.3</v>
      </c>
      <c r="AY43" s="17"/>
      <c r="AZ43" s="16">
        <v>1.1500000000000001</v>
      </c>
      <c r="BA43" s="17"/>
      <c r="BB43" s="16">
        <v>1.2133333333333334</v>
      </c>
      <c r="BC43" s="16">
        <v>0</v>
      </c>
      <c r="BD43" s="16">
        <v>1.3833333333333335</v>
      </c>
      <c r="BE43" s="16">
        <v>0</v>
      </c>
      <c r="BF43" s="16">
        <v>1.5633333333333332</v>
      </c>
      <c r="BG43" s="17"/>
      <c r="BH43" s="16">
        <v>1.6066666666666667</v>
      </c>
      <c r="BI43" s="16">
        <v>0</v>
      </c>
      <c r="BJ43" s="16">
        <v>1.3666666666666665</v>
      </c>
    </row>
    <row r="44" spans="1:62">
      <c r="A44" s="15" t="s">
        <v>34</v>
      </c>
      <c r="B44" s="16">
        <v>1.48</v>
      </c>
      <c r="C44" s="16">
        <v>1.48</v>
      </c>
      <c r="D44" s="16"/>
      <c r="E44" s="16"/>
      <c r="F44" s="16"/>
      <c r="G44" s="16"/>
      <c r="H44" s="17"/>
      <c r="I44" s="17"/>
      <c r="J44" s="17">
        <f>B50+B39+B47</f>
        <v>3.9000000000000004</v>
      </c>
      <c r="K44" s="17"/>
      <c r="L44" s="17">
        <f>B39+B47+B38</f>
        <v>3.75</v>
      </c>
      <c r="M44" s="17"/>
      <c r="N44" s="18">
        <f>B47+B38</f>
        <v>2.37</v>
      </c>
      <c r="O44" s="17"/>
      <c r="P44" s="18">
        <f>B38+B51</f>
        <v>2.23</v>
      </c>
      <c r="Q44" s="17"/>
      <c r="R44" s="16">
        <f>B51+B49+B36</f>
        <v>4.32</v>
      </c>
      <c r="S44" s="17"/>
      <c r="T44" s="17">
        <f>B49+B36+B40</f>
        <v>4.53</v>
      </c>
      <c r="U44" s="17"/>
      <c r="V44" s="17">
        <f>B36+B40+B43</f>
        <v>4.3599999999999994</v>
      </c>
      <c r="W44" s="17"/>
      <c r="X44" s="17">
        <f>B40+B43+B53</f>
        <v>4.0600000000000005</v>
      </c>
      <c r="Y44" s="17"/>
      <c r="Z44" s="17">
        <f>B43+B53+B46</f>
        <v>3.55</v>
      </c>
      <c r="AA44" s="17"/>
      <c r="AB44" s="17">
        <f>B53+B46+B41</f>
        <v>3.8000000000000003</v>
      </c>
      <c r="AC44" s="17"/>
      <c r="AD44" s="17">
        <f>B46+B41+B52</f>
        <v>3.5300000000000002</v>
      </c>
      <c r="AG44" s="15" t="s">
        <v>34</v>
      </c>
      <c r="AH44" s="16">
        <v>1.48</v>
      </c>
      <c r="AI44" s="16">
        <v>1.48</v>
      </c>
      <c r="AJ44" s="16"/>
      <c r="AK44" s="16"/>
      <c r="AL44" s="16"/>
      <c r="AM44" s="16"/>
      <c r="AN44" s="17"/>
      <c r="AO44" s="17"/>
      <c r="AP44" s="17">
        <v>1.3</v>
      </c>
      <c r="AQ44" s="17">
        <v>0</v>
      </c>
      <c r="AR44" s="17">
        <v>1.25</v>
      </c>
      <c r="AS44" s="17"/>
      <c r="AT44" s="18">
        <v>1.1850000000000001</v>
      </c>
      <c r="AU44" s="18">
        <v>0</v>
      </c>
      <c r="AV44" s="18">
        <v>1.115</v>
      </c>
      <c r="AW44" s="17"/>
      <c r="AX44" s="16">
        <v>1.4400000000000002</v>
      </c>
      <c r="AY44" s="17"/>
      <c r="AZ44" s="16">
        <v>1.51</v>
      </c>
      <c r="BA44" s="17"/>
      <c r="BB44" s="16">
        <v>1.4533333333333331</v>
      </c>
      <c r="BC44" s="16">
        <v>0</v>
      </c>
      <c r="BD44" s="16">
        <v>1.3533333333333335</v>
      </c>
      <c r="BE44" s="16">
        <v>0</v>
      </c>
      <c r="BF44" s="16">
        <v>1.1833333333333333</v>
      </c>
      <c r="BG44" s="17"/>
      <c r="BH44" s="16">
        <v>1.2666666666666668</v>
      </c>
      <c r="BI44" s="16">
        <v>0</v>
      </c>
      <c r="BJ44" s="16">
        <v>1.1766666666666667</v>
      </c>
    </row>
    <row r="45" spans="1:62">
      <c r="A45" s="15" t="s">
        <v>33</v>
      </c>
      <c r="B45" s="16">
        <v>1.39</v>
      </c>
      <c r="C45" s="16">
        <v>1.39</v>
      </c>
      <c r="D45" s="16"/>
      <c r="E45" s="16"/>
      <c r="F45" s="16"/>
      <c r="G45" s="16"/>
      <c r="H45" s="17"/>
      <c r="I45" s="17"/>
      <c r="J45" s="17">
        <f>B47+B36+B48</f>
        <v>3.81</v>
      </c>
      <c r="K45" s="17"/>
      <c r="L45" s="17">
        <f>B36+B48+B41</f>
        <v>4.26</v>
      </c>
      <c r="M45" s="17"/>
      <c r="N45" s="18">
        <f>B48+B41</f>
        <v>2.65</v>
      </c>
      <c r="O45" s="17"/>
      <c r="P45" s="20">
        <f>B41</f>
        <v>1.69</v>
      </c>
      <c r="Q45" s="17"/>
      <c r="R45" s="19">
        <f>B38+B34</f>
        <v>1.98</v>
      </c>
      <c r="S45" s="17"/>
      <c r="T45" s="17">
        <f>B38+B34+B46</f>
        <v>2.7800000000000002</v>
      </c>
      <c r="U45" s="17"/>
      <c r="V45" s="17">
        <f>B34+B46+B52</f>
        <v>2.69</v>
      </c>
      <c r="W45" s="17"/>
      <c r="X45" s="17">
        <f>B46+B52+B49</f>
        <v>3.45</v>
      </c>
      <c r="Y45" s="17"/>
      <c r="Z45" s="17">
        <f>B52+B49+B43</f>
        <v>4.09</v>
      </c>
      <c r="AA45" s="17"/>
      <c r="AB45" s="17">
        <f>B49+B43+B51</f>
        <v>4.1500000000000004</v>
      </c>
      <c r="AC45" s="17"/>
      <c r="AD45" s="17">
        <f>B43+B51+B50</f>
        <v>3.8200000000000003</v>
      </c>
      <c r="AG45" s="15" t="s">
        <v>33</v>
      </c>
      <c r="AH45" s="16">
        <v>1.39</v>
      </c>
      <c r="AI45" s="16">
        <v>1.39</v>
      </c>
      <c r="AJ45" s="16"/>
      <c r="AK45" s="16"/>
      <c r="AL45" s="16"/>
      <c r="AM45" s="16"/>
      <c r="AN45" s="17"/>
      <c r="AO45" s="17"/>
      <c r="AP45" s="17">
        <v>1.27</v>
      </c>
      <c r="AQ45" s="17">
        <v>0</v>
      </c>
      <c r="AR45" s="17">
        <v>1.42</v>
      </c>
      <c r="AS45" s="17"/>
      <c r="AT45" s="18">
        <v>1.325</v>
      </c>
      <c r="AU45" s="18">
        <v>0</v>
      </c>
      <c r="AV45" s="20">
        <v>1.69</v>
      </c>
      <c r="AW45" s="17"/>
      <c r="AX45" s="19">
        <v>0.99</v>
      </c>
      <c r="AY45" s="17"/>
      <c r="AZ45" s="16">
        <v>0.92666666666666675</v>
      </c>
      <c r="BA45" s="17"/>
      <c r="BB45" s="16">
        <v>0.89666666666666661</v>
      </c>
      <c r="BC45" s="16">
        <v>0</v>
      </c>
      <c r="BD45" s="16">
        <v>1.1500000000000001</v>
      </c>
      <c r="BE45" s="16">
        <v>0</v>
      </c>
      <c r="BF45" s="16">
        <v>1.3633333333333333</v>
      </c>
      <c r="BG45" s="17"/>
      <c r="BH45" s="16">
        <v>1.3833333333333335</v>
      </c>
      <c r="BI45" s="16">
        <v>0</v>
      </c>
      <c r="BJ45" s="16">
        <v>1.2733333333333334</v>
      </c>
    </row>
    <row r="46" spans="1:62">
      <c r="A46" s="15" t="s">
        <v>23</v>
      </c>
      <c r="B46" s="16">
        <v>0.8</v>
      </c>
      <c r="C46" s="16">
        <v>0.8</v>
      </c>
      <c r="D46" s="16"/>
      <c r="E46" s="16"/>
      <c r="F46" s="16"/>
      <c r="G46" s="16"/>
      <c r="H46" s="17"/>
      <c r="I46" s="17"/>
      <c r="J46" s="17">
        <f>B48+B40+B49</f>
        <v>3.88</v>
      </c>
      <c r="K46" s="17"/>
      <c r="L46" s="17">
        <f>B40+B49+B35</f>
        <v>4.21</v>
      </c>
      <c r="M46" s="17"/>
      <c r="N46" s="18">
        <f>B49+B35</f>
        <v>2.9000000000000004</v>
      </c>
      <c r="O46" s="17"/>
      <c r="P46" s="18">
        <f>B35+B53</f>
        <v>2.6</v>
      </c>
      <c r="Q46" s="17"/>
      <c r="R46" s="16">
        <f>B53+B47+B50</f>
        <v>3.83</v>
      </c>
      <c r="S46" s="17"/>
      <c r="T46" s="17">
        <f>B47+B50+B45</f>
        <v>3.91</v>
      </c>
      <c r="U46" s="17"/>
      <c r="V46" s="18">
        <f>B50+B45</f>
        <v>2.67</v>
      </c>
      <c r="W46" s="17"/>
      <c r="X46" s="18">
        <f>B45+B38</f>
        <v>2.5199999999999996</v>
      </c>
      <c r="Y46" s="17"/>
      <c r="Z46" s="18">
        <f>B38+B44</f>
        <v>2.61</v>
      </c>
      <c r="AA46" s="17"/>
      <c r="AB46" s="17">
        <f>B38+B44+B42</f>
        <v>4.43</v>
      </c>
      <c r="AC46" s="17"/>
      <c r="AD46" s="17">
        <f>B44+B42+B37</f>
        <v>4.6500000000000004</v>
      </c>
      <c r="AG46" s="15" t="s">
        <v>23</v>
      </c>
      <c r="AH46" s="16">
        <v>0.8</v>
      </c>
      <c r="AI46" s="16">
        <v>0.8</v>
      </c>
      <c r="AJ46" s="16"/>
      <c r="AK46" s="16"/>
      <c r="AL46" s="16"/>
      <c r="AM46" s="16"/>
      <c r="AN46" s="17"/>
      <c r="AO46" s="17"/>
      <c r="AP46" s="17">
        <v>1.2933333333333332</v>
      </c>
      <c r="AQ46" s="17">
        <v>0</v>
      </c>
      <c r="AR46" s="17">
        <v>1.4033333333333333</v>
      </c>
      <c r="AS46" s="17"/>
      <c r="AT46" s="18">
        <v>1.4500000000000002</v>
      </c>
      <c r="AU46" s="18">
        <v>0</v>
      </c>
      <c r="AV46" s="18">
        <v>1.3</v>
      </c>
      <c r="AW46" s="17"/>
      <c r="AX46" s="16">
        <v>1.2766666666666666</v>
      </c>
      <c r="AY46" s="17"/>
      <c r="AZ46" s="16">
        <v>1.3033333333333335</v>
      </c>
      <c r="BA46" s="17"/>
      <c r="BB46" s="18">
        <v>1.335</v>
      </c>
      <c r="BC46" s="18">
        <v>0</v>
      </c>
      <c r="BD46" s="18">
        <v>1.2599999999999998</v>
      </c>
      <c r="BE46" s="18">
        <v>0</v>
      </c>
      <c r="BF46" s="18">
        <v>1.3049999999999999</v>
      </c>
      <c r="BG46" s="17"/>
      <c r="BH46" s="16">
        <v>1.4766666666666666</v>
      </c>
      <c r="BI46" s="16">
        <v>0</v>
      </c>
      <c r="BJ46" s="16">
        <v>1.55</v>
      </c>
    </row>
    <row r="47" spans="1:62">
      <c r="A47" s="15" t="s">
        <v>43</v>
      </c>
      <c r="B47" s="16">
        <v>1.24</v>
      </c>
      <c r="C47" s="16">
        <v>1.24</v>
      </c>
      <c r="D47" s="16"/>
      <c r="E47" s="16"/>
      <c r="F47" s="16"/>
      <c r="G47" s="16"/>
      <c r="H47" s="17"/>
      <c r="I47" s="17"/>
      <c r="J47" s="17">
        <f>B45+B50+B44</f>
        <v>4.1500000000000004</v>
      </c>
      <c r="K47" s="17"/>
      <c r="L47" s="17">
        <f>B50+B44+B34</f>
        <v>3.61</v>
      </c>
      <c r="M47" s="17"/>
      <c r="N47" s="18">
        <f>B44+B34</f>
        <v>2.33</v>
      </c>
      <c r="O47" s="17"/>
      <c r="P47" s="20">
        <f>B34</f>
        <v>0.85</v>
      </c>
      <c r="Q47" s="17"/>
      <c r="R47" s="19">
        <f>B46+B41</f>
        <v>2.4900000000000002</v>
      </c>
      <c r="S47" s="17"/>
      <c r="T47" s="17">
        <f>B46+B41+B48</f>
        <v>3.45</v>
      </c>
      <c r="U47" s="17"/>
      <c r="V47" s="17">
        <f>B41+B48+B51</f>
        <v>3.75</v>
      </c>
      <c r="W47" s="17"/>
      <c r="X47" s="17">
        <f>B48+B51+B39</f>
        <v>3.44</v>
      </c>
      <c r="Y47" s="17"/>
      <c r="Z47" s="17">
        <f>B51+B39+B52</f>
        <v>3.52</v>
      </c>
      <c r="AA47" s="17"/>
      <c r="AB47" s="17">
        <f>B39+B52+B35</f>
        <v>3.71</v>
      </c>
      <c r="AC47" s="17"/>
      <c r="AD47" s="17">
        <f>B52+B35+B42</f>
        <v>4.1500000000000004</v>
      </c>
      <c r="AG47" s="15" t="s">
        <v>43</v>
      </c>
      <c r="AH47" s="16">
        <v>1.24</v>
      </c>
      <c r="AI47" s="16">
        <v>1.24</v>
      </c>
      <c r="AJ47" s="16"/>
      <c r="AK47" s="16"/>
      <c r="AL47" s="16"/>
      <c r="AM47" s="16"/>
      <c r="AN47" s="17"/>
      <c r="AO47" s="17"/>
      <c r="AP47" s="17">
        <v>1.3833333333333335</v>
      </c>
      <c r="AQ47" s="17">
        <v>0</v>
      </c>
      <c r="AR47" s="17">
        <v>1.2033333333333334</v>
      </c>
      <c r="AS47" s="17"/>
      <c r="AT47" s="18">
        <v>1.165</v>
      </c>
      <c r="AU47" s="18">
        <v>0</v>
      </c>
      <c r="AV47" s="20">
        <v>0.85</v>
      </c>
      <c r="AW47" s="17"/>
      <c r="AX47" s="19">
        <v>1.2450000000000001</v>
      </c>
      <c r="AY47" s="17"/>
      <c r="AZ47" s="16">
        <v>1.1500000000000001</v>
      </c>
      <c r="BA47" s="17"/>
      <c r="BB47" s="16">
        <v>1.25</v>
      </c>
      <c r="BC47" s="16">
        <v>0</v>
      </c>
      <c r="BD47" s="16">
        <v>1.1466666666666667</v>
      </c>
      <c r="BE47" s="16">
        <v>0</v>
      </c>
      <c r="BF47" s="16">
        <v>1.1733333333333333</v>
      </c>
      <c r="BG47" s="17"/>
      <c r="BH47" s="16">
        <v>1.2366666666666666</v>
      </c>
      <c r="BI47" s="16">
        <v>0</v>
      </c>
      <c r="BJ47" s="16">
        <v>1.3833333333333335</v>
      </c>
    </row>
    <row r="48" spans="1:62">
      <c r="A48" s="15" t="s">
        <v>44</v>
      </c>
      <c r="B48" s="16">
        <v>0.96</v>
      </c>
      <c r="C48" s="16">
        <v>0.96</v>
      </c>
      <c r="D48" s="16"/>
      <c r="E48" s="16"/>
      <c r="F48" s="16"/>
      <c r="G48" s="16"/>
      <c r="H48" s="17"/>
      <c r="I48" s="17"/>
      <c r="J48" s="17">
        <f>B46+B53+B45</f>
        <v>3.5</v>
      </c>
      <c r="K48" s="17"/>
      <c r="L48" s="17">
        <f>B53+B45+B40</f>
        <v>4.01</v>
      </c>
      <c r="M48" s="17"/>
      <c r="N48" s="18">
        <f>B45+B40</f>
        <v>2.7</v>
      </c>
      <c r="O48" s="17"/>
      <c r="P48" s="18">
        <f>B40+B36</f>
        <v>2.92</v>
      </c>
      <c r="Q48" s="17"/>
      <c r="R48" s="16">
        <f>B36+B42+B37</f>
        <v>4.78</v>
      </c>
      <c r="S48" s="17"/>
      <c r="T48" s="17">
        <f>B42+B37+B47</f>
        <v>4.41</v>
      </c>
      <c r="U48" s="17"/>
      <c r="V48" s="17">
        <f>B37+B47+B41</f>
        <v>4.2799999999999994</v>
      </c>
      <c r="W48" s="17"/>
      <c r="X48" s="17">
        <f>B47+B41+B51</f>
        <v>4.0299999999999994</v>
      </c>
      <c r="Y48" s="17"/>
      <c r="Z48" s="17">
        <f>B41+B51+B35</f>
        <v>4.08</v>
      </c>
      <c r="AA48" s="17"/>
      <c r="AB48" s="17">
        <f>B51+B35+B50</f>
        <v>3.67</v>
      </c>
      <c r="AC48" s="17"/>
      <c r="AD48" s="17">
        <f>B35+B50+B39</f>
        <v>3.95</v>
      </c>
      <c r="AG48" s="15" t="s">
        <v>44</v>
      </c>
      <c r="AH48" s="16">
        <v>0.96</v>
      </c>
      <c r="AI48" s="16">
        <v>0.96</v>
      </c>
      <c r="AJ48" s="16"/>
      <c r="AK48" s="16"/>
      <c r="AL48" s="16"/>
      <c r="AM48" s="16"/>
      <c r="AN48" s="17"/>
      <c r="AO48" s="17"/>
      <c r="AP48" s="17">
        <v>1.1666666666666667</v>
      </c>
      <c r="AQ48" s="17">
        <v>0</v>
      </c>
      <c r="AR48" s="17">
        <v>1.3366666666666667</v>
      </c>
      <c r="AS48" s="17"/>
      <c r="AT48" s="18">
        <v>1.35</v>
      </c>
      <c r="AU48" s="18">
        <v>0</v>
      </c>
      <c r="AV48" s="18">
        <v>1.46</v>
      </c>
      <c r="AW48" s="17"/>
      <c r="AX48" s="16">
        <v>1.5933333333333335</v>
      </c>
      <c r="AY48" s="17"/>
      <c r="AZ48" s="16">
        <v>1.47</v>
      </c>
      <c r="BA48" s="17"/>
      <c r="BB48" s="16">
        <v>1.4266666666666665</v>
      </c>
      <c r="BC48" s="16">
        <v>0</v>
      </c>
      <c r="BD48" s="16">
        <v>1.343333333333333</v>
      </c>
      <c r="BE48" s="16">
        <v>0</v>
      </c>
      <c r="BF48" s="16">
        <v>1.36</v>
      </c>
      <c r="BG48" s="17"/>
      <c r="BH48" s="16">
        <v>1.2233333333333334</v>
      </c>
      <c r="BI48" s="16">
        <v>0</v>
      </c>
      <c r="BJ48" s="16">
        <v>1.3166666666666667</v>
      </c>
    </row>
    <row r="49" spans="1:62">
      <c r="A49" s="15" t="s">
        <v>31</v>
      </c>
      <c r="B49" s="16">
        <v>1.61</v>
      </c>
      <c r="C49" s="16">
        <v>1.61</v>
      </c>
      <c r="D49" s="16"/>
      <c r="E49" s="16"/>
      <c r="F49" s="16"/>
      <c r="G49" s="16"/>
      <c r="H49" s="17"/>
      <c r="I49" s="17"/>
      <c r="J49" s="17">
        <f>B41+B51+B46</f>
        <v>3.59</v>
      </c>
      <c r="K49" s="17"/>
      <c r="L49" s="17">
        <f>B51+B46+B36</f>
        <v>3.5100000000000002</v>
      </c>
      <c r="M49" s="17"/>
      <c r="N49" s="18">
        <f>B46+B36</f>
        <v>2.41</v>
      </c>
      <c r="O49" s="17"/>
      <c r="P49" s="18">
        <f>B36+B42</f>
        <v>3.43</v>
      </c>
      <c r="Q49" s="17"/>
      <c r="R49" s="16">
        <f>B42+B44+B35</f>
        <v>4.59</v>
      </c>
      <c r="S49" s="17"/>
      <c r="T49" s="17">
        <f>B44+B35+B53</f>
        <v>4.08</v>
      </c>
      <c r="U49" s="17"/>
      <c r="V49" s="17">
        <f>B35+B53+B38</f>
        <v>3.73</v>
      </c>
      <c r="W49" s="17"/>
      <c r="X49" s="17">
        <f>B53+B38+B45</f>
        <v>3.83</v>
      </c>
      <c r="Y49" s="17"/>
      <c r="Z49" s="17">
        <f>B38+B45+B34</f>
        <v>3.3699999999999997</v>
      </c>
      <c r="AA49" s="17"/>
      <c r="AB49" s="17">
        <f>B45+B34+B37</f>
        <v>3.59</v>
      </c>
      <c r="AC49" s="17"/>
      <c r="AD49" s="17">
        <f>B34+B37+B40</f>
        <v>3.5100000000000002</v>
      </c>
      <c r="AG49" s="15" t="s">
        <v>31</v>
      </c>
      <c r="AH49" s="16">
        <v>1.61</v>
      </c>
      <c r="AI49" s="16">
        <v>1.61</v>
      </c>
      <c r="AJ49" s="16"/>
      <c r="AK49" s="16"/>
      <c r="AL49" s="16"/>
      <c r="AM49" s="16"/>
      <c r="AN49" s="17"/>
      <c r="AO49" s="17"/>
      <c r="AP49" s="17">
        <v>1.1966666666666665</v>
      </c>
      <c r="AQ49" s="17">
        <v>0</v>
      </c>
      <c r="AR49" s="17">
        <v>1.1700000000000002</v>
      </c>
      <c r="AS49" s="17"/>
      <c r="AT49" s="18">
        <v>1.2050000000000001</v>
      </c>
      <c r="AU49" s="18">
        <v>0</v>
      </c>
      <c r="AV49" s="18">
        <v>1.7150000000000001</v>
      </c>
      <c r="AW49" s="17"/>
      <c r="AX49" s="16">
        <v>1.53</v>
      </c>
      <c r="AY49" s="17"/>
      <c r="AZ49" s="16">
        <v>1.36</v>
      </c>
      <c r="BA49" s="17"/>
      <c r="BB49" s="16">
        <v>1.2433333333333334</v>
      </c>
      <c r="BC49" s="16">
        <v>0</v>
      </c>
      <c r="BD49" s="16">
        <v>1.2766666666666666</v>
      </c>
      <c r="BE49" s="16">
        <v>0</v>
      </c>
      <c r="BF49" s="16">
        <v>1.1233333333333333</v>
      </c>
      <c r="BG49" s="17"/>
      <c r="BH49" s="16">
        <v>1.1966666666666665</v>
      </c>
      <c r="BI49" s="16">
        <v>0</v>
      </c>
      <c r="BJ49" s="16">
        <v>1.1700000000000002</v>
      </c>
    </row>
    <row r="50" spans="1:62">
      <c r="A50" s="15" t="s">
        <v>35</v>
      </c>
      <c r="B50" s="16">
        <v>1.28</v>
      </c>
      <c r="C50" s="16">
        <v>1.28</v>
      </c>
      <c r="D50" s="16"/>
      <c r="E50" s="16"/>
      <c r="F50" s="16"/>
      <c r="G50" s="16"/>
      <c r="H50" s="17"/>
      <c r="I50" s="17"/>
      <c r="J50" s="17">
        <f>B44+B47+B39</f>
        <v>4.0999999999999996</v>
      </c>
      <c r="K50" s="17"/>
      <c r="L50" s="17">
        <f>B47+B39+B53</f>
        <v>3.93</v>
      </c>
      <c r="M50" s="17"/>
      <c r="N50" s="18">
        <f>B39+B53</f>
        <v>2.69</v>
      </c>
      <c r="O50" s="17"/>
      <c r="P50" s="18">
        <f>B53+B35</f>
        <v>2.6</v>
      </c>
      <c r="Q50" s="17"/>
      <c r="R50" s="16">
        <f>B35+B41+B46</f>
        <v>3.7800000000000002</v>
      </c>
      <c r="S50" s="17"/>
      <c r="T50" s="17">
        <f>B41+B46+B52</f>
        <v>3.5300000000000002</v>
      </c>
      <c r="U50" s="17"/>
      <c r="V50" s="17">
        <f>B46+B52+B36</f>
        <v>3.45</v>
      </c>
      <c r="W50" s="17"/>
      <c r="X50" s="17">
        <f>B52+B36+B34</f>
        <v>3.5000000000000004</v>
      </c>
      <c r="Y50" s="17"/>
      <c r="Z50" s="17">
        <f>B36+B34+B40</f>
        <v>3.77</v>
      </c>
      <c r="AA50" s="17"/>
      <c r="AB50" s="17">
        <f>B34+B40+B48</f>
        <v>3.12</v>
      </c>
      <c r="AC50" s="17"/>
      <c r="AD50" s="17">
        <f>B40+B48+B45</f>
        <v>3.66</v>
      </c>
      <c r="AG50" s="15" t="s">
        <v>35</v>
      </c>
      <c r="AH50" s="16">
        <v>1.28</v>
      </c>
      <c r="AI50" s="16">
        <v>1.28</v>
      </c>
      <c r="AJ50" s="16"/>
      <c r="AK50" s="16"/>
      <c r="AL50" s="16"/>
      <c r="AM50" s="16"/>
      <c r="AN50" s="17"/>
      <c r="AO50" s="17"/>
      <c r="AP50" s="17">
        <v>1.3666666666666665</v>
      </c>
      <c r="AQ50" s="17">
        <v>0</v>
      </c>
      <c r="AR50" s="17">
        <v>1.31</v>
      </c>
      <c r="AS50" s="17"/>
      <c r="AT50" s="18">
        <v>1.345</v>
      </c>
      <c r="AU50" s="18">
        <v>0</v>
      </c>
      <c r="AV50" s="18">
        <v>1.3</v>
      </c>
      <c r="AW50" s="17"/>
      <c r="AX50" s="16">
        <v>1.26</v>
      </c>
      <c r="AY50" s="17"/>
      <c r="AZ50" s="16">
        <v>1.1766666666666667</v>
      </c>
      <c r="BA50" s="17"/>
      <c r="BB50" s="16">
        <v>1.1500000000000001</v>
      </c>
      <c r="BC50" s="16">
        <v>0</v>
      </c>
      <c r="BD50" s="16">
        <v>1.1666666666666667</v>
      </c>
      <c r="BE50" s="16">
        <v>0</v>
      </c>
      <c r="BF50" s="16">
        <v>1.2566666666666666</v>
      </c>
      <c r="BG50" s="17"/>
      <c r="BH50" s="16">
        <v>1.04</v>
      </c>
      <c r="BI50" s="16">
        <v>0</v>
      </c>
      <c r="BJ50" s="16">
        <v>1.22</v>
      </c>
    </row>
    <row r="51" spans="1:62">
      <c r="A51" s="15" t="s">
        <v>26</v>
      </c>
      <c r="B51" s="16">
        <v>1.1000000000000001</v>
      </c>
      <c r="C51" s="16">
        <v>1.1000000000000001</v>
      </c>
      <c r="D51" s="16"/>
      <c r="E51" s="16"/>
      <c r="F51" s="16"/>
      <c r="G51" s="16"/>
      <c r="H51" s="17"/>
      <c r="I51" s="17"/>
      <c r="J51" s="17">
        <f>B53+B49+B52</f>
        <v>3.96</v>
      </c>
      <c r="K51" s="17"/>
      <c r="L51" s="17">
        <f>B49+B52+B42</f>
        <v>4.4700000000000006</v>
      </c>
      <c r="M51" s="17"/>
      <c r="N51" s="18">
        <f>B52+B42</f>
        <v>2.8600000000000003</v>
      </c>
      <c r="O51" s="17"/>
      <c r="P51" s="18">
        <f>B42+B44</f>
        <v>3.3</v>
      </c>
      <c r="Q51" s="17"/>
      <c r="R51" s="16">
        <f>B44+B34+B38</f>
        <v>3.46</v>
      </c>
      <c r="S51" s="17"/>
      <c r="T51" s="17">
        <f>B34+B38+B41</f>
        <v>3.67</v>
      </c>
      <c r="U51" s="17"/>
      <c r="V51" s="17">
        <f>B38+B41+B47</f>
        <v>4.0599999999999996</v>
      </c>
      <c r="W51" s="17"/>
      <c r="X51" s="17">
        <f>B41+B47+B48</f>
        <v>3.8899999999999997</v>
      </c>
      <c r="Y51" s="17"/>
      <c r="Z51" s="17">
        <f>B47+B48+B36</f>
        <v>3.8100000000000005</v>
      </c>
      <c r="AA51" s="17"/>
      <c r="AB51" s="17">
        <f>B48+B36+B45</f>
        <v>3.96</v>
      </c>
      <c r="AC51" s="17"/>
      <c r="AD51" s="17">
        <f>B36+B45+B43</f>
        <v>4.4399999999999995</v>
      </c>
      <c r="AG51" s="15" t="s">
        <v>26</v>
      </c>
      <c r="AH51" s="16">
        <v>1.1000000000000001</v>
      </c>
      <c r="AI51" s="16">
        <v>1.1000000000000001</v>
      </c>
      <c r="AJ51" s="16"/>
      <c r="AK51" s="16"/>
      <c r="AL51" s="16"/>
      <c r="AM51" s="16"/>
      <c r="AN51" s="17"/>
      <c r="AO51" s="17"/>
      <c r="AP51" s="17">
        <v>1.32</v>
      </c>
      <c r="AQ51" s="17">
        <v>0</v>
      </c>
      <c r="AR51" s="17">
        <v>1.4900000000000002</v>
      </c>
      <c r="AS51" s="17"/>
      <c r="AT51" s="18">
        <v>1.4300000000000002</v>
      </c>
      <c r="AU51" s="18">
        <v>0</v>
      </c>
      <c r="AV51" s="18">
        <v>1.65</v>
      </c>
      <c r="AW51" s="17"/>
      <c r="AX51" s="16">
        <v>1.1533333333333333</v>
      </c>
      <c r="AY51" s="17"/>
      <c r="AZ51" s="16">
        <v>1.2233333333333334</v>
      </c>
      <c r="BA51" s="17"/>
      <c r="BB51" s="16">
        <v>1.3533333333333333</v>
      </c>
      <c r="BC51" s="16">
        <v>0</v>
      </c>
      <c r="BD51" s="16">
        <v>1.2966666666666666</v>
      </c>
      <c r="BE51" s="16">
        <v>0</v>
      </c>
      <c r="BF51" s="16">
        <v>1.2700000000000002</v>
      </c>
      <c r="BG51" s="17"/>
      <c r="BH51" s="16">
        <v>1.32</v>
      </c>
      <c r="BI51" s="16">
        <v>0</v>
      </c>
      <c r="BJ51" s="16">
        <v>1.4799999999999998</v>
      </c>
    </row>
    <row r="52" spans="1:62">
      <c r="A52" s="15" t="s">
        <v>38</v>
      </c>
      <c r="B52" s="16">
        <v>1.04</v>
      </c>
      <c r="C52" s="16">
        <v>1.04</v>
      </c>
      <c r="D52" s="16"/>
      <c r="E52" s="16"/>
      <c r="F52" s="16"/>
      <c r="G52" s="16"/>
      <c r="H52" s="17"/>
      <c r="I52" s="17"/>
      <c r="J52" s="17">
        <f>B38+B35+B51</f>
        <v>3.52</v>
      </c>
      <c r="K52" s="17"/>
      <c r="L52" s="17">
        <f>B35+B51+B39</f>
        <v>3.77</v>
      </c>
      <c r="M52" s="17"/>
      <c r="N52" s="18">
        <f>B51+B39</f>
        <v>2.48</v>
      </c>
      <c r="O52" s="17"/>
      <c r="P52" s="18">
        <f>B39+B41</f>
        <v>3.07</v>
      </c>
      <c r="Q52" s="17"/>
      <c r="R52" s="16">
        <f>B41+B53+B42</f>
        <v>4.82</v>
      </c>
      <c r="S52" s="17"/>
      <c r="T52" s="17">
        <f>B53+B42+B50</f>
        <v>4.41</v>
      </c>
      <c r="U52" s="17"/>
      <c r="V52" s="17">
        <f>B42+B50+B45</f>
        <v>4.49</v>
      </c>
      <c r="W52" s="17"/>
      <c r="X52" s="17">
        <f>B50+B45+B36</f>
        <v>4.28</v>
      </c>
      <c r="Y52" s="17"/>
      <c r="Z52" s="17">
        <f>B45+B36+B47</f>
        <v>4.24</v>
      </c>
      <c r="AA52" s="17"/>
      <c r="AB52" s="17">
        <f>B36+B47+B40</f>
        <v>4.16</v>
      </c>
      <c r="AC52" s="17"/>
      <c r="AD52" s="17">
        <f>B47+B40+B44</f>
        <v>4.0299999999999994</v>
      </c>
      <c r="AG52" s="15" t="s">
        <v>38</v>
      </c>
      <c r="AH52" s="16">
        <v>1.04</v>
      </c>
      <c r="AI52" s="16">
        <v>1.04</v>
      </c>
      <c r="AJ52" s="16"/>
      <c r="AK52" s="16"/>
      <c r="AL52" s="16"/>
      <c r="AM52" s="16"/>
      <c r="AN52" s="17"/>
      <c r="AO52" s="17"/>
      <c r="AP52" s="17">
        <v>1.1733333333333333</v>
      </c>
      <c r="AQ52" s="17">
        <v>0</v>
      </c>
      <c r="AR52" s="17">
        <v>1.2566666666666666</v>
      </c>
      <c r="AS52" s="17"/>
      <c r="AT52" s="18">
        <v>1.24</v>
      </c>
      <c r="AU52" s="18">
        <v>0</v>
      </c>
      <c r="AV52" s="18">
        <v>1.5349999999999999</v>
      </c>
      <c r="AW52" s="17"/>
      <c r="AX52" s="16">
        <v>1.6066666666666667</v>
      </c>
      <c r="AY52" s="17"/>
      <c r="AZ52" s="16">
        <v>1.47</v>
      </c>
      <c r="BA52" s="17"/>
      <c r="BB52" s="16">
        <v>1.4966666666666668</v>
      </c>
      <c r="BC52" s="16">
        <v>0</v>
      </c>
      <c r="BD52" s="16">
        <v>1.4266666666666667</v>
      </c>
      <c r="BE52" s="16">
        <v>0</v>
      </c>
      <c r="BF52" s="16">
        <v>1.4133333333333333</v>
      </c>
      <c r="BG52" s="17"/>
      <c r="BH52" s="16">
        <v>1.3866666666666667</v>
      </c>
      <c r="BI52" s="16">
        <v>0</v>
      </c>
      <c r="BJ52" s="16">
        <v>1.343333333333333</v>
      </c>
    </row>
    <row r="53" spans="1:62">
      <c r="A53" s="15" t="s">
        <v>39</v>
      </c>
      <c r="B53" s="16">
        <v>1.31</v>
      </c>
      <c r="C53" s="16">
        <v>1.31</v>
      </c>
      <c r="D53" s="16"/>
      <c r="E53" s="16"/>
      <c r="F53" s="16"/>
      <c r="G53" s="16"/>
      <c r="H53" s="17"/>
      <c r="I53" s="17"/>
      <c r="J53" s="17">
        <f>B51+B48+B36</f>
        <v>3.67</v>
      </c>
      <c r="K53" s="17"/>
      <c r="L53" s="17">
        <f>B48+B36+B50</f>
        <v>3.8500000000000005</v>
      </c>
      <c r="M53" s="17"/>
      <c r="N53" s="18">
        <f>B36+B50</f>
        <v>2.89</v>
      </c>
      <c r="O53" s="17"/>
      <c r="P53" s="18">
        <f>B50+B46</f>
        <v>2.08</v>
      </c>
      <c r="Q53" s="17"/>
      <c r="R53" s="16">
        <f>B46+B52+B39</f>
        <v>3.2199999999999998</v>
      </c>
      <c r="S53" s="17"/>
      <c r="T53" s="17">
        <f>B52+B39+B49</f>
        <v>4.03</v>
      </c>
      <c r="U53" s="17"/>
      <c r="V53" s="17">
        <f>B39+B49+B40</f>
        <v>4.3000000000000007</v>
      </c>
      <c r="W53" s="17"/>
      <c r="X53" s="17">
        <f>B49+B40+B44</f>
        <v>4.4000000000000004</v>
      </c>
      <c r="Y53" s="17"/>
      <c r="Z53" s="17">
        <f>B40+B44+B37</f>
        <v>4.1400000000000006</v>
      </c>
      <c r="AA53" s="17"/>
      <c r="AB53" s="17">
        <f>B44+B37+B38</f>
        <v>3.96</v>
      </c>
      <c r="AC53" s="17"/>
      <c r="AD53" s="17">
        <f>B37+B38+B34</f>
        <v>3.33</v>
      </c>
      <c r="AG53" s="15" t="s">
        <v>39</v>
      </c>
      <c r="AH53" s="16">
        <v>1.31</v>
      </c>
      <c r="AI53" s="16">
        <v>1.31</v>
      </c>
      <c r="AJ53" s="16"/>
      <c r="AK53" s="16"/>
      <c r="AL53" s="16"/>
      <c r="AM53" s="16"/>
      <c r="AN53" s="17"/>
      <c r="AO53" s="17"/>
      <c r="AP53" s="17">
        <v>1.2233333333333334</v>
      </c>
      <c r="AQ53" s="17">
        <v>0</v>
      </c>
      <c r="AR53" s="17">
        <v>1.2833333333333334</v>
      </c>
      <c r="AS53" s="17"/>
      <c r="AT53" s="18">
        <v>1.4450000000000001</v>
      </c>
      <c r="AU53" s="18">
        <v>0</v>
      </c>
      <c r="AV53" s="18">
        <v>1.04</v>
      </c>
      <c r="AW53" s="17"/>
      <c r="AX53" s="16">
        <v>1.0733333333333333</v>
      </c>
      <c r="AY53" s="17"/>
      <c r="AZ53" s="16">
        <v>1.3433333333333335</v>
      </c>
      <c r="BA53" s="17"/>
      <c r="BB53" s="16">
        <v>1.4333333333333336</v>
      </c>
      <c r="BC53" s="16">
        <v>0</v>
      </c>
      <c r="BD53" s="16">
        <v>1.4666666666666668</v>
      </c>
      <c r="BE53" s="16">
        <v>0</v>
      </c>
      <c r="BF53" s="16">
        <v>1.3800000000000001</v>
      </c>
      <c r="BG53" s="17"/>
      <c r="BH53" s="16">
        <v>1.32</v>
      </c>
      <c r="BI53" s="16">
        <v>0</v>
      </c>
      <c r="BJ53" s="16">
        <v>1.1100000000000001</v>
      </c>
    </row>
  </sheetData>
  <sortState xmlns:xlrd2="http://schemas.microsoft.com/office/spreadsheetml/2017/richdata2" ref="A2:G21">
    <sortCondition ref="A8:A21"/>
  </sortState>
  <mergeCells count="4">
    <mergeCell ref="A25:G25"/>
    <mergeCell ref="A26:G26"/>
    <mergeCell ref="AG25:AM25"/>
    <mergeCell ref="AG26:AM26"/>
  </mergeCells>
  <conditionalFormatting sqref="AP34:BJ53">
    <cfRule type="cellIs" dxfId="0" priority="2" operator="lessThan">
      <formula>1.26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A7C3-1B14-41E0-999B-50981AC0FB2E}">
  <dimension ref="A1:K26"/>
  <sheetViews>
    <sheetView tabSelected="1" topLeftCell="C1" workbookViewId="0">
      <selection activeCell="K10" sqref="K10"/>
    </sheetView>
  </sheetViews>
  <sheetFormatPr defaultColWidth="9" defaultRowHeight="16.5"/>
  <cols>
    <col min="1" max="1" width="22.77734375" style="30" bestFit="1" customWidth="1"/>
    <col min="2" max="2" width="12.33203125" style="30" bestFit="1" customWidth="1"/>
    <col min="3" max="3" width="13.77734375" style="30" bestFit="1" customWidth="1"/>
    <col min="4" max="16384" width="9" style="30"/>
  </cols>
  <sheetData>
    <row r="1" spans="1:11">
      <c r="A1" s="8" t="s">
        <v>42</v>
      </c>
      <c r="B1" s="9" t="s">
        <v>40</v>
      </c>
      <c r="C1" s="11" t="s">
        <v>48</v>
      </c>
      <c r="D1" s="30" t="s">
        <v>80</v>
      </c>
      <c r="H1" s="37" t="s">
        <v>85</v>
      </c>
      <c r="I1" s="37"/>
      <c r="J1" s="37"/>
      <c r="K1" s="37"/>
    </row>
    <row r="2" spans="1:11">
      <c r="A2" s="15" t="s">
        <v>24</v>
      </c>
      <c r="B2" s="16">
        <v>1.87</v>
      </c>
      <c r="C2" s="16">
        <v>3.0129999999999999</v>
      </c>
      <c r="D2" s="32">
        <v>1.0043333333333333</v>
      </c>
      <c r="H2" s="30" t="s">
        <v>81</v>
      </c>
      <c r="I2" s="30" t="s">
        <v>82</v>
      </c>
      <c r="J2" s="30" t="s">
        <v>83</v>
      </c>
      <c r="K2" s="30" t="s">
        <v>84</v>
      </c>
    </row>
    <row r="3" spans="1:11">
      <c r="A3" s="15" t="s">
        <v>30</v>
      </c>
      <c r="B3" s="16">
        <v>1.18</v>
      </c>
      <c r="C3" s="16">
        <v>4.33</v>
      </c>
      <c r="D3" s="31">
        <v>1.4433333333333334</v>
      </c>
      <c r="H3" s="30" t="s">
        <v>86</v>
      </c>
      <c r="I3" s="30" t="s">
        <v>86</v>
      </c>
      <c r="K3" s="30" t="s">
        <v>86</v>
      </c>
    </row>
    <row r="4" spans="1:11">
      <c r="A4" s="15" t="s">
        <v>45</v>
      </c>
      <c r="B4" s="16">
        <v>0.77</v>
      </c>
      <c r="C4" s="16">
        <v>3.4400000000000004</v>
      </c>
      <c r="D4" s="32">
        <v>1.1466666666666667</v>
      </c>
      <c r="H4" s="30" t="s">
        <v>87</v>
      </c>
      <c r="I4" s="30" t="s">
        <v>88</v>
      </c>
    </row>
    <row r="5" spans="1:11">
      <c r="A5" s="15" t="s">
        <v>25</v>
      </c>
      <c r="B5" s="16">
        <v>1.35</v>
      </c>
      <c r="C5" s="16">
        <v>4.58</v>
      </c>
      <c r="D5" s="31">
        <v>1.5266666666666666</v>
      </c>
      <c r="I5" s="30" t="s">
        <v>89</v>
      </c>
    </row>
    <row r="6" spans="1:11">
      <c r="A6" s="15" t="s">
        <v>29</v>
      </c>
      <c r="B6" s="16">
        <v>0.153</v>
      </c>
      <c r="C6" s="16">
        <v>3.88</v>
      </c>
      <c r="D6" s="33">
        <v>1.2933333333333332</v>
      </c>
    </row>
    <row r="7" spans="1:11">
      <c r="A7" s="15" t="s">
        <v>28</v>
      </c>
      <c r="B7" s="16">
        <v>1.1000000000000001</v>
      </c>
      <c r="C7" s="16">
        <v>5.07</v>
      </c>
      <c r="D7" s="33">
        <v>1.2675000000000001</v>
      </c>
    </row>
    <row r="8" spans="1:11">
      <c r="A8" s="15" t="s">
        <v>37</v>
      </c>
      <c r="B8" s="16">
        <v>1</v>
      </c>
      <c r="C8" s="16">
        <v>3.6900000000000004</v>
      </c>
      <c r="D8" s="32">
        <v>1.2300000000000002</v>
      </c>
    </row>
    <row r="9" spans="1:11">
      <c r="A9" s="15" t="s">
        <v>36</v>
      </c>
      <c r="B9" s="16">
        <v>1.03</v>
      </c>
      <c r="C9" s="16">
        <v>3.113</v>
      </c>
      <c r="D9" s="32">
        <v>1.0376666666666667</v>
      </c>
    </row>
    <row r="10" spans="1:11">
      <c r="A10" s="15" t="s">
        <v>32</v>
      </c>
      <c r="B10" s="16">
        <v>1.31</v>
      </c>
      <c r="C10" s="16">
        <v>4.25</v>
      </c>
      <c r="D10" s="32">
        <v>1.0625</v>
      </c>
    </row>
    <row r="11" spans="1:11">
      <c r="A11" s="15" t="s">
        <v>27</v>
      </c>
      <c r="B11" s="16">
        <v>1.45</v>
      </c>
      <c r="C11" s="16">
        <v>4.83</v>
      </c>
      <c r="D11" s="31">
        <v>1.61</v>
      </c>
    </row>
    <row r="12" spans="1:11">
      <c r="A12" s="15" t="s">
        <v>34</v>
      </c>
      <c r="B12" s="16">
        <v>1.17</v>
      </c>
      <c r="C12" s="16">
        <v>4.66</v>
      </c>
      <c r="D12" s="31">
        <v>1.5533333333333335</v>
      </c>
    </row>
    <row r="13" spans="1:11">
      <c r="A13" s="15" t="s">
        <v>33</v>
      </c>
      <c r="B13" s="16">
        <v>1.73</v>
      </c>
      <c r="C13" s="16">
        <v>3.6999999999999997</v>
      </c>
      <c r="D13" s="32">
        <v>1.2333333333333332</v>
      </c>
    </row>
    <row r="14" spans="1:11">
      <c r="A14" s="15" t="s">
        <v>23</v>
      </c>
      <c r="B14" s="16">
        <v>1.97</v>
      </c>
      <c r="C14" s="16">
        <v>3.58</v>
      </c>
      <c r="D14" s="32">
        <v>1.1933333333333334</v>
      </c>
    </row>
    <row r="15" spans="1:11">
      <c r="A15" s="15" t="s">
        <v>43</v>
      </c>
      <c r="B15" s="16">
        <v>1.34</v>
      </c>
      <c r="C15" s="16">
        <v>2.78</v>
      </c>
      <c r="D15" s="32">
        <v>0.92666666666666664</v>
      </c>
    </row>
    <row r="16" spans="1:11">
      <c r="A16" s="15" t="s">
        <v>44</v>
      </c>
      <c r="B16" s="16">
        <v>1.62</v>
      </c>
      <c r="C16" s="16">
        <v>4.49</v>
      </c>
      <c r="D16" s="31">
        <v>1.4966666666666668</v>
      </c>
    </row>
    <row r="17" spans="1:4">
      <c r="A17" s="15" t="s">
        <v>31</v>
      </c>
      <c r="B17" s="16">
        <v>1.02</v>
      </c>
      <c r="C17" s="16">
        <v>3.4200000000000004</v>
      </c>
      <c r="D17" s="32">
        <v>1.1400000000000001</v>
      </c>
    </row>
    <row r="18" spans="1:4">
      <c r="A18" s="15" t="s">
        <v>35</v>
      </c>
      <c r="B18" s="16">
        <v>0.98</v>
      </c>
      <c r="C18" s="16">
        <v>2.4830000000000001</v>
      </c>
      <c r="D18" s="32">
        <v>0.82766666666666666</v>
      </c>
    </row>
    <row r="19" spans="1:4">
      <c r="A19" s="15" t="s">
        <v>26</v>
      </c>
      <c r="B19" s="16">
        <v>1.61</v>
      </c>
      <c r="C19" s="16">
        <v>3.5300000000000002</v>
      </c>
      <c r="D19" s="32">
        <v>1.1766666666666667</v>
      </c>
    </row>
    <row r="20" spans="1:4">
      <c r="A20" s="15" t="s">
        <v>38</v>
      </c>
      <c r="B20" s="16">
        <v>1.24</v>
      </c>
      <c r="C20" s="16">
        <v>4.67</v>
      </c>
      <c r="D20" s="31">
        <v>1.5566666666666666</v>
      </c>
    </row>
    <row r="21" spans="1:4">
      <c r="A21" s="15" t="s">
        <v>39</v>
      </c>
      <c r="B21" s="16">
        <v>0.99</v>
      </c>
      <c r="C21" s="16">
        <v>3.55</v>
      </c>
      <c r="D21" s="32">
        <v>1.1833333333333333</v>
      </c>
    </row>
    <row r="22" spans="1:4">
      <c r="A22" s="15"/>
      <c r="B22" s="22"/>
      <c r="C22" s="22"/>
    </row>
    <row r="23" spans="1:4">
      <c r="A23" s="23" t="s">
        <v>55</v>
      </c>
      <c r="B23" s="22"/>
      <c r="C23" s="22"/>
    </row>
    <row r="24" spans="1:4">
      <c r="A24" s="24" t="s">
        <v>50</v>
      </c>
      <c r="B24" s="22"/>
      <c r="C24" s="22"/>
    </row>
    <row r="25" spans="1:4">
      <c r="A25" s="35" t="s">
        <v>46</v>
      </c>
      <c r="B25" s="35"/>
      <c r="C25" s="35"/>
    </row>
    <row r="26" spans="1:4">
      <c r="A26" s="36" t="s">
        <v>47</v>
      </c>
      <c r="B26" s="36"/>
      <c r="C26" s="36"/>
    </row>
  </sheetData>
  <sortState xmlns:xlrd2="http://schemas.microsoft.com/office/spreadsheetml/2017/richdata2" ref="A2:D21">
    <sortCondition ref="A3:A21"/>
  </sortState>
  <mergeCells count="3">
    <mergeCell ref="A25:C25"/>
    <mergeCell ref="A26:C26"/>
    <mergeCell ref="H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JOY</vt:lpstr>
      <vt:lpstr>NIYI</vt:lpstr>
      <vt:lpstr>NAOMI</vt:lpstr>
      <vt:lpstr>TOSIN</vt:lpstr>
      <vt:lpstr>Goals 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2022-08-02T19:57:06Z</dcterms:created>
  <dcterms:modified xsi:type="dcterms:W3CDTF">2022-12-10T18:56:32Z</dcterms:modified>
</cp:coreProperties>
</file>