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harde\OneDrive\Documents\New &amp; Updated Documents\Documents\Data Analyst Projects\"/>
    </mc:Choice>
  </mc:AlternateContent>
  <xr:revisionPtr revIDLastSave="0" documentId="13_ncr:1_{702B462C-7D31-4504-8F3F-14DF80AEFD1B}" xr6:coauthVersionLast="47" xr6:coauthVersionMax="47" xr10:uidLastSave="{00000000-0000-0000-0000-000000000000}"/>
  <bookViews>
    <workbookView xWindow="-110" yWindow="-110" windowWidth="25820" windowHeight="15500" activeTab="3" xr2:uid="{00000000-000D-0000-FFFF-FFFF00000000}"/>
  </bookViews>
  <sheets>
    <sheet name="Pivot Tables" sheetId="3" r:id="rId1"/>
    <sheet name="Data" sheetId="1" r:id="rId2"/>
    <sheet name="layout" sheetId="2" r:id="rId3"/>
    <sheet name="Dashboard" sheetId="4" r:id="rId4"/>
  </sheets>
  <definedNames>
    <definedName name="_xlchart.v1.0" hidden="1">'Pivot Tables'!$H$4:$H$7</definedName>
    <definedName name="_xlchart.v1.1" hidden="1">'Pivot Tables'!$I$3</definedName>
    <definedName name="_xlchart.v1.2" hidden="1">'Pivot Tables'!$I$4:$I$7</definedName>
    <definedName name="_xlchart.v1.3" hidden="1">'Pivot Tables'!$H$4:$H$7</definedName>
    <definedName name="_xlchart.v1.4" hidden="1">'Pivot Tables'!$I$3</definedName>
    <definedName name="_xlchart.v1.5" hidden="1">'Pivot Tables'!$I$4:$I$7</definedName>
    <definedName name="_xlcn.WorksheetConnection_Sheet1L3M71" hidden="1">'Pivot Tables'!$L$3:$M$7</definedName>
    <definedName name="_xlcn.WorksheetConnection_Sheet1U3V521" hidden="1">'Pivot Tables'!$U$3:$V$52</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L$3:$M$7"/>
          <x15:modelTable id="Range 1" name="Range 1" connection="WorksheetConnection_Sheet1!$U$3:$V$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U5" i="3" l="1"/>
  <c r="U6" i="3"/>
  <c r="U7" i="3"/>
  <c r="U8" i="3"/>
  <c r="U9" i="3"/>
  <c r="U10" i="3"/>
  <c r="U11" i="3"/>
  <c r="U12" i="3"/>
  <c r="U13" i="3"/>
  <c r="U14" i="3"/>
  <c r="U15" i="3"/>
  <c r="U16" i="3"/>
  <c r="U17" i="3"/>
  <c r="U18" i="3"/>
  <c r="U19" i="3"/>
  <c r="U20" i="3"/>
  <c r="U21" i="3"/>
  <c r="U22" i="3"/>
  <c r="U23" i="3"/>
  <c r="U4" i="3"/>
  <c r="H5" i="3"/>
  <c r="H6" i="3"/>
  <c r="H7" i="3"/>
  <c r="H4"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V13" i="3"/>
  <c r="V4" i="3"/>
  <c r="BM3" i="3"/>
  <c r="V12" i="3"/>
  <c r="AV17" i="3"/>
  <c r="V23" i="3"/>
  <c r="V22" i="3"/>
  <c r="AN17" i="3"/>
  <c r="I6" i="3"/>
  <c r="V17" i="3"/>
  <c r="I4" i="3"/>
  <c r="AZ17" i="3"/>
  <c r="BN3" i="3"/>
  <c r="AJ17" i="3"/>
  <c r="V9" i="3"/>
  <c r="V18" i="3"/>
  <c r="V8" i="3"/>
  <c r="V15" i="3"/>
  <c r="V16" i="3"/>
  <c r="V6" i="3"/>
  <c r="BL3" i="3"/>
  <c r="I5" i="3"/>
  <c r="V20" i="3"/>
  <c r="I7" i="3"/>
  <c r="V14" i="3"/>
  <c r="BJ3" i="3"/>
  <c r="V21" i="3"/>
  <c r="V5" i="3"/>
  <c r="BK3" i="3"/>
  <c r="AR17" i="3"/>
  <c r="V7" i="3"/>
  <c r="V10" i="3"/>
  <c r="V11" i="3"/>
  <c r="V19" i="3"/>
  <c r="BE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80C6A5-E766-468D-98B3-3DD48EF0B7D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5F1121B-A204-4BBE-BFA0-241EB2A3D1FC}" name="WorksheetConnection_Sheet1!$L$3:$M$7" type="102" refreshedVersion="8" minRefreshableVersion="5">
    <extLst>
      <ext xmlns:x15="http://schemas.microsoft.com/office/spreadsheetml/2010/11/main" uri="{DE250136-89BD-433C-8126-D09CA5730AF9}">
        <x15:connection id="Range">
          <x15:rangePr sourceName="_xlcn.WorksheetConnection_Sheet1L3M71"/>
        </x15:connection>
      </ext>
    </extLst>
  </connection>
  <connection id="3" xr16:uid="{3C1DDABC-E3CF-40CE-9543-1C203996358E}" name="WorksheetConnection_Sheet1!$U$3:$V$52" type="102" refreshedVersion="8" minRefreshableVersion="5">
    <extLst>
      <ext xmlns:x15="http://schemas.microsoft.com/office/spreadsheetml/2010/11/main" uri="{DE250136-89BD-433C-8126-D09CA5730AF9}">
        <x15:connection id="Range 1">
          <x15:rangePr sourceName="_xlcn.WorksheetConnection_Sheet1U3V521"/>
        </x15:connection>
      </ext>
    </extLst>
  </connection>
</connections>
</file>

<file path=xl/sharedStrings.xml><?xml version="1.0" encoding="utf-8"?>
<sst xmlns="http://schemas.openxmlformats.org/spreadsheetml/2006/main" count="130105" uniqueCount="10958">
  <si>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</si>
  <si>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</si>
  <si>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</si>
  <si>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</si>
  <si>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</si>
  <si>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</si>
  <si>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</si>
  <si>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</si>
  <si>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</si>
  <si>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</si>
  <si>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</si>
  <si>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</si>
  <si>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</si>
  <si>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</si>
  <si>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</si>
  <si>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</si>
  <si>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</si>
  <si>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</si>
  <si>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</si>
  <si>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</si>
  <si>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</si>
  <si>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</si>
  <si>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</si>
  <si>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</si>
  <si>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</si>
  <si>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</si>
  <si>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</si>
  <si>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</si>
  <si>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</si>
  <si>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</si>
  <si>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</si>
  <si>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</si>
  <si>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</si>
  <si>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</si>
  <si>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</si>
  <si>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</si>
  <si>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</si>
  <si>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</si>
  <si>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</si>
  <si>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</si>
  <si>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</si>
  <si>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</si>
  <si>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</si>
  <si>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</si>
  <si>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</si>
  <si>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</si>
  <si>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</si>
  <si>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</si>
  <si>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</si>
  <si>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</si>
  <si>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</si>
  <si>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</si>
  <si>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</si>
  <si>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</si>
  <si>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</si>
  <si>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</si>
  <si>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</si>
  <si>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</si>
  <si>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</si>
  <si>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</si>
  <si>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</si>
  <si>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</si>
  <si>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</si>
  <si>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</si>
  <si>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</si>
  <si>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</si>
  <si>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</si>
  <si>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</si>
  <si>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</si>
  <si>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</si>
  <si>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</si>
  <si>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</si>
  <si>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</si>
  <si>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</si>
  <si>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</si>
  <si>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</si>
  <si>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</si>
  <si>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</si>
  <si>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</si>
  <si>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</si>
  <si>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</si>
  <si>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</si>
  <si>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</si>
  <si>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</si>
  <si>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</si>
  <si>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</si>
  <si>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</si>
  <si>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</si>
  <si>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</si>
  <si>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</si>
  <si>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</si>
  <si>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</si>
  <si>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</si>
  <si>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</si>
  <si>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</si>
  <si>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</si>
  <si>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</si>
  <si>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</si>
  <si>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</si>
  <si>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</si>
  <si>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</si>
  <si>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</si>
  <si>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</si>
  <si>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</si>
  <si>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</si>
  <si>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</si>
  <si>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</si>
  <si>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</si>
  <si>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</si>
  <si>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</si>
  <si>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</si>
  <si>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</si>
  <si>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</si>
  <si>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</si>
  <si>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</si>
  <si>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</si>
  <si>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</si>
  <si>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</si>
  <si>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</si>
  <si>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</si>
  <si>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</si>
  <si>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</si>
  <si>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</si>
  <si>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</si>
  <si>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</si>
  <si>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</si>
  <si>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</si>
  <si>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</si>
  <si>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</si>
  <si>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</si>
  <si>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</si>
  <si>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</si>
  <si>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</si>
  <si>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</si>
  <si>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</si>
  <si>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</si>
  <si>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</si>
  <si>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</si>
  <si>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</si>
  <si>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</si>
  <si>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</si>
  <si>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</si>
  <si>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</si>
  <si>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</si>
  <si>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</si>
  <si>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</si>
  <si>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</si>
  <si>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</si>
  <si>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</si>
  <si>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</si>
  <si>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</si>
  <si>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</si>
  <si>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</si>
  <si>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</si>
  <si>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</si>
  <si>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</si>
  <si>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</si>
  <si>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</si>
  <si>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</si>
  <si>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</si>
  <si>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</si>
  <si>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</si>
  <si>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</si>
  <si>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</si>
  <si>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</si>
  <si>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</si>
  <si>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</si>
  <si>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</si>
  <si>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</si>
  <si>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</si>
  <si>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</si>
  <si>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</si>
  <si>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</si>
  <si>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</si>
  <si>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</si>
  <si>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</si>
  <si>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</si>
  <si>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</si>
  <si>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</si>
  <si>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</si>
  <si>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</si>
  <si>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</si>
  <si>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</si>
  <si>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</si>
  <si>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</si>
  <si>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</si>
  <si>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</si>
  <si>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</si>
  <si>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</si>
  <si>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</si>
  <si>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</si>
  <si>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</si>
  <si>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</si>
  <si>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</si>
  <si>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</si>
  <si>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</si>
  <si>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</si>
  <si>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</si>
  <si>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</si>
  <si>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</si>
  <si>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</si>
  <si>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</si>
  <si>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</si>
  <si>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</si>
  <si>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</si>
  <si>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</si>
  <si>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</si>
  <si>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</si>
  <si>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</si>
  <si>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</si>
  <si>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</si>
  <si>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</si>
  <si>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</si>
  <si>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</si>
  <si>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</si>
  <si>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</si>
  <si>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</si>
  <si>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</si>
  <si>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</si>
  <si>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</si>
  <si>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</si>
  <si>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</si>
  <si>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</si>
  <si>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</si>
  <si>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</si>
  <si>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</si>
  <si>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</si>
  <si>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</si>
  <si>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</si>
  <si>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</si>
  <si>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</si>
  <si>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</si>
  <si>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</si>
  <si>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</si>
  <si>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</si>
  <si>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</si>
  <si>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</si>
  <si>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</si>
  <si>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</si>
  <si>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</si>
  <si>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</si>
  <si>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</si>
  <si>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</si>
  <si>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</si>
  <si>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</si>
  <si>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</si>
  <si>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</si>
  <si>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</si>
  <si>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</si>
  <si>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</si>
  <si>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</si>
  <si>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</si>
  <si>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</si>
  <si>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</si>
  <si>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</si>
  <si>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</si>
  <si>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</si>
  <si>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</si>
  <si>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</si>
  <si>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</si>
  <si>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</si>
  <si>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</si>
  <si>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</si>
  <si>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</si>
  <si>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</si>
  <si>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</si>
  <si>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</si>
  <si>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</si>
  <si>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</si>
  <si>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</si>
  <si>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</si>
  <si>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</si>
  <si>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</si>
  <si>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</si>
  <si>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</si>
  <si>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</si>
  <si>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</si>
  <si>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</si>
  <si>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</si>
  <si>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</si>
  <si>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</si>
  <si>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</si>
  <si>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</si>
  <si>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</si>
  <si>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</si>
  <si>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</si>
  <si>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</si>
  <si>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</si>
  <si>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</si>
  <si>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</si>
  <si>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</si>
  <si>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</si>
  <si>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</si>
  <si>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</si>
  <si>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</si>
  <si>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</si>
  <si>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</si>
  <si>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</si>
  <si>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</si>
  <si>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</si>
  <si>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</si>
  <si>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</si>
  <si>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</si>
  <si>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</si>
  <si>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</si>
  <si>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</si>
  <si>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</si>
  <si>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</si>
  <si>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</si>
  <si>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</si>
  <si>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</si>
  <si>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</si>
  <si>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</si>
  <si>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</si>
  <si>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</si>
  <si>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</si>
  <si>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</si>
  <si>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</si>
  <si>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</si>
  <si>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</si>
  <si>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</si>
  <si>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</si>
  <si>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</si>
  <si>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</si>
  <si>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</si>
  <si>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</si>
  <si>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</si>
  <si>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</si>
  <si>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</si>
  <si>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</si>
  <si>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</si>
  <si>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</si>
  <si>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</si>
  <si>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</si>
  <si>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</si>
  <si>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</si>
  <si>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</si>
  <si>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</si>
  <si>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</si>
  <si>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</si>
  <si>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</si>
  <si>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</si>
  <si>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</si>
  <si>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</si>
  <si>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</si>
  <si>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</si>
  <si>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</si>
  <si>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</si>
  <si>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</si>
  <si>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</si>
  <si>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</si>
  <si>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</si>
  <si>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</si>
  <si>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</si>
  <si>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</si>
  <si>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</si>
  <si>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</si>
  <si>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</si>
  <si>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</si>
  <si>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</si>
  <si>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</si>
  <si>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</si>
  <si>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</si>
  <si>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</si>
  <si>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</si>
  <si>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</si>
  <si>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</si>
  <si>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</si>
  <si>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</si>
  <si>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</si>
  <si>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</si>
  <si>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</si>
  <si>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</si>
  <si>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</si>
  <si>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</si>
  <si>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</si>
  <si>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</si>
  <si>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</si>
  <si>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</si>
  <si>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</si>
  <si>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</si>
  <si>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</si>
  <si>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</si>
  <si>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</si>
  <si>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</si>
  <si>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</si>
  <si>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</si>
  <si>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</si>
  <si>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</si>
  <si>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</si>
  <si>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</si>
  <si>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</si>
  <si>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</si>
  <si>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</si>
  <si>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</si>
  <si>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</si>
  <si>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</si>
  <si>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</si>
  <si>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</si>
  <si>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</si>
  <si>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</si>
  <si>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</si>
  <si>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</si>
  <si>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</si>
  <si>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</si>
  <si>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</si>
  <si>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</si>
  <si>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</si>
  <si>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</si>
  <si>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</si>
  <si>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</si>
  <si>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</si>
  <si>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</si>
  <si>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</si>
  <si>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</si>
  <si>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</si>
  <si>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</si>
  <si>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</si>
  <si>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</si>
  <si>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</si>
  <si>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</si>
  <si>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</si>
  <si>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</si>
  <si>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</si>
  <si>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</si>
  <si>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</si>
  <si>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</si>
  <si>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</si>
  <si>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</si>
  <si>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</si>
  <si>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</si>
  <si>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</si>
  <si>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</si>
  <si>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</si>
  <si>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</si>
  <si>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</si>
  <si>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</si>
  <si>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</si>
  <si>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</si>
  <si>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</si>
  <si>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</si>
  <si>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</si>
  <si>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</si>
  <si>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</si>
  <si>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</si>
  <si>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</si>
  <si>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</si>
  <si>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</si>
  <si>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</si>
  <si>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</si>
  <si>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</si>
  <si>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</si>
  <si>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</si>
  <si>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</si>
  <si>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</si>
  <si>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</si>
  <si>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</si>
  <si>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</si>
  <si>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</si>
  <si>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</si>
  <si>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</si>
  <si>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</si>
  <si>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</si>
  <si>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</si>
  <si>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</si>
  <si>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</si>
  <si>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</si>
  <si>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</si>
  <si>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</si>
  <si>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</si>
  <si>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</si>
  <si>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</si>
  <si>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</si>
  <si>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</si>
  <si>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</si>
  <si>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</si>
  <si>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</si>
  <si>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</si>
  <si>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</si>
  <si>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</si>
  <si>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</si>
  <si>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</si>
  <si>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</si>
  <si>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</si>
  <si>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</si>
  <si>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</si>
  <si>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</si>
  <si>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</si>
  <si>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</si>
  <si>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</si>
  <si>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</si>
  <si>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</si>
  <si>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</si>
  <si>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</si>
  <si>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</si>
  <si>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</si>
  <si>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</si>
  <si>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</si>
  <si>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</si>
  <si>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</si>
  <si>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</si>
  <si>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</si>
  <si>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</si>
  <si>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</si>
  <si>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</si>
  <si>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</si>
  <si>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</si>
  <si>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</si>
  <si>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</si>
  <si>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</si>
  <si>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</si>
  <si>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</si>
  <si>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</si>
  <si>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</si>
  <si>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</si>
  <si>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</si>
  <si>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</si>
  <si>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</si>
  <si>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</si>
  <si>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</si>
  <si>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</si>
  <si>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</si>
  <si>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</si>
  <si>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</si>
  <si>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</si>
  <si>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</si>
  <si>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</si>
  <si>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</si>
  <si>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</si>
  <si>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</si>
  <si>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</si>
  <si>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</si>
  <si>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</si>
  <si>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</si>
  <si>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</si>
  <si>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</si>
  <si>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</si>
  <si>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</si>
  <si>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</si>
  <si>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</si>
  <si>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</si>
  <si>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</si>
  <si>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</si>
  <si>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</si>
  <si>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</si>
  <si>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</si>
  <si>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</si>
  <si>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</si>
  <si>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</si>
  <si>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</si>
  <si>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</si>
  <si>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</si>
  <si>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</si>
  <si>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</si>
  <si>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</si>
  <si>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</si>
  <si>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</si>
  <si>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</si>
  <si>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</si>
  <si>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</si>
  <si>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</si>
  <si>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</si>
  <si>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</si>
  <si>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</si>
  <si>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</si>
  <si>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</si>
  <si>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</si>
  <si>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</si>
  <si>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</si>
  <si>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</si>
  <si>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</si>
  <si>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</si>
  <si>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</si>
  <si>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</si>
  <si>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</si>
  <si>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</si>
  <si>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</si>
  <si>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</si>
  <si>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</si>
  <si>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</si>
  <si>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</si>
  <si>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</si>
  <si>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</si>
  <si>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</si>
  <si>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</si>
  <si>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</si>
  <si>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</si>
  <si>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</si>
  <si>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</si>
  <si>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</si>
  <si>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</si>
  <si>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</si>
  <si>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</si>
  <si>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</si>
  <si>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</si>
  <si>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</si>
  <si>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</si>
  <si>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</si>
  <si>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</si>
  <si>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</si>
  <si>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</si>
  <si>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</si>
  <si>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</si>
  <si>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</si>
  <si>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</si>
  <si>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</si>
  <si>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</si>
  <si>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</si>
  <si>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</si>
  <si>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</si>
  <si>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</si>
  <si>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</si>
  <si>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</si>
  <si>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</si>
  <si>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</si>
  <si>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</si>
  <si>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</si>
  <si>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</si>
  <si>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</si>
  <si>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</si>
  <si>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</si>
  <si>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</si>
  <si>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</si>
  <si>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</si>
  <si>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</si>
  <si>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</si>
  <si>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</si>
  <si>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</si>
  <si>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</si>
  <si>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</si>
  <si>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</si>
  <si>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</si>
  <si>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</si>
  <si>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</si>
  <si>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</si>
  <si>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</si>
  <si>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</si>
  <si>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</si>
  <si>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</si>
  <si>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</si>
  <si>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</si>
  <si>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</si>
  <si>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</si>
  <si>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</si>
  <si>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</si>
  <si>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</si>
  <si>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</si>
  <si>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</si>
  <si>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</si>
  <si>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</si>
  <si>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</si>
  <si>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</si>
  <si>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</si>
  <si>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</si>
  <si>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</si>
  <si>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</si>
  <si>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</si>
  <si>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</si>
  <si>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</si>
  <si>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</si>
  <si>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</si>
  <si>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</si>
  <si>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</si>
  <si>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</si>
  <si>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</si>
  <si>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</si>
  <si>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</si>
  <si>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</si>
  <si>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</si>
  <si>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</si>
  <si>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</si>
  <si>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</si>
  <si>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</si>
  <si>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</si>
  <si>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</si>
  <si>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</si>
  <si>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</si>
  <si>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</si>
  <si>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</si>
  <si>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</si>
  <si>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</si>
  <si>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</si>
  <si>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</si>
  <si>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</si>
  <si>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</si>
  <si>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</si>
  <si>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</si>
  <si>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</si>
  <si>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</si>
  <si>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</si>
  <si>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</si>
  <si>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</si>
  <si>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</si>
  <si>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</si>
  <si>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</si>
  <si>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</si>
  <si>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</si>
  <si>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</si>
  <si>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</si>
  <si>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</si>
  <si>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</si>
  <si>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</si>
  <si>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</si>
  <si>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</si>
  <si>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</si>
  <si>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</si>
  <si>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</si>
  <si>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</si>
  <si>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</si>
  <si>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</si>
  <si>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</si>
  <si>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</si>
  <si>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</si>
  <si>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</si>
  <si>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</si>
  <si>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</si>
  <si>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</si>
  <si>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</si>
  <si>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</si>
  <si>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</si>
  <si>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</si>
  <si>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</si>
  <si>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</si>
  <si>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</si>
  <si>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</si>
  <si>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</si>
  <si>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</si>
  <si>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</si>
  <si>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</si>
  <si>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</si>
  <si>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</si>
  <si>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</si>
  <si>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</si>
  <si>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</si>
  <si>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</si>
  <si>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</si>
  <si>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</si>
  <si>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</si>
  <si>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</si>
  <si>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</si>
  <si>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</si>
  <si>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</si>
  <si>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</si>
  <si>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</si>
  <si>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</si>
  <si>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</si>
  <si>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</si>
  <si>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</si>
  <si>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</si>
  <si>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</si>
  <si>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</si>
  <si>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</si>
  <si>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</si>
  <si>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</si>
  <si>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</si>
  <si>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</si>
  <si>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</si>
  <si>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</si>
  <si>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</si>
  <si>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</si>
  <si>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</si>
  <si>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</si>
  <si>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</si>
  <si>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</si>
  <si>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</si>
  <si>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</si>
  <si>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</si>
  <si>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</si>
  <si>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</si>
  <si>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</si>
  <si>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</si>
  <si>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</si>
  <si>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</si>
  <si>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</si>
  <si>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</si>
  <si>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</si>
  <si>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</si>
  <si>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</si>
  <si>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</si>
  <si>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</si>
  <si>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</si>
  <si>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</si>
  <si>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</si>
  <si>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</si>
  <si>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</si>
  <si>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</si>
  <si>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</si>
  <si>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</si>
  <si>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</si>
  <si>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</si>
  <si>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</si>
  <si>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</si>
  <si>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</si>
  <si>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</si>
  <si>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</si>
  <si>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</si>
  <si>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</si>
  <si>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</si>
  <si>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</si>
  <si>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</si>
  <si>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</si>
  <si>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</si>
  <si>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</si>
  <si>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</si>
  <si>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</si>
  <si>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</si>
  <si>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</si>
  <si>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</si>
  <si>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</si>
  <si>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</si>
  <si>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</si>
  <si>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</si>
  <si>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</si>
  <si>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</si>
  <si>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</si>
  <si>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</si>
  <si>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</si>
  <si>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</si>
  <si>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</si>
  <si>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</si>
  <si>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</si>
  <si>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</si>
  <si>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</si>
  <si>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</si>
  <si>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</si>
  <si>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</si>
  <si>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</si>
  <si>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</si>
  <si>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</si>
  <si>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</si>
  <si>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</si>
  <si>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</si>
  <si>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</si>
  <si>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</si>
  <si>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</si>
  <si>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</si>
  <si>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</si>
  <si>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</si>
  <si>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</si>
  <si>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</si>
  <si>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</si>
  <si>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</si>
  <si>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</si>
  <si>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</si>
  <si>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</si>
  <si>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</si>
  <si>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</si>
  <si>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</si>
  <si>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</si>
  <si>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</si>
  <si>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</si>
  <si>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</si>
  <si>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</si>
  <si>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</si>
  <si>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</si>
  <si>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</si>
  <si>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</si>
  <si>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</si>
  <si>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</si>
  <si>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</si>
  <si>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</si>
  <si>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</si>
  <si>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</si>
  <si>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</si>
  <si>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</si>
  <si>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</si>
  <si>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</si>
  <si>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</si>
  <si>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</si>
  <si>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</si>
  <si>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</si>
  <si>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</si>
  <si>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</si>
  <si>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</si>
  <si>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</si>
  <si>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</si>
  <si>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</si>
  <si>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</si>
  <si>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</si>
  <si>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</si>
  <si>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</si>
  <si>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</si>
  <si>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</si>
  <si>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</si>
  <si>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</si>
  <si>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</si>
  <si>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</si>
  <si>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</si>
  <si>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</si>
  <si>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</si>
  <si>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</si>
  <si>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</si>
  <si>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</si>
  <si>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</si>
  <si>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</si>
  <si>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</si>
  <si>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</si>
  <si>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</si>
  <si>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</si>
  <si>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</si>
  <si>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</si>
  <si>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</si>
  <si>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</si>
  <si>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</si>
  <si>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</si>
  <si>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</si>
  <si>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</si>
  <si>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</si>
  <si>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</si>
  <si>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</si>
  <si>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</si>
  <si>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</si>
  <si>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</si>
  <si>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</si>
  <si>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</si>
  <si>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</si>
  <si>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</si>
  <si>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</si>
  <si>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</si>
  <si>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</si>
  <si>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</si>
  <si>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</si>
  <si>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</si>
  <si>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</si>
  <si>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</si>
  <si>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</si>
  <si>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</si>
  <si>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</si>
  <si>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</si>
  <si>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</si>
  <si>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</si>
  <si>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</si>
  <si>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</si>
  <si>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</si>
  <si>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</si>
  <si>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</si>
  <si>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</si>
  <si>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</si>
  <si>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</si>
  <si>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</si>
  <si>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</si>
  <si>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</si>
  <si>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</si>
  <si>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</si>
  <si>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</si>
  <si>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</si>
  <si>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</si>
  <si>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</si>
  <si>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</si>
  <si>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</si>
  <si>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</si>
  <si>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</si>
  <si>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</si>
  <si>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</si>
  <si>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</si>
  <si>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</si>
  <si>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</si>
  <si>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</si>
  <si>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</si>
  <si>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</si>
  <si>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</si>
  <si>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</si>
  <si>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</si>
  <si>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</si>
  <si>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</si>
  <si>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</si>
  <si>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</si>
  <si>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</si>
  <si>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</si>
  <si>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</si>
  <si>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</si>
  <si>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</si>
  <si>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</si>
  <si>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</si>
  <si>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</si>
  <si>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</si>
  <si>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</si>
  <si>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</si>
  <si>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</si>
  <si>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</si>
  <si>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</si>
  <si>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</si>
  <si>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</si>
  <si>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</si>
  <si>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</si>
  <si>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</si>
  <si>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</si>
  <si>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</si>
  <si>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</si>
  <si>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</si>
  <si>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</si>
  <si>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</si>
  <si>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</si>
  <si>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</si>
  <si>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</si>
  <si>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</si>
  <si>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</si>
  <si>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</si>
  <si>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</si>
  <si>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</si>
  <si>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</si>
  <si>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</si>
  <si>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</si>
  <si>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</si>
  <si>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</si>
  <si>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</si>
  <si>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</si>
  <si>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</si>
  <si>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</si>
  <si>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</si>
  <si>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</si>
  <si>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</si>
  <si>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</si>
  <si>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</si>
  <si>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</si>
  <si>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</si>
  <si>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</si>
  <si>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</si>
  <si>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</si>
  <si>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</si>
  <si>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</si>
  <si>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</si>
  <si>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</si>
  <si>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</si>
  <si>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</si>
  <si>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</si>
  <si>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</si>
  <si>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</si>
  <si>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</si>
  <si>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</si>
  <si>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</si>
  <si>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</si>
  <si>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</si>
  <si>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</si>
  <si>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</si>
  <si>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</si>
  <si>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</si>
  <si>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</si>
  <si>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</si>
  <si>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</si>
  <si>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</si>
  <si>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</si>
  <si>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</si>
  <si>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</si>
  <si>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</si>
  <si>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</si>
  <si>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</si>
  <si>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</si>
  <si>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</si>
  <si>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</si>
  <si>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</si>
  <si>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</si>
  <si>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</si>
  <si>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</si>
  <si>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</si>
  <si>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</si>
  <si>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</si>
  <si>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</si>
  <si>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</si>
  <si>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</si>
  <si>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</si>
  <si>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</si>
  <si>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</si>
  <si>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</si>
  <si>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</si>
  <si>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</si>
  <si>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</si>
  <si>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</si>
  <si>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</si>
  <si>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</si>
  <si>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</si>
  <si>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</si>
  <si>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</si>
  <si>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</si>
  <si>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</si>
  <si>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</si>
  <si>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</si>
  <si>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</si>
  <si>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</si>
  <si>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</si>
  <si>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</si>
  <si>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</si>
  <si>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</si>
  <si>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</si>
  <si>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</si>
  <si>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</si>
  <si>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</si>
  <si>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</si>
  <si>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</si>
  <si>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</si>
  <si>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</si>
  <si>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</si>
  <si>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</si>
  <si>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</si>
  <si>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</si>
  <si>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</si>
  <si>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</si>
  <si>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</si>
  <si>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</si>
  <si>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</si>
  <si>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</si>
  <si>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</si>
  <si>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</si>
  <si>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</si>
  <si>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</si>
  <si>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</si>
  <si>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</si>
  <si>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</si>
  <si>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</si>
  <si>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</si>
  <si>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</si>
  <si>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</si>
  <si>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</si>
  <si>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</si>
  <si>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</si>
  <si>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</si>
  <si>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</si>
  <si>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</si>
  <si>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</si>
  <si>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</si>
  <si>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</si>
  <si>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</si>
  <si>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</si>
  <si>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</si>
  <si>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</si>
  <si>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</si>
  <si>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</si>
  <si>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</si>
  <si>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</si>
  <si>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</si>
  <si>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</si>
  <si>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</si>
  <si>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</si>
  <si>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</si>
  <si>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</si>
  <si>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</si>
  <si>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</si>
  <si>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</si>
  <si>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</si>
  <si>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</si>
  <si>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</si>
  <si>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</si>
  <si>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</si>
  <si>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</si>
  <si>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</si>
  <si>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</si>
  <si>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</si>
  <si>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</si>
  <si>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</si>
  <si>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</si>
  <si>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</si>
  <si>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</si>
  <si>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</si>
  <si>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</si>
  <si>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</si>
  <si>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</si>
  <si>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</si>
  <si>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</si>
  <si>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</si>
  <si>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</si>
  <si>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</si>
  <si>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</si>
  <si>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</si>
  <si>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</si>
  <si>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</si>
  <si>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</si>
  <si>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</si>
  <si>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</si>
  <si>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</si>
  <si>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</si>
  <si>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</si>
  <si>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</si>
  <si>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</si>
  <si>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</si>
  <si>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</si>
  <si>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</si>
  <si>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</si>
  <si>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</si>
  <si>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</si>
  <si>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</si>
  <si>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</si>
  <si>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</si>
  <si>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</si>
  <si>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</si>
  <si>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</si>
  <si>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</si>
  <si>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</si>
  <si>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</si>
  <si>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</si>
  <si>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</si>
  <si>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</si>
  <si>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</si>
  <si>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</si>
  <si>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</si>
  <si>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</si>
  <si>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</si>
  <si>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</si>
  <si>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</si>
  <si>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</si>
  <si>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</si>
  <si>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</si>
  <si>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</si>
  <si>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</si>
  <si>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</si>
  <si>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</si>
  <si>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</si>
  <si>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</si>
  <si>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</si>
  <si>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</si>
  <si>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</si>
  <si>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</si>
  <si>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</si>
  <si>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</si>
  <si>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</si>
  <si>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</si>
  <si>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</si>
  <si>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</si>
  <si>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</si>
  <si>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</si>
  <si>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</si>
  <si>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</si>
  <si>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</si>
  <si>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</si>
  <si>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</si>
  <si>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</si>
  <si>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</si>
  <si>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</si>
  <si>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</si>
  <si>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</si>
  <si>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</si>
  <si>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</si>
  <si>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</si>
  <si>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</si>
  <si>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</si>
  <si>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</si>
  <si>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</si>
  <si>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</si>
  <si>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</si>
  <si>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</si>
  <si>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</si>
  <si>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</si>
  <si>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</si>
  <si>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</si>
  <si>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</si>
  <si>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</si>
  <si>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</si>
  <si>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</si>
  <si>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</si>
  <si>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</si>
  <si>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</si>
  <si>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</si>
  <si>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</si>
  <si>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</si>
  <si>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</si>
  <si>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</si>
  <si>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</si>
  <si>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</si>
  <si>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</si>
  <si>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</si>
  <si>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</si>
  <si>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</si>
  <si>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</si>
  <si>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</si>
  <si>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</si>
  <si>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</si>
  <si>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</si>
  <si>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</si>
  <si>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</si>
  <si>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</si>
  <si>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</si>
  <si>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</si>
  <si>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</si>
  <si>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</si>
  <si>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</si>
  <si>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</si>
  <si>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</si>
  <si>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</si>
  <si>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</si>
  <si>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</si>
  <si>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</si>
  <si>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</si>
  <si>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</si>
  <si>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</si>
  <si>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</si>
  <si>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</si>
  <si>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</si>
  <si>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</si>
  <si>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</si>
  <si>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</si>
  <si>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</si>
  <si>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</si>
  <si>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</si>
  <si>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</si>
  <si>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</si>
  <si>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</si>
  <si>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</si>
  <si>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</si>
  <si>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</si>
  <si>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</si>
  <si>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</si>
  <si>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</si>
  <si>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</si>
  <si>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</si>
  <si>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</si>
  <si>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</si>
  <si>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</si>
  <si>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</si>
  <si>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</si>
  <si>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</si>
  <si>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</si>
  <si>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</si>
  <si>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</si>
  <si>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</si>
  <si>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</si>
  <si>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</si>
  <si>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</si>
  <si>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</si>
  <si>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</si>
  <si>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</si>
  <si>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</si>
  <si>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</si>
  <si>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</si>
  <si>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</si>
  <si>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</si>
  <si>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</si>
  <si>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</si>
  <si>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</si>
  <si>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</si>
  <si>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</si>
  <si>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</si>
  <si>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</si>
  <si>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</si>
  <si>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</si>
  <si>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</si>
  <si>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</si>
  <si>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</si>
  <si>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</si>
  <si>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</si>
  <si>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</si>
  <si>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</si>
  <si>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</si>
  <si>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</si>
  <si>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</si>
  <si>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</si>
  <si>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</si>
  <si>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</si>
  <si>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</si>
  <si>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</si>
  <si>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</si>
  <si>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</si>
  <si>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</si>
  <si>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</si>
  <si>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</si>
  <si>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</si>
  <si>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</si>
  <si>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</si>
  <si>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</si>
  <si>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</si>
  <si>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</si>
  <si>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</si>
  <si>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</si>
  <si>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</si>
  <si>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</si>
  <si>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</si>
  <si>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</si>
  <si>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</si>
  <si>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</si>
  <si>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</si>
  <si>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</si>
  <si>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</si>
  <si>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</si>
  <si>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</si>
  <si>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</si>
  <si>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</si>
  <si>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</si>
  <si>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</si>
  <si>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</si>
  <si>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</si>
  <si>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</si>
  <si>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</si>
  <si>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</si>
  <si>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</si>
  <si>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</si>
  <si>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</si>
  <si>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</si>
  <si>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</si>
  <si>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</si>
  <si>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</si>
  <si>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</si>
  <si>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</si>
  <si>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</si>
  <si>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</si>
  <si>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</si>
  <si>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</si>
  <si>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</si>
  <si>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</si>
  <si>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</si>
  <si>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</si>
  <si>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</si>
  <si>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</si>
  <si>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</si>
  <si>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</si>
  <si>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</si>
  <si>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</si>
  <si>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</si>
  <si>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</si>
  <si>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</si>
  <si>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</si>
  <si>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</si>
  <si>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</si>
  <si>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</si>
  <si>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</si>
  <si>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</si>
  <si>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</si>
  <si>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</si>
  <si>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</si>
  <si>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</si>
  <si>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</si>
  <si>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</si>
  <si>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</si>
  <si>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</si>
  <si>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</si>
  <si>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</si>
  <si>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</si>
  <si>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</si>
  <si>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</si>
  <si>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</si>
  <si>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</si>
  <si>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</si>
  <si>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</si>
  <si>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</si>
  <si>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</si>
  <si>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</si>
  <si>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</si>
  <si>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</si>
  <si>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</si>
  <si>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</si>
  <si>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</si>
  <si>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</si>
  <si>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</si>
  <si>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</si>
  <si>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</si>
  <si>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</si>
  <si>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</si>
  <si>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</si>
  <si>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</si>
  <si>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</si>
  <si>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</si>
  <si>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</si>
  <si>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</si>
  <si>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</si>
  <si>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</si>
  <si>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</si>
  <si>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</si>
  <si>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</si>
  <si>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</si>
  <si>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</si>
  <si>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</si>
  <si>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</si>
  <si>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</si>
  <si>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</si>
  <si>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</si>
  <si>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</si>
  <si>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</si>
  <si>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</si>
  <si>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</si>
  <si>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</si>
  <si>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</si>
  <si>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</si>
  <si>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</si>
  <si>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</si>
  <si>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</si>
  <si>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</si>
  <si>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</si>
  <si>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</si>
  <si>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</si>
  <si>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</si>
  <si>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</si>
  <si>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</si>
  <si>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</si>
  <si>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</si>
  <si>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</si>
  <si>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</si>
  <si>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</si>
  <si>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</si>
  <si>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</si>
  <si>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</si>
  <si>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</si>
  <si>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</si>
  <si>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</si>
  <si>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</si>
  <si>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</si>
  <si>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</si>
  <si>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</si>
  <si>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</si>
  <si>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</si>
  <si>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</si>
  <si>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</si>
  <si>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</si>
  <si>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</si>
  <si>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</si>
  <si>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</si>
  <si>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</si>
  <si>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</si>
  <si>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</si>
  <si>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</si>
  <si>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</si>
  <si>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</si>
  <si>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</si>
  <si>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</si>
  <si>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</si>
  <si>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</si>
  <si>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</si>
  <si>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</si>
  <si>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</si>
  <si>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</si>
  <si>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</si>
  <si>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</si>
  <si>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</si>
  <si>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</si>
  <si>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</si>
  <si>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</si>
  <si>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</si>
  <si>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</si>
  <si>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</si>
  <si>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</si>
  <si>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</si>
  <si>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</si>
  <si>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</si>
  <si>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</si>
  <si>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</si>
  <si>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</si>
  <si>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</si>
  <si>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</si>
  <si>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</si>
  <si>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</si>
  <si>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</si>
  <si>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</si>
  <si>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</si>
  <si>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</si>
  <si>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</si>
  <si>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</si>
  <si>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</si>
  <si>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</si>
  <si>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</si>
  <si>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</si>
  <si>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</si>
  <si>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</si>
  <si>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</si>
  <si>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</si>
  <si>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</si>
  <si>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</si>
  <si>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</si>
  <si>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</si>
  <si>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</si>
  <si>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</si>
  <si>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</si>
  <si>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</si>
  <si>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</si>
  <si>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</si>
  <si>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</si>
  <si>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</si>
  <si>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</si>
  <si>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</si>
  <si>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</si>
  <si>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</si>
  <si>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</si>
  <si>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</si>
  <si>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</si>
  <si>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</si>
  <si>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</si>
  <si>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</si>
  <si>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</si>
  <si>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</si>
  <si>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</si>
  <si>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</si>
  <si>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</si>
  <si>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</si>
  <si>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</si>
  <si>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</si>
  <si>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</si>
  <si>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</si>
  <si>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</si>
  <si>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</si>
  <si>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</si>
  <si>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</si>
  <si>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</si>
  <si>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</si>
  <si>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</si>
  <si>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</si>
  <si>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</si>
  <si>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</si>
  <si>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</si>
  <si>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</si>
  <si>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</si>
  <si>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</si>
  <si>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</si>
  <si>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</si>
  <si>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</si>
  <si>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</si>
  <si>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</si>
  <si>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</si>
  <si>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</si>
  <si>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</si>
  <si>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</si>
  <si>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</si>
  <si>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</si>
  <si>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</si>
  <si>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</si>
  <si>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</si>
  <si>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</si>
  <si>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</si>
  <si>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</si>
  <si>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</si>
  <si>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</si>
  <si>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</si>
  <si>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</si>
  <si>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</si>
  <si>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</si>
  <si>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</si>
  <si>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</si>
  <si>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</si>
  <si>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</si>
  <si>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</si>
  <si>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</si>
  <si>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</si>
  <si>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</si>
  <si>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</si>
  <si>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</si>
  <si>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</si>
  <si>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</si>
  <si>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</si>
  <si>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</si>
  <si>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</si>
  <si>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</si>
  <si>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</si>
  <si>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</si>
  <si>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</si>
  <si>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</si>
  <si>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</si>
  <si>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</si>
  <si>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</si>
  <si>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</si>
  <si>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</si>
  <si>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</si>
  <si>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</si>
  <si>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</si>
  <si>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</si>
  <si>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</si>
  <si>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</si>
  <si>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</si>
  <si>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</si>
  <si>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</si>
  <si>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</si>
  <si>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</si>
  <si>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</si>
  <si>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</si>
  <si>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</si>
  <si>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</si>
  <si>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</si>
  <si>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</si>
  <si>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</si>
  <si>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</si>
  <si>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</si>
  <si>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</si>
  <si>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</si>
  <si>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</si>
  <si>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</si>
  <si>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</si>
  <si>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</si>
  <si>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</si>
  <si>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</si>
  <si>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</si>
  <si>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</si>
  <si>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</si>
  <si>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</si>
  <si>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</si>
  <si>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</si>
  <si>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</si>
  <si>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</si>
  <si>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</si>
  <si>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</si>
  <si>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</si>
  <si>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</si>
  <si>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</si>
  <si>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</si>
  <si>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</si>
  <si>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</si>
  <si>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</si>
  <si>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</si>
  <si>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</si>
  <si>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</si>
  <si>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</si>
  <si>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</si>
  <si>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</si>
  <si>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</si>
  <si>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</si>
  <si>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</si>
  <si>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</si>
  <si>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</si>
  <si>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</si>
  <si>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</si>
  <si>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</si>
  <si>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</si>
  <si>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</si>
  <si>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</si>
  <si>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</si>
  <si>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</si>
  <si>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</si>
  <si>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</si>
  <si>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</si>
  <si>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</si>
  <si>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</si>
  <si>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</si>
  <si>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</si>
  <si>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</si>
  <si>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</si>
  <si>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</si>
  <si>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</si>
  <si>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</si>
  <si>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</si>
  <si>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</si>
  <si>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</si>
  <si>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</si>
  <si>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</si>
  <si>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</si>
  <si>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</si>
  <si>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</si>
  <si>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</si>
  <si>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</si>
  <si>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</si>
  <si>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</si>
  <si>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</si>
  <si>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</si>
  <si>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</si>
  <si>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</si>
  <si>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</si>
  <si>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</si>
  <si>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</si>
  <si>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</si>
  <si>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</si>
  <si>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</si>
  <si>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</si>
  <si>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</si>
  <si>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</si>
  <si>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</si>
  <si>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</si>
  <si>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</si>
  <si>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</si>
  <si>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</si>
  <si>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</si>
  <si>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</si>
  <si>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</si>
  <si>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</si>
  <si>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</si>
  <si>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</si>
  <si>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</si>
  <si>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</si>
  <si>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</si>
  <si>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</si>
  <si>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</si>
  <si>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</si>
  <si>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</si>
  <si>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</si>
  <si>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</si>
  <si>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</si>
  <si>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</si>
  <si>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</si>
  <si>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</si>
  <si>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</si>
  <si>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</si>
  <si>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</si>
  <si>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</si>
  <si>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</si>
  <si>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</si>
  <si>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</si>
  <si>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</si>
  <si>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</si>
  <si>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</si>
  <si>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</si>
  <si>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</si>
  <si>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</si>
  <si>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</si>
  <si>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</si>
  <si>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</si>
  <si>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</si>
  <si>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</si>
  <si>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</si>
  <si>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</si>
  <si>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</si>
  <si>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</si>
  <si>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</si>
  <si>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</si>
  <si>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</si>
  <si>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</si>
  <si>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</si>
  <si>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</si>
  <si>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</si>
  <si>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</si>
  <si>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</si>
  <si>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</si>
  <si>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</si>
  <si>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</si>
  <si>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</si>
  <si>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</si>
  <si>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</si>
  <si>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</si>
  <si>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</si>
  <si>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</si>
  <si>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</si>
  <si>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</si>
  <si>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</si>
  <si>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</si>
  <si>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</si>
  <si>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</si>
  <si>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</si>
  <si>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</si>
  <si>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</si>
  <si>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</si>
  <si>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</si>
  <si>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</si>
  <si>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</si>
  <si>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</si>
  <si>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</si>
  <si>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</si>
  <si>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</si>
  <si>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</si>
  <si>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</si>
  <si>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</si>
  <si>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</si>
  <si>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</si>
  <si>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</si>
  <si>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</si>
  <si>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</si>
  <si>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</si>
  <si>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</si>
  <si>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</si>
  <si>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</si>
  <si>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</si>
  <si>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</si>
  <si>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</si>
  <si>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</si>
  <si>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</si>
  <si>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</si>
  <si>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</si>
  <si>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</si>
  <si>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</si>
  <si>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</si>
  <si>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</si>
  <si>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</si>
  <si>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</si>
  <si>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</si>
  <si>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</si>
  <si>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</si>
  <si>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</si>
  <si>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</si>
  <si>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</si>
  <si>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</si>
  <si>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</si>
  <si>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</si>
  <si>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</si>
  <si>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</si>
  <si>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</si>
  <si>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</si>
  <si>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</si>
  <si>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</si>
  <si>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</si>
  <si>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</si>
  <si>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</si>
  <si>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</si>
  <si>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</si>
  <si>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</si>
  <si>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</si>
  <si>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</si>
  <si>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</si>
  <si>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</si>
  <si>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</si>
  <si>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</si>
  <si>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</si>
  <si>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</si>
  <si>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</si>
  <si>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</si>
  <si>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</si>
  <si>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</si>
  <si>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</si>
  <si>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</si>
  <si>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</si>
  <si>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</si>
  <si>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</si>
  <si>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</si>
  <si>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</si>
  <si>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</si>
  <si>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</si>
  <si>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</si>
  <si>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</si>
  <si>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</si>
  <si>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</si>
  <si>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</si>
  <si>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</si>
  <si>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</si>
  <si>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</si>
  <si>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</si>
  <si>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</si>
  <si>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</si>
  <si>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</si>
  <si>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</si>
  <si>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</si>
  <si>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</si>
  <si>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</si>
  <si>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</si>
  <si>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</si>
  <si>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</si>
  <si>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</si>
  <si>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</si>
  <si>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</si>
  <si>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</si>
  <si>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</si>
  <si>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</si>
  <si>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</si>
  <si>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</si>
  <si>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</si>
  <si>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</si>
  <si>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</si>
  <si>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</si>
  <si>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</si>
  <si>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</si>
  <si>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</si>
  <si>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</si>
  <si>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</si>
  <si>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</si>
  <si>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</si>
  <si>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</si>
  <si>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</si>
  <si>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</si>
  <si>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</si>
  <si>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</si>
  <si>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</si>
  <si>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</si>
  <si>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</si>
  <si>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</si>
  <si>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</si>
  <si>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</si>
  <si>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</si>
  <si>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</si>
  <si>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</si>
  <si>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</si>
  <si>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</si>
  <si>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</si>
  <si>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</si>
  <si>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</si>
  <si>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</si>
  <si>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</si>
  <si>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</si>
  <si>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</si>
  <si>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</si>
  <si>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</si>
  <si>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</si>
  <si>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</si>
  <si>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</si>
  <si>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</si>
  <si>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</si>
  <si>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</si>
  <si>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</si>
  <si>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</si>
  <si>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</si>
  <si>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</si>
  <si>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</si>
  <si>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</si>
  <si>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</si>
  <si>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</si>
  <si>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</si>
  <si>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</si>
  <si>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</si>
  <si>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</si>
  <si>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</si>
  <si>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</si>
  <si>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</si>
  <si>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</si>
  <si>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</si>
  <si>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</si>
  <si>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</si>
  <si>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</si>
  <si>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</si>
  <si>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</si>
  <si>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</si>
  <si>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</si>
  <si>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</si>
  <si>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</si>
  <si>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</si>
  <si>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</si>
  <si>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</si>
  <si>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</si>
  <si>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</si>
  <si>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</si>
  <si>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</si>
  <si>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</si>
  <si>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</si>
  <si>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</si>
  <si>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</si>
  <si>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</si>
  <si>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</si>
  <si>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</si>
  <si>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</si>
  <si>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</si>
  <si>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</si>
  <si>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</si>
  <si>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</si>
  <si>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</si>
  <si>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</si>
  <si>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</si>
  <si>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</si>
  <si>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</si>
  <si>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</si>
  <si>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</si>
  <si>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</si>
  <si>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</si>
  <si>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</si>
  <si>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</si>
  <si>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</si>
  <si>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</si>
  <si>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</si>
  <si>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</si>
  <si>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</si>
  <si>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</si>
  <si>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</si>
  <si>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</si>
  <si>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</si>
  <si>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</si>
  <si>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</si>
  <si>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</si>
  <si>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</si>
  <si>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</si>
  <si>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</si>
  <si>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</si>
  <si>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</si>
  <si>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</si>
  <si>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</si>
  <si>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</si>
  <si>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</si>
  <si>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</si>
  <si>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</si>
  <si>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</si>
  <si>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</si>
  <si>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</si>
  <si>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</si>
  <si>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</si>
  <si>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</si>
  <si>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</si>
  <si>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</si>
  <si>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</si>
  <si>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</si>
  <si>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</si>
  <si>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</si>
  <si>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</si>
  <si>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</si>
  <si>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</si>
  <si>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</si>
  <si>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</si>
  <si>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</si>
  <si>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</si>
  <si>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</si>
  <si>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</si>
  <si>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</si>
  <si>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</si>
  <si>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</si>
  <si>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</si>
  <si>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</si>
  <si>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</si>
  <si>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</si>
  <si>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</si>
  <si>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</si>
  <si>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</si>
  <si>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</si>
  <si>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</si>
  <si>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</si>
  <si>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</si>
  <si>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</si>
  <si>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</si>
  <si>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</si>
  <si>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</si>
  <si>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</si>
  <si>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</si>
  <si>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</si>
  <si>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</si>
  <si>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</si>
  <si>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</si>
  <si>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</si>
  <si>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</si>
  <si>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</si>
  <si>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</si>
  <si>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</si>
  <si>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</si>
  <si>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</si>
  <si>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</si>
  <si>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</si>
  <si>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</si>
  <si>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</si>
  <si>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</si>
  <si>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</si>
  <si>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</si>
  <si>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</si>
  <si>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</si>
  <si>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</si>
  <si>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</si>
  <si>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</si>
  <si>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</si>
  <si>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</si>
  <si>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</si>
  <si>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</si>
  <si>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</si>
  <si>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</si>
  <si>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</si>
  <si>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</si>
  <si>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</si>
  <si>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</si>
  <si>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</si>
  <si>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</si>
  <si>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</si>
  <si>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</si>
  <si>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</si>
  <si>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</si>
  <si>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</si>
  <si>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</si>
  <si>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</si>
  <si>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</si>
  <si>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</si>
  <si>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</si>
  <si>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</si>
  <si>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</si>
  <si>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</si>
  <si>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</si>
  <si>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</si>
  <si>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</si>
  <si>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</si>
  <si>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</si>
  <si>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</si>
  <si>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</si>
  <si>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</si>
  <si>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</si>
  <si>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</si>
  <si>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</si>
  <si>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</si>
  <si>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</si>
  <si>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</si>
  <si>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</si>
  <si>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</si>
  <si>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</si>
  <si>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</si>
  <si>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</si>
  <si>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</si>
  <si>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</si>
  <si>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</si>
  <si>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</si>
  <si>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</si>
  <si>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</si>
  <si>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</si>
  <si>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</si>
  <si>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</si>
  <si>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</si>
  <si>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</si>
  <si>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</si>
  <si>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</si>
  <si>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</si>
  <si>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</si>
  <si>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</si>
  <si>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</si>
  <si>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</si>
  <si>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</si>
  <si>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</si>
  <si>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</si>
  <si>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</si>
  <si>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</si>
  <si>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</si>
  <si>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</si>
  <si>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</si>
  <si>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</si>
  <si>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</si>
  <si>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</si>
  <si>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</si>
  <si>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</si>
  <si>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</si>
  <si>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</si>
  <si>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</si>
  <si>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</si>
  <si>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</si>
  <si>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</si>
  <si>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</si>
  <si>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</si>
  <si>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</si>
  <si>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</si>
  <si>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</si>
  <si>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</si>
  <si>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</si>
  <si>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</si>
  <si>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</si>
  <si>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</si>
  <si>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</si>
  <si>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</si>
  <si>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</si>
  <si>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</si>
  <si>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</si>
  <si>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</si>
  <si>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</si>
  <si>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</si>
  <si>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</si>
  <si>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</si>
  <si>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</si>
  <si>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</si>
  <si>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</si>
  <si>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</si>
  <si>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</si>
  <si>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</si>
  <si>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</si>
  <si>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</si>
  <si>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</si>
  <si>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</si>
  <si>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</si>
  <si>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</si>
  <si>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</si>
  <si>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</si>
  <si>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</si>
  <si>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</si>
  <si>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</si>
  <si>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</si>
  <si>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</si>
  <si>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</si>
  <si>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</si>
  <si>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</si>
  <si>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</si>
  <si>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</si>
  <si>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</si>
  <si>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</si>
  <si>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</si>
  <si>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</si>
  <si>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</si>
  <si>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</si>
  <si>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</si>
  <si>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</si>
  <si>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</si>
  <si>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</si>
  <si>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</si>
  <si>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</si>
  <si>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</si>
  <si>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</si>
  <si>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</si>
  <si>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</si>
  <si>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</si>
  <si>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</si>
  <si>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</si>
  <si>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</si>
  <si>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</si>
  <si>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</si>
  <si>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</si>
  <si>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</si>
  <si>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</si>
  <si>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</si>
  <si>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</si>
  <si>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</si>
  <si>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</si>
  <si>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</si>
  <si>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</si>
  <si>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</si>
  <si>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</si>
  <si>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</si>
  <si>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</si>
  <si>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</si>
  <si>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</si>
  <si>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</si>
  <si>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</si>
  <si>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</si>
  <si>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</si>
  <si>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</si>
  <si>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</si>
  <si>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</si>
  <si>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</si>
  <si>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</si>
  <si>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</si>
  <si>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</si>
  <si>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</si>
  <si>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</si>
  <si>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</si>
  <si>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</si>
  <si>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</si>
  <si>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</si>
  <si>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</si>
  <si>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</si>
  <si>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</si>
  <si>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</si>
  <si>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</si>
  <si>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</si>
  <si>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</si>
  <si>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</si>
  <si>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</si>
  <si>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</si>
  <si>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</si>
  <si>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</si>
  <si>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</si>
  <si>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</si>
  <si>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</si>
  <si>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</si>
  <si>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</si>
  <si>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</si>
  <si>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</si>
  <si>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</si>
  <si>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</si>
  <si>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</si>
  <si>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</si>
  <si>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</si>
  <si>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</si>
  <si>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</si>
  <si>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</si>
  <si>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</si>
  <si>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</si>
  <si>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</si>
  <si>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</si>
  <si>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</si>
  <si>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</si>
  <si>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</si>
  <si>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</si>
  <si>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</si>
  <si>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</si>
  <si>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</si>
  <si>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</si>
  <si>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</si>
  <si>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</si>
  <si>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</si>
  <si>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</si>
  <si>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</si>
  <si>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</si>
  <si>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</si>
  <si>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</si>
  <si>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</si>
  <si>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</si>
  <si>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</si>
  <si>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</si>
  <si>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</si>
  <si>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</si>
  <si>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</si>
  <si>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</si>
  <si>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</si>
  <si>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</si>
  <si>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</si>
  <si>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</si>
  <si>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</si>
  <si>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</si>
  <si>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</si>
  <si>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</si>
  <si>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</si>
  <si>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</si>
  <si>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</si>
  <si>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</si>
  <si>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</si>
  <si>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</si>
  <si>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</si>
  <si>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</si>
  <si>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</si>
  <si>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</si>
  <si>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</si>
  <si>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</si>
  <si>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</si>
  <si>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</si>
  <si>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</si>
  <si>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</si>
  <si>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</si>
  <si>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</si>
  <si>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</si>
  <si>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</si>
  <si>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</si>
  <si>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</si>
  <si>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</si>
  <si>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</si>
  <si>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</si>
  <si>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</si>
  <si>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</si>
  <si>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</si>
  <si>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</si>
  <si>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</si>
  <si>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</si>
  <si>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</si>
  <si>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</si>
  <si>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</si>
  <si>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</si>
  <si>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</si>
  <si>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</si>
  <si>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</si>
  <si>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</si>
  <si>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</si>
  <si>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</si>
  <si>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</si>
  <si>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</si>
  <si>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</si>
  <si>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</si>
  <si>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</si>
  <si>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</si>
  <si>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</si>
  <si>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</si>
  <si>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</si>
  <si>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</si>
  <si>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</si>
  <si>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</si>
  <si>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</si>
  <si>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</si>
  <si>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</si>
  <si>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</si>
  <si>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</si>
  <si>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</si>
  <si>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</si>
  <si>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</si>
  <si>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</si>
  <si>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</si>
  <si>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</si>
  <si>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</si>
  <si>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</si>
  <si>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</si>
  <si>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</si>
  <si>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</si>
  <si>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</si>
  <si>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</si>
  <si>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</si>
  <si>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</si>
  <si>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</si>
  <si>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</si>
  <si>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</si>
  <si>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</si>
  <si>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</si>
  <si>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</si>
  <si>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</si>
  <si>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</si>
  <si>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</si>
  <si>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</si>
  <si>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</si>
  <si>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</si>
  <si>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</si>
  <si>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</si>
  <si>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</si>
  <si>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</si>
  <si>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</si>
  <si>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</si>
  <si>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</si>
  <si>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</si>
  <si>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</si>
  <si>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</si>
  <si>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</si>
  <si>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</si>
  <si>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</si>
  <si>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</si>
  <si>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</si>
  <si>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</si>
  <si>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</si>
  <si>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</si>
  <si>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</si>
  <si>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</si>
  <si>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</si>
  <si>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</si>
  <si>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</si>
  <si>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</si>
  <si>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</si>
  <si>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</si>
  <si>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</si>
  <si>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</si>
  <si>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</si>
  <si>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</si>
  <si>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</si>
  <si>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</si>
  <si>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</si>
  <si>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</si>
  <si>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</si>
  <si>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</si>
  <si>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</si>
  <si>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</si>
  <si>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</si>
  <si>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</si>
  <si>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</si>
  <si>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</si>
  <si>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</si>
  <si>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</si>
  <si>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</si>
  <si>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</si>
  <si>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</si>
  <si>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</si>
  <si>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</si>
  <si>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</si>
  <si>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</si>
  <si>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</si>
  <si>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</si>
  <si>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</si>
  <si>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</si>
  <si>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</si>
  <si>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</si>
  <si>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</si>
  <si>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</si>
  <si>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</si>
  <si>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</si>
  <si>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</si>
  <si>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</si>
  <si>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</si>
  <si>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</si>
  <si>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</si>
  <si>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</si>
  <si>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</si>
  <si>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</si>
  <si>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</si>
  <si>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</si>
  <si>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</si>
  <si>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</si>
  <si>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</si>
  <si>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</si>
  <si>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</si>
  <si>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</si>
  <si>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</si>
  <si>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</si>
  <si>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</si>
  <si>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</si>
  <si>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</si>
  <si>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</si>
  <si>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</si>
  <si>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</si>
  <si>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</si>
  <si>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</si>
  <si>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</si>
  <si>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</si>
  <si>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</si>
  <si>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</si>
  <si>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</si>
  <si>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</si>
  <si>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</si>
  <si>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</si>
  <si>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</si>
  <si>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</si>
  <si>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</si>
  <si>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</si>
  <si>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</si>
  <si>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</si>
  <si>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</si>
  <si>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</si>
  <si>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</si>
  <si>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</si>
  <si>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</si>
  <si>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</si>
  <si>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</si>
  <si>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</si>
  <si>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</si>
  <si>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</si>
  <si>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</si>
  <si>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</si>
  <si>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</si>
  <si>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</si>
  <si>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</si>
  <si>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</si>
  <si>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</si>
  <si>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</si>
  <si>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</si>
  <si>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</si>
  <si>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</si>
  <si>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</si>
  <si>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</si>
  <si>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</si>
  <si>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</si>
  <si>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</si>
  <si>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</si>
  <si>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</si>
  <si>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</si>
  <si>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</si>
  <si>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</si>
  <si>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</si>
  <si>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</si>
  <si>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</si>
  <si>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</si>
  <si>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</si>
  <si>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</si>
  <si>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</si>
  <si>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</si>
  <si>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</si>
  <si>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</si>
  <si>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</si>
  <si>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</si>
  <si>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</si>
  <si>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</si>
  <si>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</si>
  <si>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</si>
  <si>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</si>
  <si>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</si>
  <si>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</si>
  <si>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</si>
  <si>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</si>
  <si>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</si>
  <si>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</si>
  <si>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</si>
  <si>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</si>
  <si>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</si>
  <si>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</si>
  <si>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</si>
  <si>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</si>
  <si>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</si>
  <si>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</si>
  <si>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</si>
  <si>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</si>
  <si>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</si>
  <si>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</si>
  <si>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</si>
  <si>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</si>
  <si>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</si>
  <si>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</si>
  <si>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</si>
  <si>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</si>
  <si>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</si>
  <si>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</si>
  <si>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</si>
  <si>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</si>
  <si>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</si>
  <si>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</si>
  <si>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</si>
  <si>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</si>
  <si>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</si>
  <si>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</si>
  <si>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</si>
  <si>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</si>
  <si>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</si>
  <si>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</si>
  <si>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</si>
  <si>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</si>
  <si>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</si>
  <si>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</si>
  <si>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</si>
  <si>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</si>
  <si>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</si>
  <si>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</si>
  <si>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</si>
  <si>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</si>
  <si>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</si>
  <si>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</si>
  <si>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</si>
  <si>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</si>
  <si>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</si>
  <si>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</si>
  <si>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</si>
  <si>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</si>
  <si>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</si>
  <si>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</si>
  <si>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</si>
  <si>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</si>
  <si>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</si>
  <si>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</si>
  <si>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</si>
  <si>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</si>
  <si>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</si>
  <si>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</si>
  <si>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</si>
  <si>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</si>
  <si>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</si>
  <si>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</si>
  <si>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</si>
  <si>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</si>
  <si>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</si>
  <si>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</si>
  <si>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</si>
  <si>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</si>
  <si>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</si>
  <si>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</si>
  <si>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</si>
  <si>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</si>
  <si>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</si>
  <si>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</si>
  <si>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</si>
  <si>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</si>
  <si>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</si>
  <si>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</si>
  <si>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</si>
  <si>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</si>
  <si>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</si>
  <si>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</si>
  <si>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</si>
  <si>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</si>
  <si>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</si>
  <si>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</si>
  <si>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</si>
  <si>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</si>
  <si>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</si>
  <si>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</si>
  <si>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</si>
  <si>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</si>
  <si>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</si>
  <si>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</si>
  <si>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</si>
  <si>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</si>
  <si>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</si>
  <si>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</si>
  <si>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</si>
  <si>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</si>
  <si>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</si>
  <si>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</si>
  <si>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</si>
  <si>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</si>
  <si>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</si>
  <si>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</si>
  <si>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</si>
  <si>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</si>
  <si>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</si>
  <si>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</si>
  <si>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</si>
  <si>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</si>
  <si>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</si>
  <si>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</si>
  <si>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</si>
  <si>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</si>
  <si>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</si>
  <si>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</si>
  <si>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</si>
  <si>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</si>
  <si>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</si>
  <si>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</si>
  <si>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</si>
  <si>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</si>
  <si>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</si>
  <si>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</si>
  <si>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</si>
  <si>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</si>
  <si>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</si>
  <si>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</si>
  <si>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</si>
  <si>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</si>
  <si>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</si>
  <si>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</si>
  <si>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</si>
  <si>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</si>
  <si>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</si>
  <si>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</si>
  <si>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</si>
  <si>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</si>
  <si>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</si>
  <si>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</si>
  <si>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</si>
  <si>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</si>
  <si>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</si>
  <si>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</si>
  <si>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</si>
  <si>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</si>
  <si>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</si>
  <si>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</si>
  <si>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</si>
  <si>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</si>
  <si>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</si>
  <si>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</si>
  <si>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</si>
  <si>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</si>
  <si>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</si>
  <si>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</si>
  <si>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</si>
  <si>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</si>
  <si>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</si>
  <si>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</si>
  <si>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</si>
  <si>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</si>
  <si>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</si>
  <si>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</si>
  <si>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</si>
  <si>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</si>
  <si>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</si>
  <si>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</si>
  <si>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</si>
  <si>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</si>
  <si>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</si>
  <si>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</si>
  <si>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</si>
  <si>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</si>
  <si>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</si>
  <si>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</si>
  <si>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</si>
  <si>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</si>
  <si>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</si>
  <si>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</si>
  <si>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</si>
  <si>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</si>
  <si>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</si>
  <si>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</si>
  <si>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</si>
  <si>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</si>
  <si>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</si>
  <si>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</si>
  <si>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</si>
  <si>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</si>
  <si>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</si>
  <si>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</si>
  <si>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</si>
  <si>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</si>
  <si>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</si>
  <si>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</si>
  <si>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</si>
  <si>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</si>
  <si>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</si>
  <si>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</si>
  <si>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</si>
  <si>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</si>
  <si>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</si>
  <si>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</si>
  <si>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</si>
  <si>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</si>
  <si>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</si>
  <si>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</si>
  <si>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</si>
  <si>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</si>
  <si>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</si>
  <si>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</si>
  <si>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</si>
  <si>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</si>
  <si>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</si>
  <si>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</si>
  <si>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</si>
  <si>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</si>
  <si>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</si>
  <si>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</si>
  <si>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</si>
  <si>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</si>
  <si>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</si>
  <si>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</si>
  <si>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</si>
  <si>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</si>
  <si>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</si>
  <si>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</si>
  <si>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</si>
  <si>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</si>
  <si>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</si>
  <si>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</si>
  <si>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</si>
  <si>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</si>
  <si>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</si>
  <si>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</si>
  <si>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</si>
  <si>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</si>
  <si>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</si>
  <si>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</si>
  <si>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</si>
  <si>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</si>
  <si>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</si>
  <si>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</si>
  <si>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</si>
  <si>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</si>
  <si>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</si>
  <si>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</si>
  <si>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</si>
  <si>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</si>
  <si>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</si>
  <si>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</si>
  <si>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</si>
  <si>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</si>
  <si>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</si>
  <si>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</si>
  <si>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</si>
  <si>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</si>
  <si>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</si>
  <si>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</si>
  <si>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</si>
  <si>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</si>
  <si>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</si>
  <si>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</si>
  <si>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</si>
  <si>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</si>
  <si>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</si>
  <si>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</si>
  <si>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</si>
  <si>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</si>
  <si>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</si>
  <si>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</si>
  <si>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</si>
  <si>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</si>
  <si>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</si>
  <si>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</si>
  <si>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</si>
  <si>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</si>
  <si>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</si>
  <si>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</si>
  <si>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</si>
  <si>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</si>
  <si>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</si>
  <si>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</si>
  <si>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</si>
  <si>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</si>
  <si>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</si>
  <si>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</si>
  <si>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</si>
  <si>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</si>
  <si>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</si>
  <si>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</si>
  <si>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</si>
  <si>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</si>
  <si>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</si>
  <si>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</si>
  <si>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</si>
  <si>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</si>
  <si>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</si>
  <si>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</si>
  <si>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</si>
  <si>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</si>
  <si>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</si>
  <si>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</si>
  <si>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</si>
  <si>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</si>
  <si>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</si>
  <si>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</si>
  <si>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</si>
  <si>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</si>
  <si>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</si>
  <si>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</si>
  <si>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</si>
  <si>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</si>
  <si>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</si>
  <si>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</si>
  <si>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</si>
  <si>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</si>
  <si>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</si>
  <si>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</si>
  <si>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</si>
  <si>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</si>
  <si>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</si>
  <si>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</si>
  <si>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</si>
  <si>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</si>
  <si>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</si>
  <si>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</si>
  <si>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</si>
  <si>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</si>
  <si>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</si>
  <si>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</si>
  <si>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</si>
  <si>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</si>
  <si>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</si>
  <si>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</si>
  <si>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</si>
  <si>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</si>
  <si>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</si>
  <si>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</si>
  <si>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</si>
  <si>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</si>
  <si>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</si>
  <si>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</si>
  <si>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</si>
  <si>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</si>
  <si>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</si>
  <si>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</si>
  <si>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</si>
  <si>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</si>
  <si>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</si>
  <si>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</si>
  <si>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</si>
  <si>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</si>
  <si>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</si>
  <si>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</si>
  <si>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</si>
  <si>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</si>
  <si>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</si>
  <si>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</si>
  <si>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</si>
  <si>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</si>
  <si>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</si>
  <si>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</si>
  <si>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</si>
  <si>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</si>
  <si>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</si>
  <si>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</si>
  <si>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</si>
  <si>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</si>
  <si>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</si>
  <si>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</si>
  <si>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</si>
  <si>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</si>
  <si>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</si>
  <si>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</si>
  <si>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</si>
  <si>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</si>
  <si>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</si>
  <si>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</si>
  <si>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</si>
  <si>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</si>
  <si>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</si>
  <si>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</si>
  <si>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</si>
  <si>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</si>
  <si>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</si>
  <si>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</si>
  <si>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</si>
  <si>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</si>
  <si>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</si>
  <si>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</si>
  <si>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</si>
  <si>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</si>
  <si>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</si>
  <si>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</si>
  <si>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</si>
  <si>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</si>
  <si>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</si>
  <si>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</si>
  <si>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</si>
  <si>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</si>
  <si>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</si>
  <si>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</si>
  <si>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</si>
  <si>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</si>
  <si>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</si>
  <si>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</si>
  <si>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</si>
  <si>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</si>
  <si>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</si>
  <si>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</si>
  <si>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</si>
  <si>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</si>
  <si>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</si>
  <si>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</si>
  <si>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</si>
  <si>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</si>
  <si>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</si>
  <si>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</si>
  <si>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</si>
  <si>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</si>
  <si>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</si>
  <si>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</si>
  <si>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</si>
  <si>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</si>
  <si>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</si>
  <si>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</si>
  <si>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</si>
  <si>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</si>
  <si>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</si>
  <si>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</si>
  <si>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</si>
  <si>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</si>
  <si>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</si>
  <si>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</si>
  <si>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</si>
  <si>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</si>
  <si>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</si>
  <si>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</si>
  <si>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</si>
  <si>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</si>
  <si>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</si>
  <si>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</si>
  <si>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</si>
  <si>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</si>
  <si>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</si>
  <si>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</si>
  <si>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</si>
  <si>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</si>
  <si>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</si>
  <si>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</si>
  <si>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</si>
  <si>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</si>
  <si>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</si>
  <si>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</si>
  <si>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</si>
  <si>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</si>
  <si>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</si>
  <si>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</si>
  <si>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</si>
  <si>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</si>
  <si>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</si>
  <si>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</si>
  <si>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</si>
  <si>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</si>
  <si>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</si>
  <si>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</si>
  <si>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</si>
  <si>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</si>
  <si>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</si>
  <si>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</si>
  <si>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</si>
  <si>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</si>
  <si>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</si>
  <si>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</si>
  <si>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</si>
  <si>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</si>
  <si>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</si>
  <si>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</si>
  <si>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</si>
  <si>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</si>
  <si>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</si>
  <si>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</si>
  <si>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</si>
  <si>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</si>
  <si>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</si>
  <si>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</si>
  <si>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</si>
  <si>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</si>
  <si>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</si>
  <si>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</si>
  <si>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</si>
  <si>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</si>
  <si>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</si>
  <si>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</si>
  <si>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</si>
  <si>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</si>
  <si>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</si>
  <si>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</si>
  <si>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</si>
  <si>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</si>
  <si>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</si>
  <si>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</si>
  <si>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</si>
  <si>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</si>
  <si>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</si>
  <si>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</si>
  <si>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</si>
  <si>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</si>
  <si>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</si>
  <si>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</si>
  <si>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</si>
  <si>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</si>
  <si>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</si>
  <si>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</si>
  <si>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</si>
  <si>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</si>
  <si>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</si>
  <si>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</si>
  <si>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</si>
  <si>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</si>
  <si>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</si>
  <si>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</si>
  <si>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</si>
  <si>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</si>
  <si>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</si>
  <si>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</si>
  <si>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</si>
  <si>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</si>
  <si>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</si>
  <si>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</si>
  <si>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</si>
  <si>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</si>
  <si>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</si>
  <si>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</si>
  <si>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</si>
  <si>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</si>
  <si>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</si>
  <si>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</si>
  <si>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</si>
  <si>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</si>
  <si>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</si>
  <si>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</si>
  <si>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</si>
  <si>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</si>
  <si>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</si>
  <si>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</si>
  <si>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</si>
  <si>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</si>
  <si>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</si>
  <si>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</si>
  <si>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</si>
  <si>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</si>
  <si>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</si>
  <si>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</si>
  <si>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</si>
  <si>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</si>
  <si>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</si>
  <si>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</si>
  <si>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</si>
  <si>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</si>
  <si>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</si>
  <si>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</si>
  <si>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</si>
  <si>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</si>
  <si>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</si>
  <si>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</si>
  <si>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</si>
  <si>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</si>
  <si>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</si>
  <si>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</si>
  <si>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</si>
  <si>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</si>
  <si>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</si>
  <si>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</si>
  <si>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</si>
  <si>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</si>
  <si>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</si>
  <si>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</si>
  <si>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</si>
  <si>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</si>
  <si>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</si>
  <si>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</si>
  <si>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</si>
  <si>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</si>
  <si>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</si>
  <si>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</si>
  <si>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</si>
  <si>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</si>
  <si>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</si>
  <si>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</si>
  <si>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</si>
  <si>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</si>
  <si>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</si>
  <si>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</si>
  <si>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</si>
  <si>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</si>
  <si>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</si>
  <si>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</si>
  <si>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</si>
  <si>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</si>
  <si>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</si>
  <si>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</si>
  <si>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</si>
  <si>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</si>
  <si>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</si>
  <si>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</si>
  <si>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</si>
  <si>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</si>
  <si>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</si>
  <si>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</si>
  <si>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</si>
  <si>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</si>
  <si>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</si>
  <si>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</si>
  <si>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</si>
  <si>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</si>
  <si>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</si>
  <si>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</si>
  <si>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</si>
  <si>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</si>
  <si>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</si>
  <si>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</si>
  <si>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</si>
  <si>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</si>
  <si>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</si>
  <si>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</si>
  <si>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</si>
  <si>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</si>
  <si>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</si>
  <si>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</si>
  <si>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</si>
  <si>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</si>
  <si>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</si>
  <si>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</si>
  <si>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</si>
  <si>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</si>
  <si>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</si>
  <si>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</si>
  <si>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</si>
  <si>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</si>
  <si>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</si>
  <si>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</si>
  <si>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</si>
  <si>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</si>
  <si>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</si>
  <si>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</si>
  <si>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</si>
  <si>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</si>
  <si>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</si>
  <si>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</si>
  <si>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</si>
  <si>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</si>
  <si>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</si>
  <si>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</si>
  <si>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</si>
  <si>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</si>
  <si>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</si>
  <si>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</si>
  <si>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</si>
  <si>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</si>
  <si>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</si>
  <si>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</si>
  <si>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</si>
  <si>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</si>
  <si>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</si>
  <si>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</si>
  <si>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</si>
  <si>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</si>
  <si>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</si>
  <si>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</si>
  <si>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</si>
  <si>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</si>
  <si>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</si>
  <si>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</si>
  <si>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</si>
  <si>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</si>
  <si>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</si>
  <si>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</si>
  <si>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</si>
  <si>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</si>
  <si>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</si>
  <si>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</si>
  <si>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</si>
  <si>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</si>
  <si>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</si>
  <si>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</si>
  <si>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</si>
  <si>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</si>
  <si>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</si>
  <si>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</si>
  <si>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</si>
  <si>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</si>
  <si>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</si>
  <si>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</si>
  <si>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</si>
  <si>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</si>
  <si>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</si>
  <si>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</si>
  <si>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</si>
  <si>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</si>
  <si>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</si>
  <si>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</si>
  <si>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</si>
  <si>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</si>
  <si>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</si>
  <si>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</si>
  <si>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</si>
  <si>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</si>
  <si>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</si>
  <si>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</si>
  <si>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</si>
  <si>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</si>
  <si>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</si>
  <si>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</si>
  <si>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</si>
  <si>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</si>
  <si>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</si>
  <si>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</si>
  <si>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</si>
  <si>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</si>
  <si>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</si>
  <si>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</si>
  <si>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</si>
  <si>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</si>
  <si>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</si>
  <si>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</si>
  <si>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</si>
  <si>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</si>
  <si>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</si>
  <si>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</si>
  <si>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</si>
  <si>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</si>
  <si>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</si>
  <si>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</si>
  <si>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</si>
  <si>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</si>
  <si>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</si>
  <si>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</si>
  <si>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</si>
  <si>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</si>
  <si>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</si>
  <si>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</si>
  <si>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</si>
  <si>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</si>
  <si>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</si>
  <si>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</si>
  <si>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</si>
  <si>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</si>
  <si>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</si>
  <si>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</si>
  <si>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</si>
  <si>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</si>
  <si>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</si>
  <si>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</si>
  <si>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</si>
  <si>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</si>
  <si>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</si>
  <si>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</si>
  <si>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</si>
  <si>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</si>
  <si>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</si>
  <si>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</si>
  <si>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</si>
  <si>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</si>
  <si>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</si>
  <si>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</si>
  <si>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</si>
  <si>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</si>
  <si>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</si>
  <si>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</si>
  <si>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</si>
  <si>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</si>
  <si>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</si>
  <si>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</si>
  <si>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</si>
  <si>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</si>
  <si>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</si>
  <si>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</si>
  <si>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</si>
  <si>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</si>
  <si>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</si>
  <si>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</si>
  <si>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</si>
  <si>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</si>
  <si>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</si>
  <si>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</si>
  <si>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</si>
  <si>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</si>
  <si>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</si>
  <si>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</si>
  <si>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</si>
  <si>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</si>
  <si>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</si>
  <si>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</si>
  <si>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</si>
  <si>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</si>
  <si>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</si>
  <si>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</si>
  <si>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</si>
  <si>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</si>
  <si>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</si>
  <si>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</si>
  <si>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</si>
  <si>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</si>
  <si>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</si>
  <si>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</si>
  <si>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</si>
  <si>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</si>
  <si>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</si>
  <si>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</si>
  <si>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</si>
  <si>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</si>
  <si>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</si>
  <si>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</si>
  <si>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</si>
  <si>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</si>
  <si>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</si>
  <si>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</si>
  <si>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</si>
  <si>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</si>
  <si>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</si>
  <si>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</si>
  <si>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</si>
  <si>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</si>
  <si>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</si>
  <si>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</si>
  <si>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</si>
  <si>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</si>
  <si>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</si>
  <si>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</si>
  <si>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</si>
  <si>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</si>
  <si>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</si>
  <si>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</si>
  <si>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</si>
  <si>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</si>
  <si>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</si>
  <si>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</si>
  <si>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</si>
  <si>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</si>
  <si>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</si>
  <si>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</si>
  <si>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</si>
  <si>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</si>
  <si>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</si>
  <si>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</si>
  <si>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</si>
  <si>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</si>
  <si>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</si>
  <si>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</si>
  <si>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</si>
  <si>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</si>
  <si>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</si>
  <si>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</si>
  <si>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</si>
  <si>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</si>
  <si>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</si>
  <si>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</si>
  <si>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</si>
  <si>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</si>
  <si>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</si>
  <si>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</si>
  <si>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</si>
  <si>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</si>
  <si>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</si>
  <si>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</si>
  <si>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</si>
  <si>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</si>
  <si>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</si>
  <si>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</si>
  <si>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</si>
  <si>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</si>
  <si>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</si>
  <si>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</si>
  <si>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</si>
  <si>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</si>
  <si>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</si>
  <si>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</si>
  <si>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</si>
  <si>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</si>
  <si>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</si>
  <si>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</si>
  <si>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</si>
  <si>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</si>
  <si>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</si>
  <si>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</si>
  <si>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</si>
  <si>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</si>
  <si>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</si>
  <si>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</si>
  <si>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</si>
  <si>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</si>
  <si>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</si>
  <si>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</si>
  <si>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</si>
  <si>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</si>
  <si>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</si>
  <si>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</si>
  <si>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</si>
  <si>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</si>
  <si>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</si>
  <si>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</si>
  <si>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</si>
  <si>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</si>
  <si>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</si>
  <si>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</si>
  <si>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</si>
  <si>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</si>
  <si>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</si>
  <si>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</si>
  <si>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</si>
  <si>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</si>
  <si>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</si>
  <si>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</si>
  <si>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</si>
  <si>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</si>
  <si>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</si>
  <si>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</si>
  <si>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</si>
  <si>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</si>
  <si>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</si>
  <si>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</si>
  <si>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</si>
  <si>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</si>
  <si>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</si>
  <si>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</si>
  <si>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</si>
  <si>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</si>
  <si>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</si>
  <si>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</si>
  <si>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</si>
  <si>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</si>
  <si>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</si>
  <si>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</si>
  <si>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</si>
  <si>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</si>
  <si>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</si>
  <si>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</si>
  <si>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</si>
  <si>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</si>
  <si>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</si>
  <si>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</si>
  <si>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</si>
  <si>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</si>
  <si>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</si>
  <si>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</si>
  <si>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</si>
  <si>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</si>
  <si>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</si>
  <si>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</si>
  <si>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</si>
  <si>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</si>
  <si>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</si>
  <si>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</si>
  <si>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</si>
  <si>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</si>
  <si>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</si>
  <si>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</si>
  <si>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</si>
  <si>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</si>
  <si>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</si>
  <si>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</si>
  <si>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</si>
  <si>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</si>
  <si>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</si>
  <si>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</si>
  <si>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</si>
  <si>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</si>
  <si>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</si>
  <si>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</si>
  <si>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</si>
  <si>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</si>
  <si>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</si>
  <si>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</si>
  <si>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</si>
  <si>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</si>
  <si>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</si>
  <si>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</si>
  <si>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</si>
  <si>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</si>
  <si>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</si>
  <si>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</si>
  <si>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</si>
  <si>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</si>
  <si>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</si>
  <si>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</si>
  <si>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</si>
  <si>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</si>
  <si>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</si>
  <si>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</si>
  <si>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</si>
  <si>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</si>
  <si>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</si>
  <si>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</si>
  <si>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</si>
  <si>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</si>
  <si>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</si>
  <si>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</si>
  <si>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</si>
  <si>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</si>
  <si>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</si>
  <si>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</si>
  <si>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</si>
  <si>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</si>
  <si>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</si>
  <si>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</si>
  <si>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</si>
  <si>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</si>
  <si>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</si>
  <si>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</si>
  <si>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</si>
  <si>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</si>
  <si>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</si>
  <si>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</si>
  <si>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</si>
  <si>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</si>
  <si>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</si>
  <si>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</si>
  <si>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</si>
  <si>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</si>
  <si>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</si>
  <si>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</si>
  <si>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</si>
  <si>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</si>
  <si>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</si>
  <si>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</si>
  <si>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</si>
  <si>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</si>
  <si>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</si>
  <si>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</si>
  <si>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</si>
  <si>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</si>
  <si>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</si>
  <si>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</si>
  <si>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</si>
  <si>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</si>
  <si>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</si>
  <si>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</si>
  <si>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</si>
  <si>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</si>
  <si>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</si>
  <si>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</si>
  <si>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</si>
  <si>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</si>
  <si>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</si>
  <si>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</si>
  <si>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</si>
  <si>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</si>
  <si>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</si>
  <si>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</si>
  <si>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</si>
  <si>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</si>
  <si>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</si>
  <si>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</si>
  <si>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</si>
  <si>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</si>
  <si>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</si>
  <si>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</si>
  <si>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</si>
  <si>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</si>
  <si>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</si>
  <si>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</si>
  <si>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</si>
  <si>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</si>
  <si>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</si>
  <si>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</si>
  <si>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</si>
  <si>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</si>
  <si>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</si>
  <si>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</si>
  <si>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</si>
  <si>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</si>
  <si>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</si>
  <si>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</si>
  <si>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</si>
  <si>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</si>
  <si>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</si>
  <si>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</si>
  <si>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</si>
  <si>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</si>
  <si>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</si>
  <si>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</si>
  <si>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</si>
  <si>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</si>
  <si>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</si>
  <si>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</si>
  <si>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</si>
  <si>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</si>
  <si>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</si>
  <si>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</si>
  <si>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</si>
  <si>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</si>
  <si>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</si>
  <si>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</si>
  <si>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</si>
  <si>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</si>
  <si>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</si>
  <si>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</si>
  <si>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</si>
  <si>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</si>
  <si>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</si>
  <si>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</si>
  <si>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</si>
  <si>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</si>
  <si>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</si>
  <si>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</si>
  <si>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</si>
  <si>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</si>
  <si>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</si>
  <si>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</si>
  <si>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</si>
  <si>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</si>
  <si>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</si>
  <si>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</si>
  <si>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</si>
  <si>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</si>
  <si>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</si>
  <si>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</si>
  <si>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</si>
  <si>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</si>
  <si>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</si>
  <si>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</si>
  <si>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</si>
  <si>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</si>
  <si>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</si>
  <si>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</si>
  <si>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</si>
  <si>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</si>
  <si>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</si>
  <si>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</si>
  <si>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</si>
  <si>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</si>
  <si>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</si>
  <si>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</si>
  <si>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</si>
  <si>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</si>
  <si>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</si>
  <si>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</si>
  <si>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</si>
  <si>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</si>
  <si>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</si>
  <si>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</si>
  <si>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</si>
  <si>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</si>
  <si>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</si>
  <si>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</si>
  <si>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</si>
  <si>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</si>
  <si>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</si>
  <si>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</si>
  <si>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</si>
  <si>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</si>
  <si>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</si>
  <si>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</si>
  <si>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</si>
  <si>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</si>
  <si>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</si>
  <si>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</si>
  <si>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</si>
  <si>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</si>
  <si>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</si>
  <si>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</si>
  <si>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</si>
  <si>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</si>
  <si>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</si>
  <si>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</si>
  <si>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</si>
  <si>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</si>
  <si>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</si>
  <si>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</si>
  <si>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</si>
  <si>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</si>
  <si>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</si>
  <si>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</si>
  <si>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</si>
  <si>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</si>
  <si>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</si>
  <si>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</si>
  <si>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</si>
  <si>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</si>
  <si>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</si>
  <si>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</si>
  <si>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</si>
  <si>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</si>
  <si>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</si>
  <si>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</si>
  <si>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</si>
  <si>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</si>
  <si>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</si>
  <si>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</si>
  <si>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</si>
  <si>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</si>
  <si>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</si>
  <si>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</si>
  <si>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</si>
  <si>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</si>
  <si>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</si>
  <si>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</si>
  <si>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</si>
  <si>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</si>
  <si>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</si>
  <si>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</si>
  <si>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</si>
  <si>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</si>
  <si>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</si>
  <si>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</si>
  <si>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</si>
  <si>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</si>
  <si>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</si>
  <si>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</si>
  <si>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</si>
  <si>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</si>
  <si>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</si>
  <si>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</si>
  <si>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</si>
  <si>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</si>
  <si>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</si>
  <si>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</si>
  <si>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</si>
  <si>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</si>
  <si>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</si>
  <si>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</si>
  <si>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</si>
  <si>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</si>
  <si>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</si>
  <si>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</si>
  <si>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</si>
  <si>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</si>
  <si>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</si>
  <si>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</si>
  <si>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</si>
  <si>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</si>
  <si>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</si>
  <si>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</si>
  <si>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</si>
  <si>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</si>
  <si>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</si>
  <si>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</si>
  <si>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</si>
  <si>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</si>
  <si>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</si>
  <si>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</si>
  <si>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</si>
  <si>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</si>
  <si>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</si>
  <si>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</si>
  <si>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</si>
  <si>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</si>
  <si>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</si>
  <si>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</si>
  <si>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</si>
  <si>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</si>
  <si>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</si>
  <si>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</si>
  <si>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</si>
  <si>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</si>
  <si>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</si>
  <si>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</si>
  <si>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</si>
  <si>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</si>
  <si>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</si>
  <si>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</si>
  <si>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</si>
  <si>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</si>
  <si>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</si>
  <si>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</si>
  <si>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</si>
  <si>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</si>
  <si>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</si>
  <si>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</si>
  <si>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</si>
  <si>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</si>
  <si>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</si>
  <si>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</si>
  <si>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</si>
  <si>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</si>
  <si>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</si>
  <si>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</si>
  <si>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</si>
  <si>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</si>
  <si>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</si>
  <si>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</si>
  <si>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</si>
  <si>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</si>
  <si>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</si>
  <si>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</si>
  <si>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</si>
  <si>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</si>
  <si>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</si>
  <si>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</si>
  <si>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</si>
  <si>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</si>
  <si>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</si>
  <si>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</si>
  <si>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</si>
  <si>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</si>
  <si>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</si>
  <si>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</si>
  <si>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</si>
  <si>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</si>
  <si>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</si>
  <si>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</si>
  <si>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</si>
  <si>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</si>
  <si>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</si>
  <si>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</si>
  <si>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</si>
  <si>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</si>
  <si>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</si>
  <si>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</si>
  <si>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</si>
  <si>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</si>
  <si>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</si>
  <si>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</si>
  <si>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</si>
  <si>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</si>
  <si>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</si>
  <si>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</si>
  <si>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</si>
  <si>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</si>
  <si>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</si>
  <si>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</si>
  <si>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</si>
  <si>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</si>
  <si>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</si>
  <si>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</si>
  <si>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</si>
  <si>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</si>
  <si>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</si>
  <si>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</si>
  <si>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</si>
  <si>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</si>
  <si>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</si>
  <si>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</si>
  <si>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</si>
  <si>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</si>
  <si>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</si>
  <si>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</si>
  <si>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</si>
  <si>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</si>
  <si>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</si>
  <si>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</si>
  <si>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</si>
  <si>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</si>
  <si>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</si>
  <si>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</si>
  <si>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</si>
  <si>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</si>
  <si>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</si>
  <si>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</si>
  <si>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</si>
  <si>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</si>
  <si>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</si>
  <si>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</si>
  <si>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</si>
  <si>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</si>
  <si>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</si>
  <si>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</si>
  <si>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</si>
  <si>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</si>
  <si>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</si>
  <si>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</si>
  <si>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</si>
  <si>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</si>
  <si>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</si>
  <si>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</si>
  <si>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</si>
  <si>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</si>
  <si>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</si>
  <si>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</si>
  <si>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</si>
  <si>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</si>
  <si>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</si>
  <si>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</si>
  <si>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</si>
  <si>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</si>
  <si>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</si>
  <si>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</si>
  <si>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</si>
  <si>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</si>
  <si>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</si>
  <si>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</si>
  <si>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</si>
  <si>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</si>
  <si>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</si>
  <si>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</si>
  <si>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</si>
  <si>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</si>
  <si>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</si>
  <si>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</si>
  <si>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</si>
  <si>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</si>
  <si>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</si>
  <si>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</si>
  <si>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</si>
  <si>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</si>
  <si>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</si>
  <si>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</si>
  <si>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</si>
  <si>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</si>
  <si>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</si>
  <si>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</si>
  <si>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</si>
  <si>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</si>
  <si>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</si>
  <si>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</si>
  <si>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</si>
  <si>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</si>
  <si>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</si>
  <si>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</si>
  <si>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</si>
  <si>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</si>
  <si>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</si>
  <si>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</si>
  <si>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</si>
  <si>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</si>
  <si>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</si>
  <si>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</si>
  <si>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</si>
  <si>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</si>
  <si>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</si>
  <si>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</si>
  <si>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</si>
  <si>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</si>
  <si>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</si>
  <si>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</si>
  <si>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</si>
  <si>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</si>
  <si>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</si>
  <si>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</si>
  <si>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</si>
  <si>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</si>
  <si>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</si>
  <si>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</si>
  <si>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</si>
  <si>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</si>
  <si>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</si>
  <si>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</si>
  <si>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</si>
  <si>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</si>
  <si>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</si>
  <si>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</si>
  <si>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</si>
  <si>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</si>
  <si>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</si>
  <si>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</si>
  <si>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</si>
  <si>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</si>
  <si>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</si>
  <si>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</si>
  <si>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</si>
  <si>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</si>
  <si>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</si>
  <si>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</si>
  <si>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</si>
  <si>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</si>
  <si>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</si>
  <si>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</si>
  <si>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</si>
  <si>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</si>
  <si>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</si>
  <si>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</si>
  <si>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</si>
  <si>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</si>
  <si>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</si>
  <si>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</si>
  <si>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</si>
  <si>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</si>
  <si>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</si>
  <si>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</si>
  <si>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</si>
  <si>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</si>
  <si>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</si>
  <si>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</si>
  <si>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</si>
  <si>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</si>
  <si>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</si>
  <si>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</si>
  <si>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</si>
  <si>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</si>
  <si>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</si>
  <si>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</si>
  <si>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</si>
  <si>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</si>
  <si>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</si>
  <si>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</si>
  <si>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</si>
  <si>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</si>
  <si>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</si>
  <si>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</si>
  <si>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</si>
  <si>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</si>
  <si>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</si>
  <si>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</si>
  <si>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</si>
  <si>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</si>
  <si>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</si>
  <si>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</si>
  <si>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</si>
  <si>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</si>
  <si>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</si>
  <si>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</si>
  <si>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</si>
  <si>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</si>
  <si>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</si>
  <si>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</si>
  <si>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</si>
  <si>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</si>
  <si>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</si>
  <si>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</si>
  <si>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</si>
  <si>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</si>
  <si>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</si>
  <si>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</si>
  <si>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</si>
  <si>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</si>
  <si>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</si>
  <si>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</si>
  <si>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</si>
  <si>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</si>
  <si>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</si>
  <si>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</si>
  <si>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</si>
  <si>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</si>
  <si>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</si>
  <si>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</si>
  <si>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</si>
  <si>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</si>
  <si>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</si>
  <si>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</si>
  <si>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</si>
  <si>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</si>
  <si>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</si>
  <si>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</si>
  <si>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</si>
  <si>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</si>
  <si>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</si>
  <si>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</si>
  <si>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</si>
  <si>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</si>
  <si>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</si>
  <si>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</si>
  <si>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</si>
  <si>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</si>
  <si>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</si>
  <si>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</si>
  <si>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</si>
  <si>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</si>
  <si>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</si>
  <si>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</si>
  <si>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</si>
  <si>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</si>
  <si>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</si>
  <si>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</si>
  <si>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</si>
  <si>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</si>
  <si>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</si>
  <si>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</si>
  <si>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</si>
  <si>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</si>
  <si>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</si>
  <si>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</si>
  <si>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</si>
  <si>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</si>
  <si>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</si>
  <si>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</si>
  <si>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</si>
  <si>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</si>
  <si>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</si>
  <si>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</si>
  <si>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</si>
  <si>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</si>
  <si>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</si>
  <si>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</si>
  <si>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</si>
  <si>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</si>
  <si>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</si>
  <si>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</si>
  <si>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</si>
  <si>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</si>
  <si>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</si>
  <si>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</si>
  <si>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</si>
  <si>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</si>
  <si>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</si>
  <si>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</si>
  <si>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</si>
  <si>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</si>
  <si>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</si>
  <si>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</si>
  <si>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</si>
  <si>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</si>
  <si>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</si>
  <si>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</si>
  <si>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</si>
  <si>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</si>
  <si>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</si>
  <si>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</si>
  <si>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</si>
  <si>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</si>
  <si>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</si>
  <si>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</si>
  <si>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</si>
  <si>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</si>
  <si>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</si>
  <si>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</si>
  <si>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</si>
  <si>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</si>
  <si>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</si>
  <si>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</si>
  <si>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</si>
  <si>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</si>
  <si>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</si>
  <si>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</si>
  <si>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</si>
  <si>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</si>
  <si>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</si>
  <si>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</si>
  <si>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</si>
  <si>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</si>
  <si>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</si>
  <si>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</si>
  <si>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</si>
  <si>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</si>
  <si>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</si>
  <si>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</si>
  <si>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</si>
  <si>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</si>
  <si>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</si>
  <si>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</si>
  <si>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</si>
  <si>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</si>
  <si>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</si>
  <si>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</si>
  <si>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</si>
  <si>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</si>
  <si>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</si>
  <si>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</si>
  <si>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</si>
  <si>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</si>
  <si>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</si>
  <si>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</si>
  <si>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</si>
  <si>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</si>
  <si>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</si>
  <si>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</si>
  <si>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</si>
  <si>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</si>
  <si>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</si>
  <si>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</si>
  <si>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</si>
  <si>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</si>
  <si>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</si>
  <si>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</si>
  <si>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</si>
  <si>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</si>
  <si>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</si>
  <si>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</si>
  <si>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</si>
  <si>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</si>
  <si>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</si>
  <si>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</si>
  <si>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</si>
  <si>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</si>
  <si>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</si>
  <si>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</si>
  <si>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</si>
  <si>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</si>
  <si>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</si>
  <si>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</si>
  <si>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</si>
  <si>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</si>
  <si>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</si>
  <si>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</si>
  <si>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</si>
  <si>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</si>
  <si>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</si>
  <si>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</si>
  <si>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</si>
  <si>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</si>
  <si>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</si>
  <si>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</si>
  <si>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</si>
  <si>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</si>
  <si>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</si>
  <si>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</si>
  <si>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</si>
  <si>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</si>
  <si>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</si>
  <si>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</si>
  <si>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</si>
  <si>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</si>
  <si>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</si>
  <si>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</si>
  <si>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</si>
  <si>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</si>
  <si>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</si>
  <si>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</si>
  <si>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</si>
  <si>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</si>
  <si>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</si>
  <si>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</si>
  <si>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</si>
  <si>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</si>
  <si>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</si>
  <si>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</si>
  <si>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</si>
  <si>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</si>
  <si>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</si>
  <si>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</si>
  <si>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</si>
  <si>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</si>
  <si>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</si>
  <si>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</si>
  <si>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</si>
  <si>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</si>
  <si>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</si>
  <si>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</si>
  <si>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</si>
  <si>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</si>
  <si>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</si>
  <si>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</si>
  <si>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</si>
  <si>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</si>
  <si>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</si>
  <si>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</si>
  <si>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</si>
  <si>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</si>
  <si>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</si>
  <si>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</si>
  <si>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</si>
  <si>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</si>
  <si>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</si>
  <si>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</si>
  <si>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</si>
  <si>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</si>
  <si>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</si>
  <si>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</si>
  <si>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</si>
  <si>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</si>
  <si>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</si>
  <si>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</si>
  <si>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</si>
  <si>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</si>
  <si>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</si>
  <si>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</si>
  <si>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</si>
  <si>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</si>
  <si>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</si>
  <si>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</si>
  <si>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</si>
  <si>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</si>
  <si>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</si>
  <si>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</si>
  <si>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</si>
  <si>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</si>
  <si>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</si>
  <si>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</si>
  <si>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</si>
  <si>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</si>
  <si>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</si>
  <si>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</si>
  <si>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</si>
  <si>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</si>
  <si>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</si>
  <si>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</si>
  <si>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</si>
  <si>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</si>
  <si>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</si>
  <si>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</si>
  <si>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</si>
  <si>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</si>
  <si>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</si>
  <si>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</si>
  <si>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</si>
  <si>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</si>
  <si>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</si>
  <si>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</si>
  <si>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</si>
  <si>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</si>
  <si>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</si>
  <si>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</si>
  <si>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</si>
  <si>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</si>
  <si>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</si>
  <si>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</si>
  <si>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</si>
  <si>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</si>
  <si>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</si>
  <si>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</si>
  <si>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</si>
  <si>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</si>
  <si>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</si>
  <si>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</si>
  <si>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</si>
  <si>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</si>
  <si>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</si>
  <si>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</si>
  <si>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</si>
  <si>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</si>
  <si>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</si>
  <si>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</si>
  <si>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</si>
  <si>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</si>
  <si>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</si>
  <si>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</si>
  <si>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</si>
  <si>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</si>
  <si>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</si>
  <si>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</si>
  <si>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</si>
  <si>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</si>
  <si>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</si>
  <si>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</si>
  <si>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</si>
  <si>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</si>
  <si>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</si>
  <si>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</si>
  <si>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</si>
  <si>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</si>
  <si>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</si>
  <si>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</si>
  <si>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</si>
  <si>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</si>
  <si>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</si>
  <si>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</si>
  <si>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</si>
  <si>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</si>
  <si>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</si>
  <si>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</si>
  <si>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</si>
  <si>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</si>
  <si>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</si>
  <si>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</si>
  <si>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</si>
  <si>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</si>
  <si>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</si>
  <si>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</si>
  <si>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</si>
  <si>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</si>
  <si>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</si>
  <si>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</si>
  <si>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</si>
  <si>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</si>
  <si>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</si>
  <si>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</si>
  <si>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</si>
  <si>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</si>
  <si>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</si>
  <si>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</si>
  <si>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</si>
  <si>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</si>
  <si>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</si>
  <si>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</si>
  <si>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</si>
  <si>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</si>
  <si>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</si>
  <si>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</si>
  <si>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</si>
  <si>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</si>
  <si>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</si>
  <si>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</si>
  <si>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</si>
  <si>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</si>
  <si>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</si>
  <si>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</si>
  <si>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</si>
  <si>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</si>
  <si>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</si>
  <si>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</si>
  <si>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</si>
  <si>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</si>
  <si>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</si>
  <si>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</si>
  <si>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</si>
  <si>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</si>
  <si>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</si>
  <si>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</si>
  <si>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</si>
  <si>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</si>
  <si>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</si>
  <si>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</si>
  <si>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</si>
  <si>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</si>
  <si>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</si>
  <si>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</si>
  <si>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</si>
  <si>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</si>
  <si>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</si>
  <si>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</si>
  <si>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</si>
  <si>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</si>
  <si>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</si>
  <si>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</si>
  <si>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</si>
  <si>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</si>
  <si>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</si>
  <si>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</si>
  <si>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</si>
  <si>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</si>
  <si>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</si>
  <si>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</si>
  <si>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</si>
  <si>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</si>
  <si>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</si>
  <si>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</si>
  <si>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</si>
  <si>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</si>
  <si>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</si>
  <si>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</si>
  <si>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</si>
  <si>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</si>
  <si>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</si>
  <si>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</si>
  <si>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</si>
  <si>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</si>
  <si>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</si>
  <si>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</si>
  <si>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</si>
  <si>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</si>
  <si>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</si>
  <si>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</si>
  <si>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</si>
  <si>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</si>
  <si>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</si>
  <si>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</si>
  <si>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</si>
  <si>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</si>
  <si>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</si>
  <si>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</si>
  <si>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</si>
  <si>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</si>
  <si>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</si>
  <si>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</si>
  <si>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</si>
  <si>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</si>
  <si>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</si>
  <si>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</si>
  <si>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</si>
  <si>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</si>
  <si>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</si>
  <si>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</si>
  <si>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</si>
  <si>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</si>
  <si>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</si>
  <si>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</si>
  <si>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</si>
  <si>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</si>
  <si>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</si>
  <si>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</si>
  <si>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</si>
  <si>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</si>
  <si>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</si>
  <si>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</si>
  <si>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</si>
  <si>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</si>
  <si>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</si>
  <si>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</si>
  <si>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</si>
  <si>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</si>
  <si>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</si>
  <si>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</si>
  <si>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</si>
  <si>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</si>
  <si>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</si>
  <si>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</si>
  <si>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</si>
  <si>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</si>
  <si>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</si>
  <si>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</si>
  <si>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</si>
  <si>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</si>
  <si>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</si>
  <si>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</si>
  <si>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</si>
  <si>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</si>
  <si>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</si>
  <si>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</si>
  <si>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</si>
  <si>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</si>
  <si>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</si>
  <si>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</si>
  <si>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</si>
  <si>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</si>
  <si>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</si>
  <si>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</si>
  <si>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</si>
  <si>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</si>
  <si>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</si>
  <si>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</si>
  <si>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</si>
  <si>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</si>
  <si>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</si>
  <si>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</si>
  <si>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</si>
  <si>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</si>
  <si>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</si>
  <si>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</si>
  <si>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</si>
  <si>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</si>
  <si>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</si>
  <si>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</si>
  <si>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</si>
  <si>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</si>
  <si>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</si>
  <si>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</si>
  <si>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</si>
  <si>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</si>
  <si>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</si>
  <si>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</si>
  <si>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</si>
  <si>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</si>
  <si>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</si>
  <si>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</si>
  <si>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</si>
  <si>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</si>
  <si>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</si>
  <si>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</si>
  <si>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</si>
  <si>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</si>
  <si>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</si>
  <si>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</si>
  <si>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</si>
  <si>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</si>
  <si>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</si>
  <si>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</si>
  <si>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</si>
  <si>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</si>
  <si>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</si>
  <si>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</si>
  <si>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</si>
  <si>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</si>
  <si>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</si>
  <si>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</si>
  <si>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</si>
  <si>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</si>
  <si>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</si>
  <si>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</si>
  <si>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</si>
  <si>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</si>
  <si>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</si>
  <si>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</si>
  <si>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</si>
  <si>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</si>
  <si>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</si>
  <si>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</si>
  <si>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</si>
  <si>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</si>
  <si>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</si>
  <si>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</si>
  <si>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</si>
  <si>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</si>
  <si>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</si>
  <si>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</si>
  <si>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</si>
  <si>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</si>
  <si>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</si>
  <si>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</si>
  <si>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</si>
  <si>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</si>
  <si>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</si>
  <si>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</si>
  <si>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</si>
  <si>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</si>
  <si>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</si>
  <si>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</si>
  <si>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</si>
  <si>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</si>
  <si>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</si>
  <si>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</si>
  <si>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</si>
  <si>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</si>
  <si>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</si>
  <si>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</si>
  <si>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</si>
  <si>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</si>
  <si>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</si>
  <si>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</si>
  <si>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</si>
  <si>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</si>
  <si>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</si>
  <si>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</si>
  <si>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</si>
  <si>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</si>
  <si>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</si>
  <si>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</si>
  <si>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</si>
  <si>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</si>
  <si>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</si>
  <si>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</si>
  <si>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</si>
  <si>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</si>
  <si>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</si>
  <si>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</si>
  <si>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</si>
  <si>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</si>
  <si>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</si>
  <si>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</si>
  <si>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</si>
  <si>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</si>
  <si>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</si>
  <si>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</si>
  <si>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</si>
  <si>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</si>
  <si>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</si>
  <si>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</si>
  <si>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</si>
  <si>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</si>
  <si>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</si>
  <si>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</si>
  <si>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</si>
  <si>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</si>
  <si>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</si>
  <si>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</si>
  <si>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</si>
  <si>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</si>
  <si>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</si>
  <si>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</si>
  <si>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</si>
  <si>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</si>
  <si>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</si>
  <si>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</si>
  <si>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</si>
  <si>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</si>
  <si>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</si>
  <si>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</si>
  <si>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</si>
  <si>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</si>
  <si>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</si>
  <si>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</si>
  <si>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</si>
  <si>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</si>
  <si>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</si>
  <si>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</si>
  <si>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</si>
  <si>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</si>
  <si>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</si>
  <si>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</si>
  <si>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</si>
  <si>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</si>
  <si>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</si>
  <si>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</si>
  <si>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</si>
  <si>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</si>
  <si>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</si>
  <si>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</si>
  <si>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</si>
  <si>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</si>
  <si>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</si>
  <si>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</si>
  <si>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</si>
  <si>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</si>
  <si>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</si>
  <si>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</si>
  <si>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</si>
  <si>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</si>
  <si>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</si>
  <si>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</si>
  <si>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</si>
  <si>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</si>
  <si>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</si>
  <si>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</si>
  <si>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</si>
  <si>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</si>
  <si>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</si>
  <si>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</si>
  <si>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</si>
  <si>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</si>
  <si>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</si>
  <si>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</si>
  <si>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</si>
  <si>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</si>
  <si>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</si>
  <si>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</si>
  <si>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</si>
  <si>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</si>
  <si>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</si>
  <si>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</si>
  <si>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</si>
  <si>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</si>
  <si>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</si>
  <si>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</si>
  <si>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</si>
  <si>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</si>
  <si>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</si>
  <si>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</si>
  <si>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</si>
  <si>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</si>
  <si>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</si>
  <si>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</si>
  <si>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</si>
  <si>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</si>
  <si>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</si>
  <si>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</si>
  <si>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</si>
  <si>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</si>
  <si>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</si>
  <si>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</si>
  <si>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</si>
  <si>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</si>
  <si>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</si>
  <si>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</si>
  <si>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</si>
  <si>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</si>
  <si>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</si>
  <si>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</si>
  <si>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</si>
  <si>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</si>
  <si>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</si>
  <si>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</si>
  <si>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</si>
  <si>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</si>
  <si>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</si>
  <si>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</si>
  <si>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</si>
  <si>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</si>
  <si>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</si>
  <si>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</si>
  <si>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</si>
  <si>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</si>
  <si>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</si>
  <si>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</si>
  <si>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</si>
  <si>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</si>
  <si>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</si>
  <si>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</si>
  <si>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</si>
  <si>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</si>
  <si>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</si>
  <si>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</si>
  <si>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</si>
  <si>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</si>
  <si>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</si>
  <si>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</si>
  <si>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</si>
  <si>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</si>
  <si>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</si>
  <si>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</si>
  <si>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</si>
  <si>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</si>
  <si>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</si>
  <si>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</si>
  <si>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</si>
  <si>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</si>
  <si>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</si>
  <si>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</si>
  <si>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</si>
  <si>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</si>
  <si>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</si>
  <si>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</si>
  <si>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</si>
  <si>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</si>
  <si>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</si>
  <si>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</si>
  <si>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</si>
  <si>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</si>
  <si>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</si>
  <si>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</si>
  <si>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</si>
  <si>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</si>
  <si>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</si>
  <si>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</si>
  <si>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</si>
  <si>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</si>
  <si>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</si>
  <si>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</si>
  <si>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</si>
  <si>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</si>
  <si>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</si>
  <si>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</si>
  <si>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</si>
  <si>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</si>
  <si>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</si>
  <si>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</si>
  <si>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</si>
  <si>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</si>
  <si>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</si>
  <si>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</si>
  <si>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</si>
  <si>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</si>
  <si>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</si>
  <si>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</si>
  <si>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</si>
  <si>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</si>
  <si>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</si>
  <si>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</si>
  <si>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</si>
  <si>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</si>
  <si>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</si>
  <si>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</si>
  <si>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</si>
  <si>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</si>
  <si>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</si>
  <si>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</si>
  <si>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</si>
  <si>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</si>
  <si>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</si>
  <si>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</si>
  <si>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</si>
  <si>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</si>
  <si>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</si>
  <si>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</si>
  <si>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</si>
  <si>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</si>
  <si>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</si>
  <si>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</si>
  <si>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</si>
  <si>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</si>
  <si>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</si>
  <si>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</si>
  <si>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</si>
  <si>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</si>
  <si>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</si>
  <si>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</si>
  <si>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</si>
  <si>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</si>
  <si>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</si>
  <si>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</si>
  <si>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</si>
  <si>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</si>
  <si>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</si>
  <si>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</si>
  <si>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</si>
  <si>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</si>
  <si>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</si>
  <si>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</si>
  <si>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</si>
  <si>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</si>
  <si>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</si>
  <si>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</si>
  <si>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</si>
  <si>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</si>
  <si>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</si>
  <si>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</si>
  <si>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</si>
  <si>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</si>
  <si>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</si>
  <si>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</si>
  <si>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</si>
  <si>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</si>
  <si>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</si>
  <si>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</si>
  <si>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</si>
  <si>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</si>
  <si>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</si>
  <si>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</si>
  <si>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</si>
  <si>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</si>
  <si>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</si>
  <si>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</si>
  <si>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</si>
  <si>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</si>
  <si>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</si>
  <si>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</si>
  <si>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</si>
  <si>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</si>
  <si>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</si>
  <si>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</si>
  <si>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</si>
  <si>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</si>
  <si>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</si>
  <si>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</si>
  <si>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</si>
  <si>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</si>
  <si>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</si>
  <si>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</si>
  <si>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</si>
  <si>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</si>
  <si>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</si>
  <si>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</si>
  <si>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</si>
  <si>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</si>
  <si>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</si>
  <si>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</si>
  <si>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</si>
  <si>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</si>
  <si>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</si>
  <si>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</si>
  <si>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</si>
  <si>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</si>
  <si>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</si>
  <si>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</si>
  <si>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</si>
  <si>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</si>
  <si>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</si>
  <si>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</si>
  <si>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</si>
  <si>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</si>
  <si>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</si>
  <si>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</si>
  <si>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</si>
  <si>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</si>
  <si>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</si>
  <si>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</si>
  <si>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</si>
  <si>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</si>
  <si>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</si>
  <si>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</si>
  <si>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</si>
  <si>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</si>
  <si>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</si>
  <si>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</si>
  <si>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</si>
  <si>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</si>
  <si>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</si>
  <si>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</si>
  <si>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</si>
  <si>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</si>
  <si>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</si>
  <si>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</si>
  <si>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</si>
  <si>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</si>
  <si>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</si>
  <si>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</si>
  <si>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</si>
  <si>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</si>
  <si>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</si>
  <si>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</si>
  <si>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</si>
  <si>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</si>
  <si>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</si>
  <si>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</si>
  <si>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</si>
  <si>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</si>
  <si>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</si>
  <si>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</si>
  <si>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</si>
  <si>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</si>
  <si>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</si>
  <si>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</si>
  <si>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</si>
  <si>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</si>
  <si>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</si>
  <si>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</si>
  <si>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</si>
  <si>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</si>
  <si>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</si>
  <si>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</si>
  <si>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</si>
  <si>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</si>
  <si>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</si>
  <si>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</si>
  <si>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</si>
  <si>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</si>
  <si>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</si>
  <si>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</si>
  <si>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</si>
  <si>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</si>
  <si>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</si>
  <si>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</si>
  <si>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</si>
  <si>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</si>
  <si>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</si>
  <si>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</si>
  <si>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</si>
  <si>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</si>
  <si>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</si>
  <si>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</si>
  <si>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</si>
  <si>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</si>
  <si>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</si>
  <si>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</si>
  <si>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</si>
  <si>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</si>
  <si>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</si>
  <si>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</si>
  <si>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</si>
  <si>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</si>
  <si>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</si>
  <si>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</si>
  <si>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</si>
  <si>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</si>
  <si>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</si>
  <si>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</si>
  <si>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</si>
  <si>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</si>
  <si>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</si>
  <si>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</si>
  <si>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</si>
  <si>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</si>
  <si>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</si>
  <si>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</si>
  <si>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</si>
  <si>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</si>
  <si>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</si>
  <si>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</si>
  <si>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</si>
  <si>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</si>
  <si>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</si>
  <si>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</si>
  <si>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</si>
  <si>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</si>
  <si>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</si>
  <si>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</si>
  <si>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</si>
  <si>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</si>
  <si>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</si>
  <si>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</si>
  <si>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</si>
  <si>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</si>
  <si>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</si>
  <si>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</si>
  <si>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</si>
  <si>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</si>
  <si>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</si>
  <si>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</si>
  <si>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</si>
  <si>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</si>
  <si>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</si>
  <si>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</si>
  <si>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</si>
  <si>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</si>
  <si>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</si>
  <si>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</si>
  <si>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</si>
  <si>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</si>
  <si>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</si>
  <si>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</si>
  <si>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</si>
  <si>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</si>
  <si>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</si>
  <si>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</si>
  <si>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</si>
  <si>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</si>
  <si>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</si>
  <si>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</si>
  <si>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</si>
  <si>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</si>
  <si>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</si>
  <si>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</si>
  <si>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</si>
  <si>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</si>
  <si>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</si>
  <si>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</si>
  <si>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</si>
  <si>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</si>
  <si>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</si>
  <si>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</si>
  <si>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</si>
  <si>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</si>
  <si>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</si>
  <si>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</si>
  <si>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</si>
  <si>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</si>
  <si>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</si>
  <si>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</si>
  <si>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</si>
  <si>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</si>
  <si>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</si>
  <si>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</si>
  <si>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</si>
  <si>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</si>
  <si>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</si>
  <si>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</si>
  <si>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</si>
  <si>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</si>
  <si>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</si>
  <si>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</si>
  <si>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</si>
  <si>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</si>
  <si>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</si>
  <si>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</si>
  <si>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</si>
  <si>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</si>
  <si>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</si>
  <si>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</si>
  <si>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</si>
  <si>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</si>
  <si>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</si>
  <si>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</si>
  <si>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</si>
  <si>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</si>
  <si>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</si>
  <si>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</si>
  <si>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</si>
  <si>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</si>
  <si>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</si>
  <si>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</si>
  <si>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</si>
  <si>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</si>
  <si>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</si>
  <si>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</si>
  <si>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</si>
  <si>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</si>
  <si>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</si>
  <si>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</si>
  <si>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</si>
  <si>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</si>
  <si>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</si>
  <si>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</si>
  <si>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</si>
  <si>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</si>
  <si>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</si>
  <si>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</si>
  <si>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</si>
  <si>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</si>
  <si>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</si>
  <si>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</si>
  <si>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</si>
  <si>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</si>
  <si>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</si>
  <si>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</si>
  <si>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</si>
  <si>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</si>
  <si>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</si>
  <si>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</si>
  <si>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</si>
  <si>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</si>
  <si>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</si>
  <si>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</si>
  <si>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</si>
  <si>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</si>
  <si>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</si>
  <si>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</si>
  <si>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</si>
  <si>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</si>
  <si>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</si>
  <si>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</si>
  <si>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</si>
  <si>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</si>
  <si>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</si>
  <si>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</si>
  <si>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</si>
  <si>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</si>
  <si>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</si>
  <si>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</si>
  <si>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</si>
  <si>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</si>
  <si>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</si>
  <si>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</si>
  <si>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</si>
  <si>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</si>
  <si>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</si>
  <si>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</si>
  <si>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</si>
  <si>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</si>
  <si>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</si>
  <si>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</si>
  <si>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</si>
  <si>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</si>
  <si>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</si>
  <si>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</si>
  <si>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</si>
  <si>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</si>
  <si>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</si>
  <si>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</si>
  <si>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</si>
  <si>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</si>
  <si>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</si>
  <si>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</si>
  <si>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</si>
  <si>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</si>
  <si>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</si>
  <si>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</si>
  <si>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</si>
  <si>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</si>
  <si>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</si>
  <si>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</si>
  <si>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</si>
  <si>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</si>
  <si>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</si>
  <si>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</si>
  <si>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</si>
  <si>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</si>
  <si>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</si>
  <si>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</si>
  <si>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</si>
  <si>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</si>
  <si>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</si>
  <si>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</si>
  <si>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</si>
  <si>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</si>
  <si>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</si>
  <si>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</si>
  <si>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</si>
  <si>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</si>
  <si>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</si>
  <si>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</si>
  <si>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</si>
  <si>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</si>
  <si>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</si>
  <si>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</si>
  <si>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</si>
  <si>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</si>
  <si>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</si>
  <si>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</si>
  <si>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</si>
  <si>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</si>
  <si>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</si>
  <si>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</si>
  <si>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</si>
  <si>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</si>
  <si>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</si>
  <si>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</si>
  <si>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</si>
  <si>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</si>
  <si>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</si>
  <si>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</si>
  <si>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</si>
  <si>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</si>
  <si>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</si>
  <si>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</si>
  <si>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</si>
  <si>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</si>
  <si>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</si>
  <si>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</si>
  <si>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</si>
  <si>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</si>
  <si>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</si>
  <si>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</si>
  <si>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</si>
  <si>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</si>
  <si>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</si>
  <si>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</si>
  <si>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</si>
  <si>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</si>
  <si>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</si>
  <si>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</si>
  <si>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</si>
  <si>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</si>
  <si>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</si>
  <si>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</si>
  <si>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</si>
  <si>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</si>
  <si>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</si>
  <si>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</si>
  <si>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</si>
  <si>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</si>
  <si>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</si>
  <si>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</si>
  <si>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</si>
  <si>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</si>
  <si>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</si>
  <si>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</si>
  <si>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</si>
  <si>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</si>
  <si>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</si>
  <si>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</si>
  <si>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</si>
  <si>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</si>
  <si>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</si>
  <si>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</si>
  <si>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</si>
  <si>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</si>
  <si>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</si>
  <si>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</si>
  <si>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</si>
  <si>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</si>
  <si>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</si>
  <si>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</si>
  <si>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</si>
  <si>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</si>
  <si>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</si>
  <si>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</si>
  <si>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</si>
  <si>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</si>
  <si>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</si>
  <si>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</si>
  <si>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</si>
  <si>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</si>
  <si>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</si>
  <si>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</si>
  <si>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</si>
  <si>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</si>
  <si>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</si>
  <si>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</si>
  <si>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</si>
  <si>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</si>
  <si>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</si>
  <si>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</si>
  <si>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</si>
  <si>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</si>
  <si>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</si>
  <si>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</si>
  <si>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</si>
  <si>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</si>
  <si>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</si>
  <si>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</si>
  <si>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</si>
  <si>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</si>
  <si>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</si>
  <si>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</si>
  <si>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</si>
  <si>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</si>
  <si>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</si>
  <si>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</si>
  <si>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</si>
  <si>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</si>
  <si>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</si>
  <si>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</si>
  <si>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</si>
  <si>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</si>
  <si>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</si>
  <si>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</si>
  <si>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</si>
  <si>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</si>
  <si>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</si>
  <si>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</si>
  <si>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</si>
  <si>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</si>
  <si>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</si>
  <si>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</si>
  <si>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</si>
  <si>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</si>
  <si>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</si>
  <si>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</si>
  <si>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</si>
  <si>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</si>
  <si>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</si>
  <si>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</si>
  <si>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</si>
  <si>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</si>
  <si>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</si>
  <si>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</si>
  <si>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</si>
  <si>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</si>
  <si>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</si>
  <si>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</si>
  <si>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</si>
  <si>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</si>
  <si>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</si>
  <si>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</si>
  <si>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</si>
  <si>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</si>
  <si>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</si>
  <si>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</si>
  <si>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</si>
  <si>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</si>
  <si>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</si>
  <si>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</si>
  <si>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</si>
  <si>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</si>
  <si>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</si>
  <si>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</si>
  <si>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</si>
  <si>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</si>
  <si>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</si>
  <si>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</si>
  <si>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</si>
  <si>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</si>
  <si>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</si>
  <si>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</si>
  <si>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</si>
  <si>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</si>
  <si>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</si>
  <si>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</si>
  <si>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</si>
  <si>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</si>
  <si>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</si>
  <si>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</si>
  <si>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</si>
  <si>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</si>
  <si>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</si>
  <si>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</si>
  <si>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</si>
  <si>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</si>
  <si>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</si>
  <si>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</si>
  <si>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</si>
  <si>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</si>
  <si>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</si>
  <si>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</si>
  <si>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</si>
  <si>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</si>
  <si>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</si>
  <si>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</si>
  <si>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</si>
  <si>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</si>
  <si>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</si>
  <si>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</si>
  <si>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</si>
  <si>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</si>
  <si>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</si>
  <si>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</si>
  <si>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</si>
  <si>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</si>
  <si>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</si>
  <si>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</si>
  <si>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</si>
  <si>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</si>
  <si>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</si>
  <si>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</si>
  <si>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</si>
  <si>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</si>
  <si>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</si>
  <si>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</si>
  <si>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</si>
  <si>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</si>
  <si>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</si>
  <si>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</si>
  <si>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</si>
  <si>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</si>
  <si>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</si>
  <si>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</si>
  <si>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</si>
  <si>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</si>
  <si>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</si>
  <si>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</si>
  <si>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</si>
  <si>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</si>
  <si>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</si>
  <si>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</si>
  <si>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</si>
  <si>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</si>
  <si>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</si>
  <si>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</si>
  <si>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</si>
  <si>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</si>
  <si>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</si>
  <si>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</si>
  <si>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</si>
  <si>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</si>
  <si>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</si>
  <si>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</si>
  <si>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</si>
  <si>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</si>
  <si>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</si>
  <si>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</si>
  <si>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</si>
  <si>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</si>
  <si>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</si>
  <si>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</si>
  <si>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</si>
  <si>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</si>
  <si>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</si>
  <si>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</si>
  <si>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</si>
  <si>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</si>
  <si>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</si>
  <si>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</si>
  <si>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</si>
  <si>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</si>
  <si>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</si>
  <si>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</si>
  <si>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</si>
  <si>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</si>
  <si>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</si>
  <si>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</si>
  <si>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</si>
  <si>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</si>
  <si>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</si>
  <si>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</si>
  <si>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</si>
  <si>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</si>
  <si>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</si>
  <si>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</si>
  <si>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</si>
  <si>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</si>
  <si>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</si>
  <si>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</si>
  <si>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</si>
  <si>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</si>
  <si>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</si>
  <si>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</si>
  <si>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</si>
  <si>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</si>
  <si>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</si>
  <si>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</si>
  <si>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</si>
  <si>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</si>
  <si>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</si>
  <si>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</si>
  <si>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</si>
  <si>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</si>
  <si>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</si>
  <si>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</si>
  <si>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</si>
  <si>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</si>
  <si>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</si>
  <si>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</si>
  <si>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</si>
  <si>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</si>
  <si>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</si>
  <si>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</si>
  <si>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</si>
  <si>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</si>
  <si>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</si>
  <si>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</si>
  <si>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</si>
  <si>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</si>
  <si>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</si>
  <si>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</si>
  <si>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</si>
  <si>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</si>
  <si>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</si>
  <si>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</si>
  <si>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</si>
  <si>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</si>
  <si>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</si>
  <si>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</si>
  <si>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</si>
  <si>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</si>
  <si>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</si>
  <si>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</si>
  <si>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</si>
  <si>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</si>
  <si>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</si>
  <si>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</si>
  <si>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</si>
  <si>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</si>
  <si>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</si>
  <si>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</si>
  <si>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</si>
  <si>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</si>
  <si>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</si>
  <si>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</si>
  <si>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</si>
  <si>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</si>
  <si>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</si>
  <si>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</si>
  <si>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</si>
  <si>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</si>
  <si>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</si>
  <si>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</si>
  <si>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</si>
  <si>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</si>
  <si>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</si>
  <si>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</si>
  <si>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</si>
  <si>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</si>
  <si>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</si>
  <si>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</si>
  <si>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</si>
  <si>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</si>
  <si>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</si>
  <si>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</si>
  <si>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</si>
  <si>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</si>
  <si>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</si>
  <si>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</si>
  <si>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</si>
  <si>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</si>
  <si>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</si>
  <si>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</si>
  <si>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</si>
  <si>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</si>
  <si>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</si>
  <si>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</si>
  <si>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</si>
  <si>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</si>
  <si>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</si>
  <si>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</si>
  <si>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</si>
  <si>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</si>
  <si>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</si>
  <si>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</si>
  <si>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</si>
  <si>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</si>
  <si>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</si>
  <si>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</si>
  <si>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</si>
  <si>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</si>
  <si>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</si>
  <si>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</si>
  <si>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</si>
  <si>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</si>
  <si>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</si>
  <si>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</si>
  <si>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</si>
  <si>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</si>
  <si>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</si>
  <si>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</si>
  <si>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</si>
  <si>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</si>
  <si>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</si>
  <si>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</si>
  <si>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</si>
  <si>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</si>
  <si>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</si>
  <si>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</si>
  <si>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</si>
  <si>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</si>
  <si>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</si>
  <si>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</si>
  <si>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</si>
  <si>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</si>
  <si>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</si>
  <si>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</si>
  <si>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</si>
  <si>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</si>
  <si>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</si>
  <si>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</si>
  <si>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</si>
  <si>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</si>
  <si>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</si>
  <si>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</si>
  <si>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</si>
  <si>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</si>
  <si>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</si>
  <si>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</si>
  <si>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</si>
  <si>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</si>
  <si>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</si>
  <si>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</si>
  <si>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</si>
  <si>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</si>
  <si>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</si>
  <si>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</si>
  <si>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</si>
  <si>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</si>
  <si>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</si>
  <si>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</si>
  <si>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</si>
  <si>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</si>
  <si>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</si>
  <si>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</si>
  <si>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</si>
  <si>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</si>
  <si>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</si>
  <si>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</si>
  <si>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</si>
  <si>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</si>
  <si>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</si>
  <si>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</si>
  <si>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</si>
  <si>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</si>
  <si>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</si>
  <si>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</si>
  <si>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</si>
  <si>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</si>
  <si>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</si>
  <si>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</si>
  <si>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</si>
  <si>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</si>
  <si>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</si>
  <si>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</si>
  <si>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</si>
  <si>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</si>
  <si>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</si>
  <si>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</si>
  <si>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</si>
  <si>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</si>
  <si>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</si>
  <si>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</si>
  <si>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</si>
  <si>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</si>
  <si>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</si>
  <si>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</si>
  <si>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</si>
  <si>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</si>
  <si>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</si>
  <si>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</si>
  <si>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</si>
  <si>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</si>
  <si>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</si>
  <si>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</si>
  <si>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</si>
  <si>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</si>
  <si>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</si>
  <si>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</si>
  <si>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</si>
  <si>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</si>
  <si>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</si>
  <si>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</si>
  <si>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</si>
  <si>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</si>
  <si>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</si>
  <si>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</si>
  <si>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</si>
  <si>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</si>
  <si>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</si>
  <si>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</si>
  <si>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</si>
  <si>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</si>
  <si>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</si>
  <si>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</si>
  <si>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</si>
  <si>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</si>
  <si>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</si>
  <si>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</si>
  <si>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</si>
  <si>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</si>
  <si>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</si>
  <si>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</si>
  <si>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</si>
  <si>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</si>
  <si>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</si>
  <si>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</si>
  <si>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</si>
  <si>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</si>
  <si>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</si>
  <si>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</si>
  <si>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</si>
  <si>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</si>
  <si>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</si>
  <si>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</si>
  <si>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</si>
  <si>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</si>
  <si>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</si>
  <si>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</si>
  <si>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</si>
  <si>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</si>
  <si>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</si>
  <si>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</si>
  <si>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</si>
  <si>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</si>
  <si>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</si>
  <si>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</si>
  <si>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</si>
  <si>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</si>
  <si>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</si>
  <si>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</si>
  <si>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</si>
  <si>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</si>
  <si>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</si>
  <si>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</si>
  <si>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</si>
  <si>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</si>
  <si>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</si>
  <si>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</si>
  <si>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</si>
  <si>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</si>
  <si>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</si>
  <si>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</si>
  <si>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</si>
  <si>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</si>
  <si>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</si>
  <si>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</si>
  <si>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</si>
  <si>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</si>
  <si>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</si>
  <si>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</si>
  <si>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</si>
  <si>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</si>
  <si>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</si>
  <si>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</si>
  <si>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</si>
  <si>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</si>
  <si>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</si>
  <si>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</si>
  <si>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</si>
  <si>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</si>
  <si>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</si>
  <si>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</si>
  <si>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</si>
  <si>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</si>
  <si>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</si>
  <si>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</si>
  <si>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</si>
  <si>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</si>
  <si>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</si>
  <si>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</si>
  <si>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</si>
  <si>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</si>
  <si>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</si>
  <si>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</si>
  <si>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</si>
  <si>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</si>
  <si>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</si>
  <si>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</si>
  <si>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</si>
  <si>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</si>
  <si>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</si>
  <si>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</si>
  <si>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</si>
  <si>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</si>
  <si>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</si>
  <si>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</si>
  <si>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</si>
  <si>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</si>
  <si>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</si>
  <si>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</si>
  <si>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</si>
  <si>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</si>
  <si>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</si>
  <si>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</si>
  <si>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</si>
  <si>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</si>
  <si>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</si>
  <si>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</si>
  <si>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</si>
  <si>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</si>
  <si>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</si>
  <si>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</si>
  <si>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</si>
  <si>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</si>
  <si>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</si>
  <si>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</si>
  <si>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</si>
  <si>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</si>
  <si>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</si>
  <si>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</si>
  <si>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</si>
  <si>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</si>
  <si>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</si>
  <si>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</si>
  <si>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</si>
  <si>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</si>
  <si>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</si>
  <si>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</si>
  <si>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</si>
  <si>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</si>
  <si>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</si>
  <si>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</si>
  <si>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</si>
  <si>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</si>
  <si>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</si>
  <si>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</si>
  <si>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</si>
  <si>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</si>
  <si>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</si>
  <si>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</si>
  <si>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</si>
  <si>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</si>
  <si>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</si>
  <si>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</si>
  <si>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</si>
  <si>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</si>
  <si>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</si>
  <si>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</si>
  <si>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</si>
  <si>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</si>
  <si>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</si>
  <si>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</si>
  <si>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</si>
  <si>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</si>
  <si>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</si>
  <si>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</si>
  <si>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</si>
  <si>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</si>
  <si>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</si>
  <si>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</si>
  <si>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</si>
  <si>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</si>
  <si>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</si>
  <si>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</si>
  <si>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</si>
  <si>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</si>
  <si>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</si>
  <si>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</si>
  <si>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</si>
  <si>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</si>
  <si>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</si>
  <si>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</si>
  <si>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</si>
  <si>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</si>
  <si>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</si>
  <si>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</si>
  <si>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</si>
  <si>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</si>
  <si>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</si>
  <si>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</si>
  <si>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</si>
  <si>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</si>
  <si>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</si>
  <si>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</si>
  <si>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</si>
  <si>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</si>
  <si>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</si>
  <si>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</si>
  <si>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</si>
  <si>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</si>
  <si>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</si>
  <si>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</si>
  <si>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</si>
  <si>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</si>
  <si>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</si>
  <si>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</si>
  <si>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</si>
  <si>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</si>
  <si>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</si>
  <si>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</si>
  <si>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</si>
  <si>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</si>
  <si>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</si>
  <si>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</si>
  <si>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</si>
  <si>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</si>
  <si>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</si>
  <si>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</si>
  <si>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</si>
  <si>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</si>
  <si>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</si>
  <si>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</si>
  <si>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</si>
  <si>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</si>
  <si>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</si>
  <si>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</si>
  <si>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</si>
  <si>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</si>
  <si>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</si>
  <si>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</si>
  <si>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</si>
  <si>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</si>
  <si>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</si>
  <si>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</si>
  <si>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</si>
  <si>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</si>
  <si>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</si>
  <si>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</si>
  <si>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</si>
  <si>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</si>
  <si>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</si>
  <si>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</si>
  <si>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</si>
  <si>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</si>
  <si>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</si>
  <si>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</si>
  <si>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</si>
  <si>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</si>
  <si>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</si>
  <si>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</si>
  <si>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</si>
  <si>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</si>
  <si>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</si>
  <si>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</si>
  <si>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</si>
  <si>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</si>
  <si>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</si>
  <si>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</si>
  <si>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</si>
  <si>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</si>
  <si>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</si>
  <si>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</si>
  <si>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</si>
  <si>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</si>
  <si>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</si>
  <si>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</si>
  <si>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</si>
  <si>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</si>
  <si>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</si>
  <si>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</si>
  <si>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</si>
  <si>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</si>
  <si>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</si>
  <si>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</si>
  <si>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</si>
  <si>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</si>
  <si>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</si>
  <si>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</si>
  <si>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</si>
  <si>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</si>
  <si>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</si>
  <si>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</si>
  <si>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</si>
  <si>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</si>
  <si>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</si>
  <si>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</si>
  <si>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</si>
  <si>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</si>
  <si>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</si>
  <si>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</si>
  <si>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</si>
  <si>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</si>
  <si>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</si>
  <si>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</si>
  <si>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</si>
  <si>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</si>
  <si>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</si>
  <si>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</si>
  <si>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</si>
  <si>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</si>
  <si>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</si>
  <si>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</si>
  <si>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</si>
  <si>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</si>
  <si>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</si>
  <si>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</si>
  <si>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</si>
  <si>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</si>
  <si>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</si>
  <si>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</si>
  <si>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</si>
  <si>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</si>
  <si>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</si>
  <si>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</si>
  <si>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</si>
  <si>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</si>
  <si>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</si>
  <si>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</si>
  <si>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</si>
  <si>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</si>
  <si>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</si>
  <si>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</si>
  <si>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</si>
  <si>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</si>
  <si>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</si>
  <si>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</si>
  <si>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</si>
  <si>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</si>
  <si>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</si>
  <si>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</si>
  <si>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</si>
  <si>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</si>
  <si>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</si>
  <si>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</si>
  <si>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</si>
  <si>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</si>
  <si>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</si>
  <si>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</si>
  <si>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</si>
  <si>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</si>
  <si>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</si>
  <si>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</si>
  <si>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</si>
  <si>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</si>
  <si>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</si>
  <si>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</si>
  <si>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</si>
  <si>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</si>
  <si>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</si>
  <si>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</si>
  <si>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</si>
  <si>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</si>
  <si>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</si>
  <si>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</si>
  <si>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</si>
  <si>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</si>
  <si>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</si>
  <si>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</si>
  <si>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</si>
  <si>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</si>
  <si>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</si>
  <si>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</si>
  <si>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</si>
  <si>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</si>
  <si>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</si>
  <si>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</si>
  <si>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</si>
  <si>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</si>
  <si>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</si>
  <si>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</si>
  <si>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</si>
  <si>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</si>
  <si>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</si>
  <si>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</si>
  <si>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</si>
  <si>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</si>
  <si>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</si>
  <si>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</si>
  <si>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</si>
  <si>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</si>
  <si>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</si>
  <si>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</si>
  <si>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</si>
  <si>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</si>
  <si>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</si>
  <si>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</si>
  <si>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</si>
  <si>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</si>
  <si>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</si>
  <si>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</si>
  <si>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</si>
  <si>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</si>
  <si>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</si>
  <si>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</si>
  <si>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</si>
  <si>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</si>
  <si>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</si>
  <si>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</si>
  <si>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</si>
  <si>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</si>
  <si>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</si>
  <si>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</si>
  <si>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</si>
  <si>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</si>
  <si>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</si>
  <si>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</si>
  <si>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</si>
  <si>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</si>
  <si>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</si>
  <si>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</si>
  <si>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</si>
  <si>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</si>
  <si>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</si>
  <si>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</si>
  <si>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</si>
  <si>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</si>
  <si>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</si>
  <si>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</si>
  <si>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</si>
  <si>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</si>
  <si>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</si>
  <si>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</si>
  <si>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</si>
  <si>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</si>
  <si>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</si>
  <si>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</si>
  <si>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</si>
  <si>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</si>
  <si>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</si>
  <si>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</si>
  <si>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</si>
  <si>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</si>
  <si>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</si>
  <si>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</si>
  <si>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</si>
  <si>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</si>
  <si>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</si>
  <si>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</si>
  <si>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</si>
  <si>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</si>
  <si>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</si>
  <si>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</si>
  <si>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</si>
  <si>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</si>
  <si>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</si>
  <si>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</si>
  <si>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</si>
  <si>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</si>
  <si>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</si>
  <si>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</si>
  <si>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</si>
  <si>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</si>
  <si>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</si>
  <si>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</si>
  <si>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</si>
  <si>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</si>
  <si>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</si>
  <si>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</si>
  <si>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</si>
  <si>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</si>
  <si>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</si>
  <si>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</si>
  <si>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</si>
  <si>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</si>
  <si>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</si>
  <si>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</si>
  <si>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</si>
  <si>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</si>
  <si>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</si>
  <si>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</si>
  <si>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</si>
  <si>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</si>
  <si>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</si>
  <si>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</si>
  <si>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</si>
  <si>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</si>
  <si>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</si>
  <si>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</si>
  <si>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</si>
  <si>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</si>
  <si>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</si>
  <si>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</si>
  <si>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</si>
  <si>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</si>
  <si>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</si>
  <si>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</si>
  <si>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</si>
  <si>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</si>
  <si>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</si>
  <si>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</si>
  <si>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</si>
  <si>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</si>
  <si>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</si>
  <si>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</si>
  <si>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</si>
  <si>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</si>
  <si>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</si>
  <si>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</si>
  <si>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</si>
  <si>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</si>
  <si>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</si>
  <si>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</si>
  <si>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</si>
  <si>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</si>
  <si>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</si>
  <si>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</si>
  <si>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</si>
  <si>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</si>
  <si>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</si>
  <si>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</si>
  <si>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</si>
  <si>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</si>
  <si>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</si>
  <si>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</si>
  <si>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</si>
  <si>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</si>
  <si>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</si>
  <si>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</si>
  <si>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</si>
  <si>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</si>
  <si>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</si>
  <si>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</si>
  <si>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</si>
  <si>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</si>
  <si>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</si>
  <si>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</si>
  <si>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</si>
  <si>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</si>
  <si>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</si>
  <si>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</si>
  <si>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</si>
  <si>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</si>
  <si>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</si>
  <si>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</si>
  <si>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</si>
  <si>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</si>
  <si>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</si>
  <si>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</si>
  <si>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</si>
  <si>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</si>
  <si>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</si>
  <si>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</si>
  <si>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</si>
  <si>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</si>
  <si>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</si>
  <si>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</si>
  <si>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</si>
  <si>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</si>
  <si>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</si>
  <si>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</si>
  <si>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</si>
  <si>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</si>
  <si>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</si>
  <si>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</si>
  <si>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</si>
  <si>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</si>
  <si>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</si>
  <si>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</si>
  <si>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</si>
  <si>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</si>
  <si>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</si>
  <si>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</si>
  <si>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</si>
  <si>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</si>
  <si>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</si>
  <si>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</si>
  <si>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</si>
  <si>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</si>
  <si>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</si>
  <si>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</si>
  <si>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</si>
  <si>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</si>
  <si>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</si>
  <si>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</si>
  <si>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</si>
  <si>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</si>
  <si>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</si>
  <si>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</si>
  <si>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</si>
  <si>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</si>
  <si>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</si>
  <si>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</si>
  <si>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</si>
  <si>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</si>
  <si>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</si>
  <si>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</si>
  <si>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</si>
  <si>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</si>
  <si>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</si>
  <si>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</si>
  <si>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</si>
  <si>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</si>
  <si>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</si>
  <si>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</si>
  <si>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</si>
  <si>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</si>
  <si>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</si>
  <si>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</si>
  <si>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</si>
  <si>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</si>
  <si>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</si>
  <si>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</si>
  <si>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</si>
  <si>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</si>
  <si>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</si>
  <si>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</si>
  <si>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</si>
  <si>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</si>
  <si>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</si>
  <si>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</si>
  <si>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</si>
  <si>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</si>
  <si>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</si>
  <si>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</si>
  <si>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</si>
  <si>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</si>
  <si>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</si>
  <si>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</si>
  <si>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</si>
  <si>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</si>
  <si>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</si>
  <si>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</si>
  <si>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</si>
  <si>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</si>
  <si>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</si>
  <si>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</si>
  <si>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</si>
  <si>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</si>
  <si>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</si>
  <si>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</si>
  <si>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</si>
  <si>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</si>
  <si>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</si>
  <si>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</si>
  <si>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</si>
  <si>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</si>
  <si>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</si>
  <si>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</si>
  <si>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</si>
  <si>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</si>
  <si>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</si>
  <si>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</si>
  <si>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</si>
  <si>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</si>
  <si>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</si>
  <si>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</si>
  <si>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</si>
  <si>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</si>
  <si>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</si>
  <si>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</si>
  <si>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</si>
  <si>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</si>
  <si>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</si>
  <si>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</si>
  <si>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</si>
  <si>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</si>
  <si>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</si>
  <si>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</si>
  <si>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</si>
  <si>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</si>
  <si>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</si>
  <si>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</si>
  <si>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</si>
  <si>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</si>
  <si>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</si>
  <si>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</si>
  <si>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</si>
  <si>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</si>
  <si>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</si>
  <si>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</si>
  <si>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</si>
  <si>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</si>
  <si>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</si>
  <si>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</si>
  <si>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</si>
  <si>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</si>
  <si>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</si>
  <si>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</si>
  <si>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</si>
  <si>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</si>
  <si>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</si>
  <si>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</si>
  <si>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</si>
  <si>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</si>
  <si>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</si>
  <si>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</si>
  <si>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</si>
  <si>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</si>
  <si>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</si>
  <si>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</si>
  <si>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</si>
  <si>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</si>
  <si>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</si>
  <si>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</si>
  <si>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</si>
  <si>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</si>
  <si>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</si>
  <si>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</si>
  <si>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</si>
  <si>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</si>
  <si>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</si>
  <si>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</si>
  <si>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</si>
  <si>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</si>
  <si>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</si>
  <si>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</si>
  <si>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</si>
  <si>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</si>
  <si>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</si>
  <si>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</si>
  <si>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</si>
  <si>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</si>
  <si>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</si>
  <si>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</si>
  <si>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</si>
  <si>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</si>
  <si>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</si>
  <si>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</si>
  <si>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</si>
  <si>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</si>
  <si>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</si>
  <si>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</si>
  <si>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</si>
  <si>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</si>
  <si>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</si>
  <si>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</si>
  <si>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</si>
  <si>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</si>
  <si>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</si>
  <si>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</si>
  <si>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</si>
  <si>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</si>
  <si>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</si>
  <si>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</si>
  <si>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</si>
  <si>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</si>
  <si>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</si>
  <si>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</si>
  <si>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</si>
  <si>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</si>
  <si>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</si>
  <si>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</si>
  <si>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</si>
  <si>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</si>
  <si>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</si>
  <si>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</si>
  <si>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</si>
  <si>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</si>
  <si>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</si>
  <si>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</si>
  <si>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</si>
  <si>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</si>
  <si>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</si>
  <si>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</si>
  <si>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</si>
  <si>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</si>
  <si>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</si>
  <si>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</si>
  <si>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</si>
  <si>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</si>
  <si>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</si>
  <si>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</si>
  <si>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</si>
  <si>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</si>
  <si>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</si>
  <si>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</si>
  <si>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</si>
  <si>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</si>
  <si>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</si>
  <si>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</si>
  <si>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</si>
  <si>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</si>
  <si>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</si>
  <si>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</si>
  <si>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</si>
  <si>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</si>
  <si>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</si>
  <si>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</si>
  <si>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</si>
  <si>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</si>
  <si>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</si>
  <si>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</si>
  <si>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</si>
  <si>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</si>
  <si>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</si>
  <si>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</si>
  <si>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</si>
  <si>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</si>
  <si>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</si>
  <si>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</si>
  <si>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</si>
  <si>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</si>
  <si>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</si>
  <si>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</si>
  <si>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</si>
  <si>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</si>
  <si>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</si>
  <si>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</si>
  <si>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</si>
  <si>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</si>
  <si>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</si>
  <si>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</si>
  <si>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</si>
  <si>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</si>
  <si>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</si>
  <si>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</si>
  <si>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</si>
  <si>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</si>
  <si>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</si>
  <si>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</si>
  <si>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</si>
  <si>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</si>
  <si>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</si>
  <si>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</si>
  <si>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</si>
  <si>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</si>
  <si>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</si>
  <si>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</si>
  <si>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</si>
  <si>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</si>
  <si>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</si>
  <si>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</si>
  <si>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</si>
  <si>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</si>
  <si>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</si>
  <si>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</si>
  <si>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</si>
  <si>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</si>
  <si>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</si>
  <si>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</si>
  <si>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</si>
  <si>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</si>
  <si>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</si>
  <si>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</si>
  <si>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</si>
  <si>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</si>
  <si>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</si>
  <si>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</si>
  <si>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</si>
  <si>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</si>
  <si>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</si>
  <si>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</si>
  <si>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</si>
  <si>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</si>
  <si>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</si>
  <si>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</si>
  <si>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</si>
  <si>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</si>
  <si>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</si>
  <si>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</si>
  <si>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</si>
  <si>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</si>
  <si>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</si>
  <si>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</si>
  <si>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</si>
  <si>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</si>
  <si>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</si>
  <si>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</si>
  <si>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</si>
  <si>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</si>
  <si>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</si>
  <si>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</si>
  <si>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</si>
  <si>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</si>
  <si>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</si>
  <si>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</si>
  <si>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</si>
  <si>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</si>
  <si>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</si>
  <si>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</si>
  <si>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</si>
  <si>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</si>
  <si>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</si>
  <si>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</si>
  <si>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</si>
  <si>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</si>
  <si>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</si>
  <si>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</si>
  <si>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</si>
  <si>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</si>
  <si>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</si>
  <si>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</si>
  <si>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</si>
  <si>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</si>
  <si>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</si>
  <si>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</si>
  <si>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</si>
  <si>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</si>
  <si>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</si>
  <si>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</si>
  <si>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</si>
  <si>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</si>
  <si>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</si>
  <si>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</si>
  <si>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</si>
  <si>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</si>
  <si>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</si>
  <si>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</si>
  <si>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</si>
  <si>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</si>
  <si>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</si>
  <si>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</si>
  <si>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</si>
  <si>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</si>
  <si>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</si>
  <si>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</si>
  <si>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</si>
  <si>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</si>
  <si>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</si>
  <si>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</si>
  <si>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</si>
  <si>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</si>
  <si>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</si>
  <si>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</si>
  <si>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</si>
  <si>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</si>
  <si>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</si>
  <si>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</si>
  <si>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</si>
  <si>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</si>
  <si>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</si>
  <si>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</si>
  <si>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</si>
  <si>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</si>
  <si>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</si>
  <si>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</si>
  <si>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</si>
  <si>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</si>
  <si>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</si>
  <si>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</si>
  <si>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</si>
  <si>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</si>
  <si>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</si>
  <si>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</si>
  <si>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</si>
  <si>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</si>
  <si>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</si>
  <si>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</si>
  <si>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</si>
  <si>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</si>
  <si>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</si>
  <si>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</si>
  <si>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</si>
  <si>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</si>
  <si>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</si>
  <si>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</si>
  <si>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</si>
  <si>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</si>
  <si>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</si>
  <si>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</si>
  <si>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</si>
  <si>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</si>
  <si>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</si>
  <si>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</si>
  <si>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</si>
  <si>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</si>
  <si>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</si>
  <si>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</si>
  <si>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</si>
  <si>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</si>
  <si>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</si>
  <si>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</si>
  <si>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</si>
  <si>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</si>
  <si>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</si>
  <si>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</si>
  <si>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</si>
  <si>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</si>
  <si>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</si>
  <si>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</si>
  <si>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</si>
  <si>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</si>
  <si>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</si>
  <si>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</si>
  <si>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</si>
  <si>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</si>
  <si>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</si>
  <si>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</si>
  <si>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</si>
  <si>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</si>
  <si>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</si>
  <si>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</si>
  <si>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</si>
  <si>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</si>
  <si>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</si>
  <si>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</si>
  <si>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</si>
  <si>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</si>
  <si>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</si>
  <si>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</si>
  <si>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</si>
  <si>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</si>
  <si>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</si>
  <si>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</si>
  <si>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</si>
  <si>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</si>
  <si>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</si>
  <si>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</si>
  <si>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</si>
  <si>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</si>
  <si>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</si>
  <si>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</si>
  <si>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</si>
  <si>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</si>
  <si>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</si>
  <si>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</si>
  <si>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</si>
  <si>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</si>
  <si>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</si>
  <si>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</si>
  <si>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</si>
  <si>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</si>
  <si>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</si>
  <si>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</si>
  <si>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</si>
  <si>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</si>
  <si>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</si>
  <si>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</si>
  <si>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</si>
  <si>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</si>
  <si>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</si>
  <si>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</si>
  <si>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</si>
  <si>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</si>
  <si>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</si>
  <si>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</si>
  <si>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</si>
  <si>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</si>
  <si>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</si>
  <si>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</si>
  <si>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</si>
  <si>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</si>
  <si>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</si>
  <si>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</si>
  <si>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</si>
  <si>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</si>
  <si>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</si>
  <si>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</si>
  <si>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</si>
  <si>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</si>
  <si>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</si>
  <si>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</si>
  <si>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</si>
  <si>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</si>
  <si>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</si>
  <si>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</si>
  <si>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</si>
  <si>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</si>
  <si>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</si>
  <si>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</si>
  <si>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</si>
  <si>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</si>
  <si>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</si>
  <si>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</si>
  <si>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</si>
  <si>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</si>
  <si>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</si>
  <si>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</si>
  <si>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</si>
  <si>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</si>
  <si>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</si>
  <si>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</si>
  <si>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</si>
  <si>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</si>
  <si>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</si>
  <si>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</si>
  <si>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</si>
  <si>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</si>
  <si>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</si>
  <si>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</si>
  <si>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</si>
  <si>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</si>
  <si>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</si>
  <si>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</si>
  <si>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</si>
  <si>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</si>
  <si>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</si>
  <si>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</si>
  <si>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</si>
  <si>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</si>
  <si>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</si>
  <si>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</si>
  <si>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</si>
  <si>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</si>
  <si>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</si>
  <si>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</si>
  <si>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</si>
  <si>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</si>
  <si>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</si>
  <si>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</si>
  <si>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</si>
  <si>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</si>
  <si>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</si>
  <si>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</si>
  <si>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</si>
  <si>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</si>
  <si>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</si>
  <si>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</si>
  <si>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</si>
  <si>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</si>
  <si>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</si>
  <si>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</si>
  <si>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</si>
  <si>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</si>
  <si>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</si>
  <si>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</si>
  <si>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</si>
  <si>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</si>
  <si>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</si>
  <si>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</si>
  <si>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</si>
  <si>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</si>
  <si>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</si>
  <si>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</si>
  <si>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</si>
  <si>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</si>
  <si>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</si>
  <si>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</si>
  <si>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</si>
  <si>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</si>
  <si>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</si>
  <si>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</si>
  <si>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</si>
  <si>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</si>
  <si>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</si>
  <si>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</si>
  <si>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</si>
  <si>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</si>
  <si>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</si>
  <si>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</si>
  <si>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</si>
  <si>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</si>
  <si>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</si>
  <si>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</si>
  <si>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</si>
  <si>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</si>
  <si>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</si>
  <si>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</si>
  <si>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</si>
  <si>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</si>
  <si>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</si>
  <si>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</si>
  <si>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</si>
  <si>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</si>
  <si>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</si>
  <si>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</si>
  <si>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</si>
  <si>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</si>
  <si>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</si>
  <si>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</si>
  <si>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</si>
  <si>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</si>
  <si>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</si>
  <si>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</si>
  <si>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</si>
  <si>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</si>
  <si>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</si>
  <si>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</si>
  <si>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</si>
  <si>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</si>
  <si>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</si>
  <si>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</si>
  <si>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</si>
  <si>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</si>
  <si>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</si>
  <si>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</si>
  <si>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</si>
  <si>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</si>
  <si>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</si>
  <si>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</si>
  <si>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</si>
  <si>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</si>
  <si>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</si>
  <si>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</si>
  <si>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</si>
  <si>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</si>
  <si>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</si>
  <si>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</si>
  <si>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</si>
  <si>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</si>
  <si>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</si>
  <si>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</si>
  <si>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</si>
  <si>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</si>
  <si>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</si>
  <si>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</si>
  <si>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</si>
  <si>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</si>
  <si>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</si>
  <si>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</si>
  <si>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</si>
  <si>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</si>
  <si>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</si>
  <si>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</si>
  <si>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</si>
  <si>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</si>
  <si>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</si>
  <si>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</si>
  <si>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</si>
  <si>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</si>
  <si>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</si>
  <si>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</si>
  <si>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</si>
  <si>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</si>
  <si>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</si>
  <si>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</si>
  <si>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</si>
  <si>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</si>
  <si>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</si>
  <si>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</si>
  <si>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</si>
  <si>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</si>
  <si>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</si>
  <si>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</si>
  <si>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</si>
  <si>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</si>
  <si>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</si>
  <si>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</si>
  <si>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</si>
  <si>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</si>
  <si>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</si>
  <si>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</si>
  <si>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</si>
  <si>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</si>
  <si>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</si>
  <si>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</si>
  <si>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</si>
  <si>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</si>
  <si>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</si>
  <si>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</si>
  <si>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</si>
  <si>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</si>
  <si>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</si>
  <si>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</si>
  <si>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</si>
  <si>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</si>
  <si>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</si>
  <si>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</si>
  <si>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</si>
  <si>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</si>
  <si>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</si>
  <si>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</si>
  <si>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</si>
  <si>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</si>
  <si>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</si>
  <si>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</si>
  <si>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</si>
  <si>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</si>
  <si>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</si>
  <si>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</si>
  <si>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</si>
  <si>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</si>
  <si>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</si>
  <si>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</si>
  <si>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</si>
  <si>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</si>
  <si>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</si>
  <si>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</si>
  <si>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</si>
  <si>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</si>
  <si>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</si>
  <si>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</si>
  <si>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</si>
  <si>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</si>
  <si>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</si>
  <si>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</si>
  <si>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</si>
  <si>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</si>
  <si>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</si>
  <si>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</si>
  <si>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</si>
  <si>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</si>
  <si>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</si>
  <si>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</si>
  <si>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</si>
  <si>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</si>
  <si>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</si>
  <si>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</si>
  <si>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</si>
  <si>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</si>
  <si>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</si>
  <si>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</si>
  <si>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</si>
  <si>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</si>
  <si>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</si>
  <si>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</si>
  <si>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</si>
  <si>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</si>
  <si>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</si>
  <si>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</si>
  <si>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</si>
  <si>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</si>
  <si>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</si>
  <si>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</si>
  <si>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</si>
  <si>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</si>
  <si>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</si>
  <si>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</si>
  <si>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</si>
  <si>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</si>
  <si>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</si>
  <si>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</si>
  <si>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</si>
  <si>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</si>
  <si>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</si>
  <si>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</si>
  <si>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</si>
  <si>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</si>
  <si>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</si>
  <si>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</si>
  <si>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</si>
  <si>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</si>
  <si>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</si>
  <si>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</si>
  <si>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</si>
  <si>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</si>
  <si>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</si>
  <si>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</si>
  <si>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</si>
  <si>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</si>
  <si>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</si>
  <si>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</si>
  <si>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</si>
  <si>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</si>
  <si>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</si>
  <si>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</si>
  <si>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</si>
  <si>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</si>
  <si>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</si>
  <si>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</si>
  <si>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</si>
  <si>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</si>
  <si>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</si>
  <si>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</si>
  <si>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</si>
  <si>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</si>
  <si>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</si>
  <si>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</si>
  <si>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</si>
  <si>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</si>
  <si>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</si>
  <si>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</si>
  <si>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</si>
  <si>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</si>
  <si>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</si>
  <si>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</si>
  <si>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</si>
  <si>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</si>
  <si>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</si>
  <si>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</si>
  <si>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</si>
  <si>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</si>
  <si>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</si>
  <si>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</si>
  <si>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</si>
  <si>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</si>
  <si>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</si>
  <si>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</si>
  <si>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</si>
  <si>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</si>
  <si>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</si>
  <si>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</si>
  <si>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</si>
  <si>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</si>
  <si>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</si>
  <si>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</si>
  <si>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</si>
  <si>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</si>
  <si>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</si>
  <si>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</si>
  <si>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</si>
  <si>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</si>
  <si>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</si>
  <si>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</si>
  <si>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</si>
  <si>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</si>
  <si>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</si>
  <si>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</si>
  <si>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</si>
  <si>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</si>
  <si>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</si>
  <si>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</si>
  <si>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</si>
  <si>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</si>
  <si>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</si>
  <si>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</si>
  <si>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</si>
  <si>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</si>
  <si>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</si>
  <si>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</si>
  <si>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</si>
  <si>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</si>
  <si>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</si>
  <si>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</si>
  <si>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</si>
  <si>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</si>
  <si>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</si>
  <si>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</si>
  <si>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</si>
  <si>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</si>
  <si>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</si>
  <si>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</si>
  <si>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</si>
  <si>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</si>
  <si>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</si>
  <si>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</si>
  <si>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</si>
  <si>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</si>
  <si>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</si>
  <si>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</si>
  <si>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</si>
  <si>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</si>
  <si>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</si>
  <si>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</si>
  <si>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</si>
  <si>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</si>
  <si>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</si>
  <si>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</si>
  <si>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</si>
  <si>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</si>
  <si>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</si>
  <si>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</si>
  <si>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</si>
  <si>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</si>
  <si>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</si>
  <si>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</si>
  <si>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</si>
  <si>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</si>
  <si>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</si>
  <si>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</si>
  <si>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</si>
  <si>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</si>
  <si>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</si>
  <si>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</si>
  <si>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</si>
  <si>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</si>
  <si>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</si>
  <si>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</si>
  <si>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</si>
  <si>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</si>
  <si>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</si>
  <si>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</si>
  <si>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</si>
  <si>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</si>
  <si>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</si>
  <si>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</si>
  <si>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</si>
  <si>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</si>
  <si>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</si>
  <si>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</si>
  <si>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</si>
  <si>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</si>
  <si>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</si>
  <si>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</si>
  <si>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</si>
  <si>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</si>
  <si>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</si>
  <si>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</si>
  <si>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</si>
  <si>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</si>
  <si>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</si>
  <si>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</si>
  <si>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</si>
  <si>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</si>
  <si>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</si>
  <si>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</si>
  <si>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</si>
  <si>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</si>
  <si>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</si>
  <si>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</si>
  <si>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</si>
  <si>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</si>
  <si>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</si>
  <si>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</si>
  <si>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</si>
  <si>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</si>
  <si>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</si>
  <si>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</si>
  <si>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</si>
  <si>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</si>
  <si>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</si>
  <si>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</si>
  <si>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</si>
  <si>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</si>
  <si>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</si>
  <si>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</si>
  <si>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</si>
  <si>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</si>
  <si>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</si>
  <si>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</si>
  <si>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</si>
  <si>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</si>
  <si>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</si>
  <si>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</si>
  <si>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</si>
  <si>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</si>
  <si>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</si>
  <si>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</si>
  <si>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</si>
  <si>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</si>
  <si>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</si>
  <si>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</si>
  <si>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</si>
  <si>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</si>
  <si>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</si>
  <si>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</si>
  <si>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</si>
  <si>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</si>
  <si>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</si>
  <si>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</si>
  <si>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</si>
  <si>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</si>
  <si>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</si>
  <si>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</si>
  <si>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</si>
  <si>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</si>
  <si>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</si>
  <si>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</si>
  <si>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</si>
  <si>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</si>
  <si>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</si>
  <si>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</si>
  <si>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</si>
  <si>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</si>
  <si>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</si>
  <si>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</si>
  <si>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</si>
  <si>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</si>
  <si>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</si>
  <si>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</si>
  <si>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</si>
  <si>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</si>
  <si>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</si>
  <si>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</si>
  <si>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</si>
  <si>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</si>
  <si>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</si>
  <si>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</si>
  <si>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</si>
  <si>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</si>
  <si>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</si>
  <si>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</si>
  <si>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</si>
  <si>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</si>
  <si>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</si>
  <si>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</si>
  <si>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</si>
  <si>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</si>
  <si>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</si>
  <si>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</si>
  <si>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</si>
  <si>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</si>
  <si>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</si>
  <si>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</si>
  <si>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</si>
  <si>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</si>
  <si>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</si>
  <si>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</si>
  <si>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</si>
  <si>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</si>
  <si>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</si>
  <si>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</si>
  <si>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</si>
  <si>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</si>
  <si>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</si>
  <si>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</si>
  <si>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</si>
  <si>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</si>
  <si>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</si>
  <si>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</si>
  <si>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</si>
  <si>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</si>
  <si>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</si>
  <si>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</si>
  <si>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</si>
  <si>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</si>
  <si>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</si>
  <si>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</si>
  <si>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</si>
  <si>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</si>
  <si>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</si>
  <si>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</si>
  <si>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</si>
  <si>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</si>
  <si>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</si>
  <si>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</si>
  <si>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</si>
  <si>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</si>
  <si>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</si>
  <si>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</si>
  <si>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</si>
  <si>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</si>
  <si>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</si>
  <si>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</si>
  <si>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</si>
  <si>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</si>
  <si>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</si>
  <si>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</si>
  <si>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</si>
  <si>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</si>
  <si>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</si>
  <si>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</si>
  <si>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</si>
  <si>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</si>
  <si>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</si>
  <si>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</si>
  <si>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</si>
  <si>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</si>
  <si>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</si>
  <si>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</si>
  <si>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</si>
  <si>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</si>
  <si>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</si>
  <si>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</si>
  <si>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</si>
  <si>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</si>
  <si>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</si>
  <si>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</si>
  <si>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</si>
  <si>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</si>
  <si>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</si>
  <si>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</si>
  <si>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</si>
  <si>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</si>
  <si>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</si>
  <si>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</si>
  <si>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</si>
  <si>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</si>
  <si>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</si>
  <si>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</si>
  <si>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</si>
  <si>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</si>
  <si>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</si>
  <si>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</si>
  <si>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</si>
  <si>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</si>
  <si>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</si>
  <si>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</si>
  <si>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</si>
  <si>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</si>
  <si>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</si>
  <si>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</si>
  <si>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</si>
  <si>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</si>
  <si>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</si>
  <si>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</si>
  <si>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</si>
  <si>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</si>
  <si>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</si>
  <si>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</si>
  <si>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</si>
  <si>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</si>
  <si>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</si>
  <si>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</si>
  <si>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</si>
  <si>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</si>
  <si>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</si>
  <si>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</si>
  <si>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</si>
  <si>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</si>
  <si>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</si>
  <si>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</si>
  <si>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</si>
  <si>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</si>
  <si>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</si>
  <si>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</si>
  <si>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</si>
  <si>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</si>
  <si>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</si>
  <si>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</si>
  <si>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</si>
  <si>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</si>
  <si>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</si>
  <si>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</si>
  <si>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</si>
  <si>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</si>
  <si>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</si>
  <si>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</si>
  <si>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</si>
  <si>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</si>
  <si>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</si>
  <si>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</si>
  <si>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</si>
  <si>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</si>
  <si>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</si>
  <si>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</si>
  <si>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</si>
  <si>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</si>
  <si>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</si>
  <si>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</si>
  <si>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</si>
  <si>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</si>
  <si>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</si>
  <si>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</si>
  <si>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</si>
  <si>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</si>
  <si>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</si>
  <si>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</si>
  <si>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</si>
  <si>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</si>
  <si>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</si>
  <si>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</si>
  <si>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</si>
  <si>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</si>
  <si>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</si>
  <si>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</si>
  <si>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</si>
  <si>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</si>
  <si>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</si>
  <si>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</si>
  <si>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</si>
  <si>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</si>
  <si>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</si>
  <si>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</si>
  <si>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</si>
  <si>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</si>
  <si>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</si>
  <si>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</si>
  <si>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</si>
  <si>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</si>
  <si>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</si>
  <si>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</si>
  <si>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</si>
  <si>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</si>
  <si>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</si>
  <si>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</si>
  <si>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</si>
  <si>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</si>
  <si>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</si>
  <si>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</si>
  <si>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</si>
  <si>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</si>
  <si>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</si>
  <si>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</si>
  <si>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</si>
  <si>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</si>
  <si>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</si>
  <si>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</si>
  <si>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</si>
  <si>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</si>
  <si>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</si>
  <si>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</si>
  <si>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</si>
  <si>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</si>
  <si>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</si>
  <si>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</si>
  <si>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</si>
  <si>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</si>
  <si>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</si>
  <si>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</si>
  <si>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</si>
  <si>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</si>
  <si>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</si>
  <si>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</si>
  <si>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</si>
  <si>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</si>
  <si>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</si>
  <si>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</si>
  <si>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</si>
  <si>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</si>
  <si>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</si>
  <si>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</si>
  <si>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</si>
  <si>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</si>
  <si>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</si>
  <si>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</si>
  <si>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</si>
  <si>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</si>
  <si>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</si>
  <si>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</si>
  <si>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</si>
  <si>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</si>
  <si>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</si>
  <si>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</si>
  <si>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</si>
  <si>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</si>
  <si>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</si>
  <si>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</si>
  <si>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</si>
  <si>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</si>
  <si>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</si>
  <si>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</si>
  <si>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</si>
  <si>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</si>
  <si>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</si>
  <si>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</si>
  <si>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</si>
  <si>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</si>
  <si>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</si>
  <si>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</si>
  <si>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</si>
  <si>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</si>
  <si>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</si>
  <si>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</si>
  <si>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</si>
  <si>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</si>
  <si>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</si>
  <si>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</si>
  <si>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</si>
  <si>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</si>
  <si>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</si>
  <si>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</si>
  <si>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</si>
  <si>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</si>
  <si>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</si>
  <si>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</si>
  <si>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</si>
  <si>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</si>
  <si>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</si>
  <si>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</si>
  <si>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</si>
  <si>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</si>
  <si>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</si>
  <si>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</si>
  <si>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</si>
  <si>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</si>
  <si>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</si>
  <si>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</si>
  <si>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</si>
  <si>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</si>
  <si>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</si>
  <si>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</si>
  <si>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</si>
  <si>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</si>
  <si>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</si>
  <si>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</si>
  <si>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</si>
  <si>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</si>
  <si>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</si>
  <si>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</si>
  <si>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</si>
  <si>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</si>
  <si>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</si>
  <si>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</si>
  <si>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</si>
  <si>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</si>
  <si>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</si>
  <si>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</si>
  <si>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</si>
  <si>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</si>
  <si>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</si>
  <si>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</si>
  <si>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</si>
  <si>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</si>
  <si>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</si>
  <si>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</si>
  <si>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</si>
  <si>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</si>
  <si>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</si>
  <si>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</si>
  <si>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</si>
  <si>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</si>
  <si>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</si>
  <si>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</si>
  <si>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</si>
  <si>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</si>
  <si>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</si>
  <si>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</si>
  <si>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</si>
  <si>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</si>
  <si>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</si>
  <si>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</si>
  <si>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</si>
  <si>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</si>
  <si>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</si>
  <si>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</si>
  <si>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</si>
  <si>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</si>
  <si>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</si>
  <si>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</si>
  <si>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</si>
  <si>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</si>
  <si>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</si>
  <si>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</si>
  <si>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</si>
  <si>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</si>
  <si>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</si>
  <si>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</si>
  <si>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</si>
  <si>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</si>
  <si>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</si>
  <si>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</si>
  <si>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</si>
  <si>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</si>
  <si>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</si>
  <si>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</si>
  <si>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</si>
  <si>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</si>
  <si>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</si>
  <si>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</si>
  <si>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</si>
  <si>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</si>
  <si>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</si>
  <si>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</si>
  <si>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</si>
  <si>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</si>
  <si>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</si>
  <si>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</si>
  <si>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</si>
  <si>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</si>
  <si>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</si>
  <si>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</si>
  <si>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</si>
  <si>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</si>
  <si>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</si>
  <si>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</si>
  <si>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</si>
  <si>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</si>
  <si>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</si>
  <si>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</si>
  <si>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</si>
  <si>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</si>
  <si>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</si>
  <si>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</si>
  <si>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</si>
  <si>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</si>
  <si>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</si>
  <si>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</si>
  <si>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</si>
  <si>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</si>
  <si>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</si>
  <si>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</si>
  <si>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</si>
  <si>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</si>
  <si>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</si>
  <si>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</si>
  <si>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</si>
  <si>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</si>
  <si>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</si>
  <si>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</si>
  <si>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</si>
  <si>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</si>
  <si>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</si>
  <si>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</si>
  <si>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</si>
  <si>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</si>
  <si>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</si>
  <si>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</si>
  <si>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</si>
  <si>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</si>
  <si>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</si>
  <si>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</si>
  <si>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</si>
  <si>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</si>
  <si>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</si>
  <si>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</si>
  <si>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</si>
  <si>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</si>
  <si>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</si>
  <si>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</si>
  <si>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</si>
  <si>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</si>
  <si>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</si>
  <si>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</si>
  <si>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</si>
  <si>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</si>
  <si>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</si>
  <si>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</si>
  <si>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</si>
  <si>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</si>
  <si>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</si>
  <si>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</si>
  <si>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</si>
  <si>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</si>
  <si>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</si>
  <si>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</si>
  <si>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</si>
  <si>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</si>
  <si>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</si>
  <si>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</si>
  <si>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</si>
  <si>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</si>
  <si>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</si>
  <si>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</si>
  <si>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</si>
  <si>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</si>
  <si>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</si>
  <si>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</si>
  <si>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</si>
  <si>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</si>
  <si>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</si>
  <si>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</si>
  <si>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</si>
  <si>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</si>
  <si>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</si>
  <si>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</si>
  <si>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</si>
  <si>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</si>
  <si>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</si>
  <si>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</si>
  <si>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</si>
  <si>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</si>
  <si>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</si>
  <si>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</si>
  <si>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</si>
  <si>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</si>
  <si>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</si>
  <si>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</si>
  <si>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</si>
  <si>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</si>
  <si>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</si>
  <si>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</si>
  <si>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</si>
  <si>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</si>
  <si>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</si>
  <si>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</si>
  <si>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</si>
  <si>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</si>
  <si>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</si>
  <si>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</si>
  <si>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</si>
  <si>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</si>
  <si>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</si>
  <si>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</si>
  <si>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</si>
  <si>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</si>
  <si>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</si>
  <si>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</si>
  <si>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</si>
  <si>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</si>
  <si>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</si>
  <si>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</si>
  <si>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</si>
  <si>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</si>
  <si>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</si>
  <si>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</si>
  <si>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</si>
  <si>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</si>
  <si>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</si>
  <si>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</si>
  <si>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</si>
  <si>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</si>
  <si>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</si>
  <si>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</si>
  <si>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</si>
  <si>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</si>
  <si>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</si>
  <si>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</si>
  <si>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</si>
  <si>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</si>
  <si>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</si>
  <si>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</si>
  <si>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</si>
  <si>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</si>
  <si>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</si>
  <si>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</si>
  <si>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</si>
  <si>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</si>
  <si>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</si>
  <si>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</si>
  <si>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</si>
  <si>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</si>
  <si>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</si>
  <si>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</si>
  <si>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</si>
  <si>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</si>
  <si>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</si>
  <si>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</si>
  <si>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</si>
  <si>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</si>
  <si>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</si>
  <si>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</si>
  <si>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</si>
  <si>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</si>
  <si>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</si>
  <si>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</si>
  <si>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</si>
  <si>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</si>
  <si>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</si>
  <si>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</si>
  <si>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</si>
  <si>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</si>
  <si>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</si>
  <si>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</si>
  <si>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</si>
  <si>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</si>
  <si>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</si>
  <si>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</si>
  <si>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</si>
  <si>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</si>
  <si>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</si>
  <si>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</si>
  <si>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</si>
  <si>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</si>
  <si>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</si>
  <si>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</si>
  <si>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</si>
  <si>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</si>
  <si>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</si>
  <si>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</si>
  <si>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</si>
  <si>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</si>
  <si>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</si>
  <si>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</si>
  <si>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</si>
  <si>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</si>
  <si>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</si>
  <si>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</si>
  <si>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</si>
  <si>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</si>
  <si>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</si>
  <si>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</si>
  <si>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</si>
  <si>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</si>
  <si>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</si>
  <si>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</si>
  <si>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</si>
  <si>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</si>
  <si>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</si>
  <si>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</si>
  <si>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</si>
  <si>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</si>
  <si>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</si>
  <si>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</si>
  <si>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</si>
  <si>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</si>
  <si>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</si>
  <si>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</si>
  <si>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</si>
  <si>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</si>
  <si>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</si>
  <si>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</si>
  <si>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</si>
  <si>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</si>
  <si>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</si>
  <si>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</si>
  <si>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</si>
  <si>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</si>
  <si>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</si>
  <si>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</si>
  <si>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</si>
  <si>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</si>
  <si>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</si>
  <si>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</si>
  <si>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</si>
  <si>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</si>
  <si>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</si>
  <si>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</si>
  <si>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</si>
  <si>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</si>
  <si>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</si>
  <si>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</si>
  <si>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</si>
  <si>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</si>
  <si>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</si>
  <si>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</si>
  <si>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</si>
  <si>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</si>
  <si>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</si>
  <si>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</si>
  <si>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</si>
  <si>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</si>
  <si>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</si>
  <si>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</si>
  <si>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</si>
  <si>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</si>
  <si>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</si>
  <si>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</si>
  <si>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</si>
  <si>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</si>
  <si>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</si>
  <si>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</si>
  <si>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</si>
  <si>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</si>
  <si>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</si>
  <si>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</si>
  <si>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</si>
  <si>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</si>
  <si>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</si>
  <si>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</si>
  <si>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</si>
  <si>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</si>
  <si>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</si>
  <si>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</si>
  <si>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</si>
  <si>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</si>
  <si>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</si>
  <si>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</si>
  <si>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</si>
  <si>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</si>
  <si>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</si>
  <si>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</si>
  <si>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</si>
  <si>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</si>
  <si>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</si>
  <si>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</si>
  <si>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</si>
  <si>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</si>
  <si>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</si>
  <si>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</si>
  <si>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</si>
  <si>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</si>
  <si>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</si>
  <si>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</si>
  <si>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</si>
  <si>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</si>
  <si>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</si>
  <si>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</si>
  <si>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</si>
  <si>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</si>
  <si>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</si>
  <si>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</si>
  <si>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</si>
  <si>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</si>
  <si>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</si>
  <si>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</si>
  <si>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</si>
  <si>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</si>
  <si>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</si>
  <si>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</si>
  <si>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</si>
  <si>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</si>
  <si>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</si>
  <si>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</si>
  <si>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</si>
  <si>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</si>
  <si>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</si>
  <si>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</si>
  <si>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</si>
  <si>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</si>
  <si>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</si>
  <si>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</si>
  <si>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</si>
  <si>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</si>
  <si>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</si>
  <si>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</si>
  <si>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</si>
  <si>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</si>
  <si>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</si>
  <si>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</si>
  <si>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</si>
  <si>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</si>
  <si>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</si>
  <si>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</si>
  <si>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</si>
  <si>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</si>
  <si>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</si>
  <si>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</si>
  <si>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</si>
  <si>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</si>
  <si>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</si>
  <si>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</si>
  <si>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</si>
  <si>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</si>
  <si>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</si>
  <si>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</si>
  <si>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</si>
  <si>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</si>
  <si>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</si>
  <si>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</si>
  <si>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</si>
  <si>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</si>
  <si>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</si>
  <si>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</si>
  <si>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</si>
  <si>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</si>
  <si>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</si>
  <si>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</si>
  <si>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</si>
  <si>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</si>
  <si>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</si>
  <si>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</si>
  <si>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</si>
  <si>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</si>
  <si>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</si>
  <si>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</si>
  <si>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</si>
  <si>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</si>
  <si>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</si>
  <si>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</si>
  <si>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</si>
  <si>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</si>
  <si>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</si>
  <si>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</si>
  <si>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</si>
  <si>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</si>
  <si>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</si>
  <si>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</si>
  <si>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</si>
  <si>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</si>
  <si>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</si>
  <si>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</si>
  <si>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</si>
  <si>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</si>
  <si>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</si>
  <si>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</si>
  <si>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</si>
  <si>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</si>
  <si>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</si>
  <si>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</si>
  <si>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</si>
  <si>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</si>
  <si>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</si>
  <si>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</si>
  <si>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</si>
  <si>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</si>
  <si>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</si>
  <si>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</si>
  <si>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</si>
  <si>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</si>
  <si>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</si>
  <si>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</si>
  <si>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</si>
  <si>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</si>
  <si>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</si>
  <si>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</si>
  <si>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</si>
  <si>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</si>
  <si>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</si>
  <si>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</si>
  <si>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</si>
  <si>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</si>
  <si>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</si>
  <si>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</si>
  <si>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</si>
  <si>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</si>
  <si>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</si>
  <si>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</si>
  <si>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</si>
  <si>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</si>
  <si>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</si>
  <si>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</si>
  <si>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</si>
  <si>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</si>
  <si>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</si>
  <si>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</si>
  <si>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</si>
  <si>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</si>
  <si>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</si>
  <si>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</si>
  <si>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</si>
  <si>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</si>
  <si>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</si>
  <si>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</si>
  <si>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</si>
  <si>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</si>
  <si>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</si>
  <si>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</si>
  <si>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</si>
  <si>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</si>
  <si>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</si>
  <si>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</si>
  <si>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</si>
  <si>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</si>
  <si>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</si>
  <si>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</si>
  <si>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</si>
  <si>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</si>
  <si>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</si>
  <si>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</si>
  <si>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</si>
  <si>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</si>
  <si>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</si>
  <si>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</si>
  <si>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</si>
  <si>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</si>
  <si>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</si>
  <si>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</si>
  <si>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</si>
  <si>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</si>
  <si>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</si>
  <si>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</si>
  <si>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</si>
  <si>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</si>
  <si>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</si>
  <si>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</si>
  <si>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</si>
  <si>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</si>
  <si>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</si>
  <si>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</si>
  <si>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</si>
  <si>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</si>
  <si>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</si>
  <si>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</si>
  <si>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</si>
  <si>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</si>
  <si>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</si>
  <si>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</si>
  <si>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</si>
  <si>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</si>
  <si>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</si>
  <si>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</si>
  <si>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</si>
  <si>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</si>
  <si>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</si>
  <si>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</si>
  <si>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</si>
  <si>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</si>
  <si>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</si>
  <si>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</si>
  <si>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</si>
  <si>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</si>
  <si>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</si>
  <si>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</si>
  <si>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</si>
  <si>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</si>
  <si>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</si>
  <si>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</si>
  <si>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</si>
  <si>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</si>
  <si>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</si>
  <si>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</si>
  <si>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</si>
  <si>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</si>
  <si>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</si>
  <si>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</si>
  <si>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</si>
  <si>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</si>
  <si>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</si>
  <si>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</si>
  <si>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</si>
  <si>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</si>
  <si>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</si>
  <si>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</si>
  <si>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</si>
  <si>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</si>
  <si>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</si>
  <si>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</si>
  <si>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</si>
  <si>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</si>
  <si>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</si>
  <si>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</si>
  <si>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</si>
  <si>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</si>
  <si>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</si>
  <si>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</si>
  <si>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</si>
  <si>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</si>
  <si>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</si>
  <si>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</si>
  <si>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</si>
  <si>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</si>
  <si>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</si>
  <si>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</si>
  <si>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</si>
  <si>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</si>
  <si>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</si>
  <si>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</si>
  <si>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</si>
  <si>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</si>
  <si>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</si>
  <si>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</si>
  <si>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</si>
  <si>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</si>
  <si>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</si>
  <si>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</si>
  <si>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</si>
  <si>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</si>
  <si>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</si>
  <si>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</si>
  <si>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</si>
  <si>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</si>
  <si>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</si>
  <si>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</si>
  <si>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</si>
  <si>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</si>
  <si>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</si>
  <si>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</si>
  <si>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</si>
  <si>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</si>
  <si>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</si>
  <si>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</si>
  <si>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</si>
  <si>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</si>
  <si>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</si>
  <si>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</si>
  <si>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</si>
  <si>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</si>
  <si>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</si>
  <si>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</si>
  <si>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</si>
  <si>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</si>
  <si>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</si>
  <si>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</si>
  <si>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</si>
  <si>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</si>
  <si>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</si>
  <si>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</si>
  <si>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</si>
  <si>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</si>
  <si>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</si>
  <si>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</si>
  <si>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</si>
  <si>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</si>
  <si>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</si>
  <si>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</si>
  <si>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</si>
  <si>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</si>
  <si>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</si>
  <si>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</si>
  <si>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</si>
  <si>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</si>
  <si>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</si>
  <si>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</si>
  <si>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</si>
  <si>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</si>
  <si>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</si>
  <si>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</si>
  <si>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</si>
  <si>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</si>
  <si>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</si>
  <si>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</si>
  <si>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</si>
  <si>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</si>
  <si>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</si>
  <si>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</si>
  <si>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</si>
  <si>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</si>
  <si>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</si>
  <si>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</si>
  <si>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</si>
  <si>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</si>
  <si>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</si>
  <si>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</si>
  <si>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</si>
  <si>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</si>
  <si>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</si>
  <si>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</si>
  <si>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</si>
  <si>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</si>
  <si>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</si>
  <si>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</si>
  <si>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</si>
  <si>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</si>
  <si>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</si>
  <si>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</si>
  <si>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</si>
  <si>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</si>
  <si>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</si>
  <si>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</si>
  <si>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</si>
  <si>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</si>
  <si>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</si>
  <si>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</si>
  <si>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</si>
  <si>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</si>
  <si>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</si>
  <si>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</si>
  <si>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</si>
  <si>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</si>
  <si>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</si>
  <si>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</si>
  <si>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</si>
  <si>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</si>
  <si>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</si>
  <si>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</si>
  <si>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</si>
  <si>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</si>
  <si>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</si>
  <si>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</si>
  <si>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</si>
  <si>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</si>
  <si>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</si>
  <si>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</si>
  <si>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</si>
  <si>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</si>
  <si>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</si>
  <si>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</si>
  <si>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</si>
  <si>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</si>
  <si>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</si>
  <si>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</si>
  <si>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</si>
  <si>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</si>
  <si>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</si>
  <si>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</si>
  <si>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</si>
  <si>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</si>
  <si>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</si>
  <si>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</si>
  <si>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</si>
  <si>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</si>
  <si>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</si>
  <si>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</si>
  <si>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</si>
  <si>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</si>
  <si>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</si>
  <si>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</si>
  <si>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</si>
  <si>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</si>
  <si>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</si>
  <si>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</si>
  <si>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</si>
  <si>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</si>
  <si>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</si>
  <si>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</si>
  <si>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</si>
  <si>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</si>
  <si>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</si>
  <si>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</si>
  <si>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</si>
  <si>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</si>
  <si>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</si>
  <si>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</si>
  <si>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</si>
  <si>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</si>
  <si>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</si>
  <si>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</si>
  <si>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</si>
  <si>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</si>
  <si>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</si>
  <si>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</si>
  <si>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</si>
  <si>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</si>
  <si>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</si>
  <si>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</si>
  <si>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</si>
  <si>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</si>
  <si>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</si>
  <si>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</si>
  <si>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</si>
  <si>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</si>
  <si>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</si>
  <si>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</si>
  <si>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</si>
  <si>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</si>
  <si>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</si>
  <si>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</si>
  <si>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</si>
  <si>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</si>
  <si>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</si>
  <si>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</si>
  <si>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</si>
  <si>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</si>
  <si>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</si>
  <si>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</si>
  <si>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</si>
  <si>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</si>
  <si>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</si>
  <si>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</si>
  <si>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</si>
  <si>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</si>
  <si>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</si>
  <si>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</si>
  <si>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</si>
  <si>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</si>
  <si>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</si>
  <si>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</si>
  <si>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</si>
  <si>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</si>
  <si>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</si>
  <si>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</si>
  <si>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</si>
  <si>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</si>
  <si>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</si>
  <si>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</si>
  <si>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</si>
  <si>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</si>
  <si>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</si>
  <si>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</si>
  <si>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</si>
  <si>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</si>
  <si>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</si>
  <si>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</si>
  <si>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</si>
  <si>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</si>
  <si>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</si>
  <si>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</si>
  <si>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</si>
  <si>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</si>
  <si>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</si>
  <si>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</si>
  <si>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</si>
  <si>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</si>
  <si>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</si>
  <si>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</si>
  <si>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</si>
  <si>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</si>
  <si>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</si>
  <si>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</si>
  <si>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</si>
  <si>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</si>
  <si>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</si>
  <si>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</si>
  <si>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</si>
  <si>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</si>
  <si>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</si>
  <si>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</si>
  <si>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</si>
  <si>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</si>
  <si>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</si>
  <si>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</si>
  <si>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</si>
  <si>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</si>
  <si>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</si>
  <si>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</si>
  <si>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</si>
  <si>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</si>
  <si>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</si>
  <si>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</si>
  <si>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</si>
  <si>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</si>
  <si>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</si>
  <si>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</si>
  <si>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</si>
  <si>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</si>
  <si>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</si>
  <si>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</si>
  <si>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</si>
  <si>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</si>
  <si>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</si>
  <si>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</si>
  <si>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</si>
  <si>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</si>
  <si>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</si>
  <si>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</si>
  <si>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</si>
  <si>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</si>
  <si>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</si>
  <si>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</si>
  <si>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</si>
  <si>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</si>
  <si>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</si>
  <si>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</si>
  <si>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</si>
  <si>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</si>
  <si>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</si>
  <si>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</si>
  <si>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</si>
  <si>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</si>
  <si>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</si>
  <si>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</si>
  <si>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</si>
  <si>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</si>
  <si>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</si>
  <si>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</si>
  <si>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</si>
  <si>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</si>
  <si>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</si>
  <si>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</si>
  <si>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</si>
  <si>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</si>
  <si>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</si>
  <si>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</si>
  <si>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</si>
  <si>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</si>
  <si>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</si>
  <si>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</si>
  <si>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</si>
  <si>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</si>
  <si>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</si>
  <si>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</si>
  <si>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</si>
  <si>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</si>
  <si>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</si>
  <si>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</si>
  <si>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</si>
  <si>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</si>
  <si>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</si>
  <si>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</si>
  <si>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</si>
  <si>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</si>
  <si>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</si>
  <si>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</si>
  <si>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</si>
  <si>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</si>
  <si>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</si>
  <si>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</si>
  <si>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</si>
  <si>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</si>
  <si>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</si>
  <si>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</si>
  <si>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</si>
  <si>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</si>
  <si>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</si>
  <si>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</si>
  <si>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</si>
  <si>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</si>
  <si>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</si>
  <si>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</si>
  <si>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</si>
  <si>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</si>
  <si>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</si>
  <si>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</si>
  <si>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</si>
  <si>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</si>
  <si>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</si>
  <si>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</si>
  <si>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</si>
  <si>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</si>
  <si>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</si>
  <si>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</si>
  <si>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</si>
  <si>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</si>
  <si>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</si>
  <si>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</si>
  <si>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</si>
  <si>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</si>
  <si>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</si>
  <si>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</si>
  <si>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</si>
  <si>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</si>
  <si>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</si>
  <si>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</si>
  <si>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</si>
  <si>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</si>
  <si>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</si>
  <si>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</si>
  <si>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</si>
  <si>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</si>
  <si>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</si>
  <si>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</si>
  <si>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</si>
  <si>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</si>
  <si>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</si>
  <si>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</si>
  <si>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</si>
  <si>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</si>
  <si>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</si>
  <si>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</si>
  <si>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</si>
  <si>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</si>
  <si>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</si>
  <si>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</si>
  <si>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</si>
  <si>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</si>
  <si>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</si>
  <si>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</si>
  <si>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</si>
  <si>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</si>
  <si>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</si>
  <si>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</si>
  <si>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</si>
  <si>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</si>
  <si>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</si>
  <si>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</si>
  <si>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</si>
  <si>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</si>
  <si>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</si>
  <si>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</si>
  <si>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</si>
  <si>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</si>
  <si>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</si>
  <si>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</si>
  <si>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</si>
  <si>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</si>
  <si>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</si>
  <si>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</si>
  <si>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</si>
  <si>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</si>
  <si>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</si>
  <si>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</si>
  <si>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</si>
  <si>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</si>
  <si>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</si>
  <si>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</si>
  <si>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</si>
  <si>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</si>
  <si>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</si>
  <si>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</si>
  <si>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</si>
  <si>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</si>
  <si>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</si>
  <si>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</si>
  <si>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</si>
  <si>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</si>
  <si>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</si>
  <si>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</si>
  <si>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</si>
  <si>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</si>
  <si>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</si>
  <si>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</si>
  <si>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</si>
  <si>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</si>
  <si>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</si>
  <si>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</si>
  <si>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</si>
  <si>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</si>
  <si>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</si>
  <si>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</si>
  <si>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</si>
  <si>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</si>
  <si>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</si>
  <si>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</si>
  <si>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</si>
  <si>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</si>
  <si>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</si>
  <si>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</si>
  <si>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</si>
  <si>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</si>
  <si>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</si>
  <si>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</si>
  <si>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</si>
  <si>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</si>
  <si>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</si>
  <si>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</si>
  <si>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</si>
  <si>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</si>
  <si>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</si>
  <si>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</si>
  <si>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</si>
  <si>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</si>
  <si>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</si>
  <si>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</si>
  <si>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</si>
  <si>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</si>
  <si>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</si>
  <si>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</si>
  <si>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</si>
  <si>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</si>
  <si>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</si>
  <si>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</si>
  <si>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</si>
  <si>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</si>
  <si>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</si>
  <si>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</si>
  <si>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</si>
  <si>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</si>
  <si>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</si>
  <si>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</si>
  <si>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</si>
  <si>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</si>
  <si>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</si>
  <si>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</si>
  <si>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</si>
  <si>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</si>
  <si>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</si>
  <si>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</si>
  <si>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</si>
  <si>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</si>
  <si>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</si>
  <si>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</si>
  <si>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</si>
  <si>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</si>
  <si>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</si>
  <si>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</si>
  <si>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</si>
  <si>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</si>
  <si>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</si>
  <si>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</si>
  <si>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</si>
  <si>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</si>
  <si>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</si>
  <si>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</si>
  <si>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</si>
  <si>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</si>
  <si>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</si>
  <si>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</si>
  <si>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</si>
  <si>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</si>
  <si>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</si>
  <si>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</si>
  <si>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</si>
  <si>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</si>
  <si>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</si>
  <si>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</si>
  <si>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</si>
  <si>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</si>
  <si>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</si>
  <si>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</si>
  <si>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</si>
  <si>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</si>
  <si>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</si>
  <si>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</si>
  <si>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</si>
  <si>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</si>
  <si>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</si>
  <si>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</si>
  <si>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</si>
  <si>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</si>
  <si>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</si>
  <si>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</si>
  <si>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</si>
  <si>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</si>
  <si>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</si>
  <si>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</si>
  <si>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</si>
  <si>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</si>
  <si>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</si>
  <si>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</si>
  <si>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</si>
  <si>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</si>
  <si>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</si>
  <si>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</si>
  <si>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</si>
  <si>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</si>
  <si>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</si>
  <si>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</si>
  <si>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</si>
  <si>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</si>
  <si>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</si>
  <si>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</si>
  <si>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</si>
  <si>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</si>
  <si>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</si>
  <si>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</si>
  <si>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</si>
  <si>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</si>
  <si>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</si>
  <si>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</si>
  <si>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</si>
  <si>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</si>
  <si>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</si>
  <si>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</si>
  <si>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</si>
  <si>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</si>
  <si>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</si>
  <si>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</si>
  <si>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</si>
  <si>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</si>
  <si>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</si>
  <si>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</si>
  <si>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</si>
  <si>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</si>
  <si>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</si>
  <si>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</si>
  <si>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</si>
  <si>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</si>
  <si>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</si>
  <si>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</si>
  <si>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</si>
  <si>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</si>
  <si>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</si>
  <si>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</si>
  <si>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</si>
  <si>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</si>
  <si>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</si>
  <si>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</si>
  <si>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</si>
  <si>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</si>
  <si>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</si>
  <si>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</si>
  <si>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</si>
  <si>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</si>
  <si>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</si>
  <si>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</si>
  <si>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</si>
  <si>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</si>
  <si>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</si>
  <si>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</si>
  <si>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</si>
  <si>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</si>
  <si>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</si>
  <si>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</si>
  <si>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</si>
  <si>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</si>
  <si>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</si>
  <si>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</si>
  <si>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</si>
  <si>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</si>
  <si>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</si>
  <si>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</si>
  <si>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</si>
  <si>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</si>
  <si>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</si>
  <si>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</si>
  <si>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</si>
  <si>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</si>
  <si>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</si>
  <si>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</si>
  <si>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</si>
  <si>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</si>
  <si>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</si>
  <si>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</si>
  <si>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</si>
  <si>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</si>
  <si>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</si>
  <si>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</si>
  <si>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</si>
  <si>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</si>
  <si>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</si>
  <si>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</si>
  <si>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</si>
  <si>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</si>
  <si>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</si>
  <si>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</si>
  <si>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</si>
  <si>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</si>
  <si>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</si>
  <si>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</si>
  <si>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</si>
  <si>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</si>
  <si>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</si>
  <si>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</si>
  <si>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</si>
  <si>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</si>
  <si>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</si>
  <si>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</si>
  <si>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</si>
  <si>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</si>
  <si>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</si>
  <si>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</si>
  <si>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</si>
  <si>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</si>
  <si>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</si>
  <si>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</si>
  <si>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</si>
  <si>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</si>
  <si>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</si>
  <si>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</si>
  <si>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</si>
  <si>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</si>
  <si>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</si>
  <si>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</si>
  <si>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</si>
  <si>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</si>
  <si>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</si>
  <si>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</si>
  <si>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</si>
  <si>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</si>
  <si>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</si>
  <si>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</si>
  <si>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</si>
  <si>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</si>
  <si>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</si>
  <si>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</si>
  <si>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</si>
  <si>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</si>
  <si>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</si>
  <si>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</si>
  <si>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</si>
  <si>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</si>
  <si>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</si>
  <si>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</si>
  <si>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</si>
  <si>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</si>
  <si>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</si>
  <si>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</si>
  <si>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</si>
  <si>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</si>
  <si>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</si>
  <si>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</si>
  <si>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</si>
  <si>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</si>
  <si>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</si>
  <si>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</si>
  <si>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</si>
  <si>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</si>
  <si>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</si>
  <si>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</si>
  <si>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</si>
  <si>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</si>
  <si>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</si>
  <si>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</si>
  <si>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</si>
  <si>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</si>
  <si>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</si>
  <si>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</si>
  <si>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</si>
  <si>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</si>
  <si>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</si>
  <si>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</si>
  <si>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</si>
  <si>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</si>
  <si>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</si>
  <si>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</si>
  <si>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</si>
  <si>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</si>
  <si>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</si>
  <si>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</si>
  <si>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</si>
  <si>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</si>
  <si>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</si>
  <si>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</si>
  <si>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</si>
  <si>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</si>
  <si>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</si>
  <si>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</si>
  <si>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</si>
  <si>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</si>
  <si>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</si>
  <si>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</si>
  <si>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</si>
  <si>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</si>
  <si>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</si>
  <si>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</si>
  <si>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</si>
  <si>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</si>
  <si>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</si>
  <si>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</si>
  <si>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</si>
  <si>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</si>
  <si>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</si>
  <si>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</si>
  <si>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</si>
  <si>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</si>
  <si>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</si>
  <si>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</si>
  <si>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</si>
  <si>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</si>
  <si>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</si>
  <si>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</si>
  <si>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</si>
  <si>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</si>
  <si>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</si>
  <si>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</si>
  <si>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</si>
  <si>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</si>
  <si>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</si>
  <si>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</si>
  <si>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</si>
  <si>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</si>
  <si>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</si>
  <si>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</si>
  <si>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</si>
  <si>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</si>
  <si>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</si>
  <si>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</si>
  <si>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</si>
  <si>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</si>
  <si>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</si>
  <si>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</si>
  <si>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</si>
  <si>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</si>
  <si>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</si>
  <si>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</si>
  <si>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</si>
  <si>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</si>
  <si>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</si>
  <si>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</si>
  <si>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</si>
  <si>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</si>
  <si>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</si>
  <si>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</si>
  <si>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</si>
  <si>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</si>
  <si>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</si>
  <si>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</si>
  <si>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</si>
  <si>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</si>
  <si>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</si>
  <si>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</si>
  <si>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</si>
  <si>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</si>
  <si>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</si>
  <si>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</si>
  <si>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</si>
  <si>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</si>
  <si>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</si>
  <si>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</si>
  <si>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</si>
  <si>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</si>
  <si>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</si>
  <si>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</si>
  <si>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</si>
  <si>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</si>
  <si>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</si>
  <si>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</si>
  <si>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</si>
  <si>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</si>
  <si>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</si>
  <si>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</si>
  <si>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</si>
  <si>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</si>
  <si>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</si>
  <si>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</si>
  <si>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</si>
  <si>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</si>
  <si>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</si>
  <si>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</si>
  <si>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</si>
  <si>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</si>
  <si>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</si>
  <si>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</si>
  <si>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</si>
  <si>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</si>
  <si>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</si>
  <si>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</si>
  <si>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</si>
  <si>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</si>
  <si>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</si>
  <si>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</si>
  <si>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</si>
  <si>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</si>
  <si>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</si>
  <si>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</si>
  <si>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</si>
  <si>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</si>
  <si>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</si>
  <si>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</si>
  <si>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</si>
  <si>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</si>
  <si>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</si>
  <si>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</si>
  <si>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</si>
  <si>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</si>
  <si>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</si>
  <si>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</si>
  <si>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</si>
  <si>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</si>
  <si>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</si>
  <si>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</si>
  <si>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</si>
  <si>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</si>
  <si>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</si>
  <si>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</si>
  <si>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</si>
  <si>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</si>
  <si>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</si>
  <si>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</si>
  <si>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</si>
  <si>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</si>
  <si>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</si>
  <si>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</si>
  <si>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</si>
  <si>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</si>
  <si>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</si>
  <si>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</si>
  <si>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</si>
  <si>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</si>
  <si>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</si>
  <si>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</si>
  <si>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</si>
  <si>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</si>
  <si>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</si>
  <si>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</si>
  <si>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</si>
  <si>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</si>
  <si>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</si>
  <si>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</si>
  <si>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</si>
  <si>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</si>
  <si>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</si>
  <si>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</si>
  <si>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</si>
  <si>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</si>
  <si>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</si>
  <si>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</si>
  <si>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</si>
  <si>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</si>
  <si>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</si>
  <si>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</si>
  <si>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</si>
  <si>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</si>
  <si>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</si>
  <si>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</si>
  <si>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</si>
  <si>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</si>
  <si>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</si>
  <si>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</si>
  <si>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</si>
  <si>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</si>
  <si>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</si>
  <si>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</si>
  <si>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</si>
  <si>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</si>
  <si>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</si>
  <si>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</si>
  <si>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</si>
  <si>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</si>
  <si>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</si>
  <si>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</si>
  <si>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</si>
  <si>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</si>
  <si>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</si>
  <si>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</si>
  <si>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</si>
  <si>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</si>
  <si>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</si>
  <si>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</si>
  <si>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</si>
  <si>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</si>
  <si>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</si>
  <si>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</si>
  <si>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</si>
  <si>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</si>
  <si>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</si>
  <si>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</si>
  <si>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</si>
  <si>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</si>
  <si>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</si>
  <si>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</si>
  <si>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</si>
  <si>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</si>
  <si>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</si>
  <si>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</si>
  <si>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</si>
  <si>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</si>
  <si>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</si>
  <si>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</si>
  <si>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</si>
  <si>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</si>
  <si>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</si>
  <si>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</si>
  <si>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</si>
  <si>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</si>
  <si>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</si>
  <si>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</si>
  <si>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</si>
  <si>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</si>
  <si>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</si>
  <si>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</si>
  <si>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</si>
  <si>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</si>
  <si>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</si>
  <si>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</si>
  <si>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</si>
  <si>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</si>
  <si>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</si>
  <si>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</si>
  <si>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</si>
  <si>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</si>
  <si>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</si>
  <si>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</si>
  <si>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</si>
  <si>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</si>
  <si>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</si>
  <si>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</si>
  <si>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</si>
  <si>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</si>
  <si>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</si>
  <si>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</si>
  <si>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</si>
  <si>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</si>
  <si>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</si>
  <si>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</si>
  <si>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</si>
  <si>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</si>
  <si>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</si>
  <si>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</si>
  <si>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</si>
  <si>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</si>
  <si>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</si>
  <si>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</si>
  <si>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</si>
  <si>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</si>
  <si>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</si>
  <si>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</si>
  <si>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</si>
  <si>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</si>
  <si>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</si>
  <si>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</si>
  <si>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</si>
  <si>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</si>
  <si>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</si>
  <si>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</si>
  <si>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</si>
  <si>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</si>
  <si>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</si>
  <si>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</si>
  <si>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</si>
  <si>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</si>
  <si>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</si>
  <si>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</si>
  <si>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</si>
  <si>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</si>
  <si>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</si>
  <si>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</si>
  <si>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</si>
  <si>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</si>
  <si>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</si>
  <si>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</si>
  <si>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</si>
  <si>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</si>
  <si>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</si>
  <si>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</si>
  <si>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</si>
  <si>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</si>
  <si>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</si>
  <si>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</si>
  <si>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</si>
  <si>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</si>
  <si>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</si>
  <si>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</si>
  <si>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</si>
  <si>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</si>
  <si>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</si>
  <si>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</si>
  <si>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</si>
  <si>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</si>
  <si>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</si>
  <si>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</si>
  <si>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</si>
  <si>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</si>
  <si>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</si>
  <si>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</si>
  <si>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</si>
  <si>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</si>
  <si>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</si>
  <si>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</si>
  <si>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</si>
  <si>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</si>
  <si>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</si>
  <si>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</si>
  <si>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</si>
  <si>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</si>
  <si>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</si>
  <si>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</si>
  <si>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</si>
  <si>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</si>
  <si>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</si>
  <si>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</si>
  <si>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</si>
  <si>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</si>
  <si>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</si>
  <si>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</si>
  <si>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</si>
  <si>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</si>
  <si>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</si>
  <si>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</si>
  <si>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</si>
  <si>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</si>
  <si>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</si>
  <si>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</si>
  <si>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</si>
  <si>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</si>
  <si>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</si>
  <si>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</si>
  <si>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</si>
  <si>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</si>
  <si>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</si>
  <si>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</si>
  <si>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</si>
  <si>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</si>
  <si>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</si>
  <si>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</si>
  <si>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</si>
  <si>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</si>
  <si>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</si>
  <si>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</si>
  <si>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</si>
  <si>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</si>
  <si>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</si>
  <si>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</si>
  <si>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</si>
  <si>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</si>
  <si>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</si>
  <si>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</si>
  <si>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</si>
  <si>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</si>
  <si>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</si>
  <si>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</si>
  <si>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</si>
  <si>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</si>
  <si>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</si>
  <si>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</si>
  <si>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</si>
  <si>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</si>
  <si>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</si>
  <si>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</si>
  <si>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</si>
  <si>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</si>
  <si>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</si>
  <si>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</si>
  <si>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</si>
  <si>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</si>
  <si>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</si>
  <si>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</si>
  <si>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</si>
  <si>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</si>
  <si>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</si>
  <si>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</si>
  <si>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</si>
  <si>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</si>
  <si>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</si>
  <si>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</si>
  <si>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</si>
  <si>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</si>
  <si>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</si>
  <si>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</si>
  <si>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</si>
  <si>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</si>
  <si>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</si>
  <si>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</si>
  <si>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</si>
  <si>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</si>
  <si>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</si>
  <si>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</si>
  <si>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</si>
  <si>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</si>
  <si>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</si>
  <si>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</si>
  <si>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</si>
  <si>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</si>
  <si>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</si>
  <si>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</si>
  <si>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</si>
  <si>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</si>
  <si>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</si>
  <si>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</si>
  <si>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</si>
  <si>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</si>
  <si>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</si>
  <si>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</si>
  <si>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</si>
  <si>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</si>
  <si>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</si>
  <si>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</si>
  <si>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</si>
  <si>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</si>
  <si>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</si>
  <si>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</si>
  <si>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</si>
  <si>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</si>
  <si>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</si>
  <si>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</si>
  <si>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</si>
  <si>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</si>
  <si>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</si>
  <si>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</si>
  <si>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</si>
  <si>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</si>
  <si>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</si>
  <si>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</si>
  <si>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</si>
  <si>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</si>
  <si>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</si>
  <si>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</si>
  <si>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</si>
  <si>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</si>
  <si>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</si>
  <si>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</si>
  <si>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</si>
  <si>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</si>
  <si>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</si>
  <si>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</si>
  <si>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</si>
  <si>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</si>
  <si>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</si>
  <si>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</si>
  <si>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</si>
  <si>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</si>
  <si>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</si>
  <si>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</si>
  <si>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</si>
  <si>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</si>
  <si>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</si>
  <si>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</si>
  <si>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</si>
  <si>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</si>
  <si>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</si>
  <si>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</si>
  <si>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</si>
  <si>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</si>
  <si>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</si>
  <si>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</si>
  <si>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</si>
  <si>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</si>
  <si>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</si>
  <si>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</si>
  <si>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</si>
  <si>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</si>
  <si>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</si>
  <si>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</si>
  <si>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</si>
  <si>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</si>
  <si>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</si>
  <si>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</si>
  <si>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</si>
  <si>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</si>
  <si>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</si>
  <si>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</si>
  <si>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</si>
  <si>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</si>
  <si>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</si>
  <si>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</si>
  <si>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</si>
  <si>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</si>
  <si>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</si>
  <si>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</si>
  <si>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</si>
  <si>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</si>
  <si>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</si>
  <si>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</si>
  <si>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</si>
  <si>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</si>
  <si>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</si>
  <si>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</si>
  <si>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</si>
  <si>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</si>
  <si>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</si>
  <si>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</si>
  <si>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</si>
  <si>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</si>
  <si>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</si>
  <si>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</si>
  <si>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</si>
  <si>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</si>
  <si>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</si>
  <si>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</si>
  <si>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</si>
  <si>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</si>
  <si>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</si>
  <si>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</si>
  <si>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</si>
  <si>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</si>
  <si>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</si>
  <si>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</si>
  <si>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</si>
  <si>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</si>
  <si>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</si>
  <si>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</si>
  <si>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</si>
  <si>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</si>
  <si>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</si>
  <si>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</si>
  <si>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</si>
  <si>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</si>
  <si>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</si>
  <si>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</si>
  <si>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</si>
  <si>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</si>
  <si>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</si>
  <si>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</si>
  <si>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</si>
  <si>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</si>
  <si>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</si>
  <si>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</si>
  <si>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</si>
  <si>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</si>
  <si>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</si>
  <si>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</si>
  <si>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</si>
  <si>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</si>
  <si>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</si>
  <si>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</si>
  <si>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</si>
  <si>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</si>
  <si>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</si>
  <si>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</si>
  <si>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</si>
  <si>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</si>
  <si>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</si>
  <si>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</si>
  <si>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</si>
  <si>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</si>
  <si>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</si>
  <si>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</si>
  <si>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</si>
  <si>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</si>
  <si>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</si>
  <si>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</si>
  <si>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</si>
  <si>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</si>
  <si>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</si>
  <si>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</si>
  <si>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</si>
  <si>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</si>
  <si>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</si>
  <si>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</si>
  <si>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</si>
  <si>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</si>
  <si>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</si>
  <si>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</si>
  <si>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</si>
  <si>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</si>
  <si>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</si>
  <si>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</si>
  <si>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</si>
  <si>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</si>
  <si>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</si>
  <si>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</si>
  <si>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</si>
  <si>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</si>
  <si>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</si>
  <si>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</si>
  <si>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</si>
  <si>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</si>
  <si>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</si>
  <si>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</si>
  <si>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</si>
  <si>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</si>
  <si>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</si>
  <si>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</si>
  <si>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</si>
  <si>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</si>
  <si>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</si>
  <si>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</si>
  <si>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</si>
  <si>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</si>
  <si>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</si>
  <si>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</si>
  <si>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</si>
  <si>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</si>
  <si>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</si>
  <si>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</si>
  <si>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</si>
  <si>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</si>
  <si>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</si>
  <si>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</si>
  <si>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</si>
  <si>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</si>
  <si>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</si>
  <si>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</si>
  <si>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</si>
  <si>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</si>
  <si>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</si>
  <si>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</si>
  <si>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</si>
  <si>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</si>
  <si>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</si>
  <si>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</si>
  <si>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</si>
  <si>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</si>
  <si>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</si>
  <si>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</si>
  <si>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</si>
  <si>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</si>
  <si>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</si>
  <si>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</si>
  <si>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</si>
  <si>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</si>
  <si>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</si>
  <si>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</si>
  <si>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</si>
  <si>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</si>
  <si>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</si>
  <si>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</si>
  <si>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</si>
  <si>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</si>
  <si>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</si>
  <si>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</si>
  <si>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</si>
  <si>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</si>
  <si>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</si>
  <si>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</si>
  <si>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</si>
  <si>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</si>
  <si>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</si>
  <si>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</si>
  <si>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</si>
  <si>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</si>
  <si>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</si>
  <si>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</si>
  <si>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</si>
  <si>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</si>
  <si>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</si>
  <si>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</si>
  <si>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</si>
  <si>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</si>
  <si>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</si>
  <si>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</si>
  <si>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</si>
  <si>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</si>
  <si>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</si>
  <si>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</si>
  <si>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</si>
  <si>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</si>
  <si>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</si>
  <si>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</si>
  <si>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</si>
  <si>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</si>
  <si>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</si>
  <si>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</si>
  <si>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</si>
  <si>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</si>
  <si>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</si>
  <si>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</si>
  <si>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</si>
  <si>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</si>
  <si>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</si>
  <si>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</si>
  <si>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</si>
  <si>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</si>
  <si>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</si>
  <si>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</si>
  <si>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</si>
  <si>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</si>
  <si>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</si>
  <si>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</si>
  <si>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</si>
  <si>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</si>
  <si>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</si>
  <si>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</si>
  <si>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</si>
  <si>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</si>
  <si>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</si>
  <si>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</si>
  <si>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</si>
  <si>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</si>
  <si>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</si>
  <si>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</si>
  <si>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</si>
  <si>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</si>
  <si>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</si>
  <si>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</si>
  <si>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</si>
  <si>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</si>
  <si>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</si>
  <si>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</si>
  <si>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</si>
  <si>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</si>
  <si>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</si>
  <si>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</si>
  <si>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</si>
  <si>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</si>
  <si>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</si>
  <si>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</si>
  <si>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</si>
  <si>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</si>
  <si>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</si>
  <si>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</si>
  <si>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</si>
  <si>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</si>
  <si>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</si>
  <si>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</si>
  <si>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</si>
  <si>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</si>
  <si>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</si>
  <si>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</si>
  <si>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</si>
  <si>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</si>
  <si>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</si>
  <si>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</si>
  <si>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</si>
  <si>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</si>
  <si>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</si>
  <si>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</si>
  <si>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</si>
  <si>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</si>
  <si>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</si>
  <si>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</si>
  <si>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</si>
  <si>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</si>
  <si>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</si>
  <si>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</si>
  <si>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</si>
  <si>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</si>
  <si>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</si>
  <si>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</si>
  <si>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</si>
  <si>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</si>
  <si>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</si>
  <si>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</si>
  <si>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</si>
  <si>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</si>
  <si>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</si>
  <si>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</si>
  <si>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</si>
  <si>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</si>
  <si>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</si>
  <si>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</si>
  <si>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</si>
  <si>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</si>
  <si>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</si>
  <si>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</si>
  <si>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</si>
  <si>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</si>
  <si>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</si>
  <si>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</si>
  <si>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</si>
  <si>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</si>
  <si>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</si>
  <si>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</si>
  <si>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</si>
  <si>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</si>
  <si>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</si>
  <si>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</si>
  <si>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</si>
  <si>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</si>
  <si>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</si>
  <si>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</si>
  <si>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</si>
  <si>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</si>
  <si>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</si>
  <si>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</si>
  <si>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</si>
  <si>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</si>
  <si>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</si>
  <si>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</si>
  <si>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</si>
  <si>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</si>
  <si>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</si>
  <si>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</si>
  <si>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</si>
  <si>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</si>
  <si>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</si>
  <si>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</si>
  <si>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</si>
  <si>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</si>
  <si>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</si>
  <si>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</si>
  <si>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</si>
  <si>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</si>
  <si>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</si>
  <si>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</si>
  <si>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</si>
  <si>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</si>
  <si>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</si>
  <si>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</si>
  <si>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</si>
  <si>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</si>
  <si>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</si>
  <si>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</si>
  <si>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</si>
  <si>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</si>
  <si>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</si>
  <si>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</si>
  <si>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</si>
  <si>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</si>
  <si>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</si>
  <si>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</si>
  <si>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</si>
  <si>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</si>
  <si>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</si>
  <si>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</si>
  <si>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</si>
  <si>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</si>
  <si>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</si>
  <si>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</si>
  <si>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</si>
  <si>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</si>
  <si>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</si>
  <si>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</si>
  <si>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</si>
  <si>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</si>
  <si>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</si>
  <si>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</si>
  <si>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</si>
  <si>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</si>
  <si>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</si>
  <si>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</si>
  <si>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</si>
  <si>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</si>
  <si>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</si>
  <si>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</si>
  <si>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</si>
  <si>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</si>
  <si>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</si>
  <si>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</si>
  <si>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</si>
  <si>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</si>
  <si>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</si>
  <si>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</si>
  <si>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</si>
  <si>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</si>
  <si>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</si>
  <si>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</si>
  <si>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</si>
  <si>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</si>
  <si>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</si>
  <si>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</si>
  <si>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</si>
  <si>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</si>
  <si>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</si>
  <si>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</si>
  <si>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</si>
  <si>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</si>
  <si>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</si>
  <si>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</si>
  <si>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</si>
  <si>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</si>
  <si>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</si>
  <si>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</si>
  <si>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</si>
  <si>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</si>
  <si>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</si>
  <si>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</si>
  <si>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</si>
  <si>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</si>
  <si>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</si>
  <si>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</si>
  <si>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</si>
  <si>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</si>
  <si>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</si>
  <si>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</si>
  <si>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</si>
  <si>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</si>
  <si>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</si>
  <si>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</si>
  <si>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</si>
  <si>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</si>
  <si>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</si>
  <si>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</si>
  <si>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</si>
  <si>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</si>
  <si>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</si>
  <si>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</si>
  <si>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</si>
  <si>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</si>
  <si>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</si>
  <si>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</si>
  <si>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</si>
  <si>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</si>
  <si>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</si>
  <si>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</si>
  <si>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</si>
  <si>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</si>
  <si>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</si>
  <si>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</si>
  <si>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</si>
  <si>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</si>
  <si>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</si>
  <si>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</si>
  <si>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</si>
  <si>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</si>
  <si>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</si>
  <si>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</si>
  <si>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</si>
  <si>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</si>
  <si>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</si>
  <si>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</si>
  <si>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</si>
  <si>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</si>
  <si>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</si>
  <si>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</si>
  <si>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</si>
  <si>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</si>
  <si>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</si>
  <si>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</si>
  <si>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</si>
  <si>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</si>
  <si>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</si>
  <si>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</si>
  <si>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</si>
  <si>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</si>
  <si>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</si>
  <si>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</si>
  <si>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</si>
  <si>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</si>
  <si>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</si>
  <si>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</si>
  <si>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</si>
  <si>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</si>
  <si>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</si>
  <si>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</si>
  <si>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</si>
  <si>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</si>
  <si>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</si>
  <si>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</si>
  <si>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</si>
  <si>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</si>
  <si>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</si>
  <si>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</si>
  <si>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</si>
  <si>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</si>
  <si>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</si>
  <si>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</si>
  <si>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</si>
  <si>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</si>
  <si>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</si>
  <si>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</si>
  <si>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</si>
  <si>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</si>
  <si>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</si>
  <si>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</si>
  <si>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</si>
  <si>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</si>
  <si>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</si>
  <si>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</si>
  <si>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</si>
  <si>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</si>
  <si>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</si>
  <si>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</si>
  <si>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</si>
  <si>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</si>
  <si>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</si>
  <si>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</si>
  <si>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</si>
  <si>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</si>
  <si>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</si>
  <si>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</si>
  <si>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</si>
  <si>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</si>
  <si>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</si>
  <si>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</si>
  <si>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</si>
  <si>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</si>
  <si>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</si>
  <si>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</si>
  <si>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</si>
  <si>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</si>
  <si>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</si>
  <si>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</si>
  <si>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</si>
  <si>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</si>
  <si>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</si>
  <si>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</si>
  <si>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</si>
  <si>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</si>
  <si>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</si>
  <si>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</si>
  <si>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</si>
  <si>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</si>
  <si>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</si>
  <si>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</si>
  <si>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</si>
  <si>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</si>
  <si>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</si>
  <si>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</si>
  <si>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</si>
  <si>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</si>
  <si>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</si>
  <si>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</si>
  <si>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</si>
  <si>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</si>
  <si>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</si>
  <si>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</si>
  <si>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</si>
  <si>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</si>
  <si>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</si>
  <si>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</si>
  <si>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</si>
  <si>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</si>
  <si>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</si>
  <si>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</si>
  <si>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</si>
  <si>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</si>
  <si>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</si>
  <si>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</si>
  <si>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</si>
  <si>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</si>
  <si>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</si>
  <si>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</si>
  <si>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</si>
  <si>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</si>
  <si>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</si>
  <si>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</si>
  <si>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</si>
  <si>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</si>
  <si>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</si>
  <si>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</si>
  <si>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</si>
  <si>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</si>
  <si>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</si>
  <si>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</si>
  <si>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</si>
  <si>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</si>
  <si>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</si>
  <si>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</si>
  <si>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</si>
  <si>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</si>
  <si>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</si>
  <si>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</si>
  <si>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</si>
  <si>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</si>
  <si>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</si>
  <si>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</si>
  <si>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</si>
  <si>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</si>
  <si>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</si>
  <si>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</si>
  <si>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</si>
  <si>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</si>
  <si>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</si>
  <si>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</si>
  <si>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</si>
  <si>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</si>
  <si>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</si>
  <si>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</si>
  <si>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</si>
  <si>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</si>
  <si>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</si>
  <si>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</si>
  <si>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</si>
  <si>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</si>
  <si>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</si>
  <si>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</si>
  <si>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</si>
  <si>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</si>
  <si>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</si>
  <si>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</si>
  <si>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</si>
  <si>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</si>
  <si>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</si>
  <si>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</si>
  <si>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</si>
  <si>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</si>
  <si>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</si>
  <si>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</si>
  <si>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</si>
  <si>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</si>
  <si>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</si>
  <si>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</si>
  <si>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</si>
  <si>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</si>
  <si>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</si>
  <si>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</si>
  <si>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</si>
  <si>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</si>
  <si>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</si>
  <si>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</si>
  <si>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</si>
  <si>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</si>
  <si>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</si>
  <si>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</si>
  <si>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</si>
  <si>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</si>
  <si>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</si>
  <si>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</si>
  <si>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</si>
  <si>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</si>
  <si>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</si>
  <si>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</si>
  <si>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</si>
  <si>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</si>
  <si>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</si>
  <si>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</si>
  <si>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</si>
  <si>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</si>
  <si>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</si>
  <si>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</si>
  <si>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</si>
  <si>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</si>
  <si>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</si>
  <si>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</si>
  <si>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</si>
  <si>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</si>
  <si>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</si>
  <si>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</si>
  <si>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</si>
  <si>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</si>
  <si>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</si>
  <si>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</si>
  <si>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</si>
  <si>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</si>
  <si>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</si>
  <si>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</si>
  <si>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</si>
  <si>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</si>
  <si>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</si>
  <si>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</si>
  <si>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</si>
  <si>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</si>
  <si>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</si>
  <si>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</si>
  <si>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</si>
  <si>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</si>
  <si>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</si>
  <si>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</si>
  <si>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</si>
  <si>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</si>
  <si>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</si>
  <si>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</si>
  <si>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</si>
  <si>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</si>
  <si>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</si>
  <si>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</si>
  <si>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</si>
  <si>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</si>
  <si>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</si>
  <si>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</si>
  <si>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</si>
  <si>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</si>
  <si>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</si>
  <si>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</si>
  <si>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</si>
  <si>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</si>
  <si>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</si>
  <si>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</si>
  <si>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</si>
  <si>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</si>
  <si>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</si>
  <si>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</si>
  <si>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</si>
  <si>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</si>
  <si>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</si>
  <si>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</si>
  <si>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</si>
  <si>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</si>
  <si>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</si>
  <si>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</si>
  <si>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</si>
  <si>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</si>
  <si>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</si>
  <si>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</si>
  <si>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</si>
  <si>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</si>
  <si>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</si>
  <si>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</si>
  <si>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</si>
  <si>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</si>
  <si>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</si>
  <si>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</si>
  <si>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</si>
  <si>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</si>
  <si>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</si>
  <si>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</si>
  <si>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</si>
  <si>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</si>
  <si>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</si>
  <si>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</si>
  <si>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</si>
  <si>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</si>
  <si>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</si>
  <si>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</si>
  <si>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</si>
  <si>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</si>
  <si>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</si>
  <si>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</si>
  <si>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</si>
  <si>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</si>
  <si>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</si>
  <si>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</si>
  <si>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</si>
  <si>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</si>
  <si>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</si>
  <si>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</si>
  <si>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</si>
  <si>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</si>
  <si>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</si>
  <si>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</si>
  <si>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</si>
  <si>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</si>
  <si>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</si>
  <si>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</si>
  <si>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</si>
  <si>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</si>
  <si>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</si>
  <si>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</si>
  <si>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</si>
  <si>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</si>
  <si>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</si>
  <si>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</si>
  <si>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</si>
  <si>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</si>
  <si>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</si>
  <si>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</si>
  <si>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</si>
  <si>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</si>
  <si>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</si>
  <si>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</si>
  <si>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</si>
  <si>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</si>
  <si>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</si>
  <si>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</si>
  <si>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</si>
  <si>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</si>
  <si>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</si>
  <si>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</si>
  <si>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</si>
  <si>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</si>
  <si>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</si>
  <si>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</si>
  <si>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</si>
  <si>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</si>
  <si>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</si>
  <si>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</si>
  <si>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</si>
  <si>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</si>
  <si>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</si>
  <si>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</si>
  <si>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</si>
  <si>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</si>
  <si>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</si>
  <si>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</si>
  <si>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</si>
  <si>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</si>
  <si>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</si>
  <si>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</si>
  <si>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</si>
  <si>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</si>
  <si>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</si>
  <si>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</si>
  <si>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</si>
  <si>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</si>
  <si>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</si>
  <si>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</si>
  <si>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</si>
  <si>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</si>
  <si>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</si>
  <si>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</si>
  <si>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</si>
  <si>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</si>
  <si>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</si>
  <si>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</si>
  <si>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</si>
  <si>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</si>
  <si>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</si>
  <si>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</si>
  <si>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</si>
  <si>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</si>
  <si>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</si>
  <si>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</si>
  <si>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</si>
  <si>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</si>
  <si>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</si>
  <si>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</si>
  <si>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</si>
  <si>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</si>
  <si>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</si>
  <si>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</si>
  <si>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</si>
  <si>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</si>
  <si>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</si>
  <si>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</si>
  <si>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</si>
  <si>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</si>
  <si>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</si>
  <si>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</si>
  <si>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</si>
  <si>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</si>
  <si>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</si>
  <si>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</si>
  <si>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</si>
  <si>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</si>
  <si>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</si>
  <si>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</si>
  <si>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</si>
  <si>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</si>
  <si>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</si>
  <si>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</si>
  <si>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</si>
  <si>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</si>
  <si>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</si>
  <si>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</si>
  <si>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</si>
  <si>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</si>
  <si>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</si>
  <si>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</si>
  <si>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</si>
  <si>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</si>
  <si>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</si>
  <si>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</si>
  <si>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</si>
  <si>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</si>
  <si>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</si>
  <si>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</si>
  <si>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</si>
  <si>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</si>
  <si>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</si>
  <si>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</si>
  <si>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</si>
  <si>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</si>
  <si>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</si>
  <si>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</si>
  <si>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</si>
  <si>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</si>
  <si>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</si>
  <si>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</si>
  <si>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</si>
  <si>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</si>
  <si>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</si>
  <si>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</si>
  <si>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</si>
  <si>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</si>
  <si>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</si>
  <si>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</si>
  <si>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</si>
  <si>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</si>
  <si>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</si>
  <si>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</si>
  <si>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</si>
  <si>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</si>
  <si>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</si>
  <si>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</si>
  <si>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</si>
  <si>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</si>
  <si>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</si>
  <si>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</si>
  <si>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</si>
  <si>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</si>
  <si>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</si>
  <si>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</si>
  <si>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</si>
  <si>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</si>
  <si>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</si>
  <si>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</si>
  <si>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</si>
  <si>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</si>
  <si>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</si>
  <si>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</si>
  <si>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</si>
  <si>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</si>
  <si>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</si>
  <si>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</si>
  <si>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</si>
  <si>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</si>
  <si>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</si>
  <si>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</si>
  <si>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</si>
  <si>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</si>
  <si>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</si>
  <si>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</si>
  <si>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</si>
  <si>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</si>
  <si>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</si>
  <si>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</si>
  <si>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</si>
  <si>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</si>
  <si>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</si>
  <si>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</si>
  <si>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</si>
  <si>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</si>
  <si>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</si>
  <si>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</si>
  <si>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</si>
  <si>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</si>
  <si>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</si>
  <si>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</si>
  <si>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</si>
  <si>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</si>
  <si>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</si>
  <si>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</si>
  <si>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</si>
  <si>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</si>
  <si>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</si>
  <si>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</si>
  <si>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</si>
  <si>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</si>
  <si>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</si>
  <si>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</si>
  <si>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</si>
  <si>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</si>
  <si>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</si>
  <si>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</si>
  <si>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</si>
  <si>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</si>
  <si>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</si>
  <si>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</si>
  <si>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</si>
  <si>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</si>
  <si>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</si>
  <si>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</si>
  <si>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</si>
  <si>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</si>
  <si>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</si>
  <si>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</si>
  <si>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</si>
  <si>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</si>
  <si>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</si>
  <si>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</si>
  <si>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</si>
  <si>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</si>
  <si>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</si>
  <si>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</si>
  <si>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</si>
  <si>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</si>
  <si>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</si>
  <si>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</si>
  <si>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</si>
  <si>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</si>
  <si>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</si>
  <si>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</si>
  <si>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</si>
  <si>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</si>
  <si>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</si>
  <si>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</si>
  <si>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</si>
  <si>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</si>
  <si>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</si>
  <si>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</si>
  <si>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</si>
  <si>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</si>
  <si>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</si>
  <si>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</si>
  <si>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</si>
  <si>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</si>
  <si>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</si>
  <si>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</si>
  <si>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</si>
  <si>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</si>
  <si>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</si>
  <si>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</si>
  <si>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</si>
  <si>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</si>
  <si>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</si>
  <si>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</si>
  <si>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</si>
  <si>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</si>
  <si>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</si>
  <si>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</si>
  <si>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</si>
  <si>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</si>
  <si>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</si>
  <si>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</si>
  <si>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</si>
  <si>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</si>
  <si>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</si>
  <si>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</si>
  <si>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</si>
  <si>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</si>
  <si>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</si>
  <si>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</si>
  <si>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</si>
  <si>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</si>
  <si>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</si>
  <si>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</si>
  <si>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</si>
  <si>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</si>
  <si>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</si>
  <si>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</si>
  <si>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</si>
  <si>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</si>
  <si>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</si>
  <si>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</si>
  <si>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</si>
  <si>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</si>
  <si>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</si>
  <si>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</si>
  <si>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</si>
  <si>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</si>
  <si>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</si>
  <si>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</si>
  <si>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</si>
  <si>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</si>
  <si>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</si>
  <si>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</si>
  <si>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</si>
  <si>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</si>
  <si>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</si>
  <si>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</si>
  <si>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</si>
  <si>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</si>
  <si>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</si>
  <si>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</si>
  <si>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</si>
  <si>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</si>
  <si>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</si>
  <si>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</si>
  <si>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</si>
  <si>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</si>
  <si>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</si>
  <si>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</si>
  <si>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</si>
  <si>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</si>
  <si>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</si>
  <si>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</si>
  <si>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</si>
  <si>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</si>
  <si>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</si>
  <si>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</si>
  <si>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</si>
  <si>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</si>
  <si>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</si>
  <si>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</si>
  <si>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</si>
  <si>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</si>
  <si>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</si>
  <si>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</si>
  <si>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</si>
  <si>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</si>
  <si>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</si>
  <si>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</si>
  <si>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</si>
  <si>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</si>
  <si>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</si>
  <si>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</si>
  <si>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</si>
  <si>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</si>
  <si>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</si>
  <si>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</si>
  <si>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</si>
  <si>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</si>
  <si>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</si>
  <si>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</si>
  <si>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</si>
  <si>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</si>
  <si>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</si>
  <si>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</si>
  <si>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</si>
  <si>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</si>
  <si>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</si>
  <si>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</si>
  <si>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</si>
  <si>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</si>
  <si>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</si>
  <si>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</si>
  <si>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</si>
  <si>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</si>
  <si>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</si>
  <si>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</si>
  <si>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</si>
  <si>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</si>
  <si>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</si>
  <si>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</si>
  <si>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</si>
  <si>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</si>
  <si>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</si>
  <si>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</si>
  <si>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</si>
  <si>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</si>
  <si>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</si>
  <si>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</si>
  <si>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</si>
  <si>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</si>
  <si>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</si>
  <si>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</si>
  <si>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</si>
  <si>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</si>
  <si>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</si>
  <si>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</si>
  <si>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</si>
  <si>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</si>
  <si>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</si>
  <si>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</si>
  <si>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</si>
  <si>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</si>
  <si>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</si>
  <si>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</si>
  <si>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</si>
  <si>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</si>
  <si>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</si>
  <si>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</si>
  <si>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</si>
  <si>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</si>
  <si>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</si>
  <si>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</si>
  <si>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</si>
  <si>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</si>
  <si>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</si>
  <si>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</si>
  <si>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</si>
  <si>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</si>
  <si>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</si>
  <si>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</si>
  <si>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</si>
  <si>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</si>
  <si>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</si>
  <si>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</si>
  <si>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</si>
  <si>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</si>
  <si>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</si>
  <si>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</si>
  <si>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</si>
  <si>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</si>
  <si>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</si>
  <si>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</si>
  <si>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</si>
  <si>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</si>
  <si>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</si>
  <si>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</si>
  <si>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</si>
  <si>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</si>
  <si>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</si>
  <si>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</si>
  <si>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</si>
  <si>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</si>
  <si>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</si>
  <si>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</si>
  <si>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</si>
  <si>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</si>
  <si>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</si>
  <si>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</si>
  <si>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</si>
  <si>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</si>
  <si>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</si>
  <si>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</si>
  <si>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</si>
  <si>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</si>
  <si>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</si>
  <si>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</si>
  <si>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</si>
  <si>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</si>
  <si>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</si>
  <si>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</si>
  <si>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</si>
  <si>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</si>
  <si>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</si>
  <si>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</si>
  <si>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</si>
  <si>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</si>
  <si>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</si>
  <si>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</si>
  <si>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</si>
  <si>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</si>
  <si>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</si>
  <si>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</si>
  <si>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</si>
  <si>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</si>
  <si>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</si>
  <si>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</si>
  <si>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</si>
  <si>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</si>
  <si>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</si>
  <si>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</si>
  <si>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</si>
  <si>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</si>
  <si>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</si>
  <si>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</si>
  <si>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</si>
  <si>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</si>
  <si>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</si>
  <si>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</si>
  <si>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</si>
  <si>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</si>
  <si>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</si>
  <si>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</si>
  <si>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</si>
  <si>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</si>
  <si>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</si>
  <si>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</si>
  <si>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</si>
  <si>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</si>
  <si>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</si>
  <si>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</si>
  <si>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</si>
  <si>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</si>
  <si>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</si>
  <si>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</si>
  <si>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</si>
  <si>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</si>
  <si>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</si>
  <si>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</si>
  <si>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</si>
  <si>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</si>
  <si>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</si>
  <si>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</si>
  <si>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</si>
  <si>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</si>
  <si>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</si>
  <si>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</si>
  <si>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</si>
  <si>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</si>
  <si>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</si>
  <si>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</si>
  <si>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</si>
  <si>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</si>
  <si>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</si>
  <si>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</si>
  <si>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</si>
  <si>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</si>
  <si>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</si>
  <si>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</si>
  <si>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</si>
  <si>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</si>
  <si>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</si>
  <si>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</si>
  <si>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</si>
  <si>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</si>
  <si>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</si>
  <si>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</si>
  <si>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</si>
  <si>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</si>
  <si>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</si>
  <si>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</si>
  <si>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</si>
  <si>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</si>
  <si>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</si>
  <si>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</si>
  <si>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</si>
  <si>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</si>
  <si>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</si>
  <si>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</si>
  <si>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</si>
  <si>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</si>
  <si>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</si>
  <si>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</si>
  <si>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</si>
  <si>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</si>
  <si>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</si>
  <si>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</si>
  <si>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</si>
  <si>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</si>
  <si>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</si>
  <si>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</si>
  <si>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</si>
  <si>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</si>
  <si>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</si>
  <si>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</si>
  <si>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</si>
  <si>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</si>
  <si>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</si>
  <si>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</si>
  <si>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</si>
  <si>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</si>
  <si>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</si>
  <si>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</si>
  <si>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</si>
  <si>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</si>
  <si>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</si>
  <si>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</si>
  <si>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</si>
  <si>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</si>
  <si>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</si>
  <si>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</si>
  <si>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</si>
  <si>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</si>
  <si>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</si>
  <si>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</si>
  <si>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</si>
  <si>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</si>
  <si>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</si>
  <si>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</si>
  <si>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</si>
  <si>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</si>
  <si>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</si>
  <si>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</si>
  <si>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</si>
  <si>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</si>
  <si>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</si>
  <si>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</si>
  <si>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</si>
  <si>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</si>
  <si>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</si>
  <si>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</si>
  <si>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</si>
  <si>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</si>
  <si>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</si>
  <si>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</si>
  <si>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</si>
  <si>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</si>
  <si>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</si>
  <si>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</si>
  <si>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</si>
  <si>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</si>
  <si>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</si>
  <si>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</si>
  <si>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</si>
  <si>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</si>
  <si>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</si>
  <si>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</si>
  <si>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</si>
  <si>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</si>
  <si>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</si>
  <si>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</si>
  <si>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</si>
  <si>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</si>
  <si>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</si>
  <si>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</si>
  <si>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</si>
  <si>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</si>
  <si>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</si>
  <si>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</si>
  <si>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</si>
  <si>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</si>
  <si>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</si>
  <si>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</si>
  <si>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</si>
  <si>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</si>
  <si>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</si>
  <si>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</si>
  <si>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</si>
  <si>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</si>
  <si>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</si>
  <si>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</si>
  <si>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</si>
  <si>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</si>
  <si>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</si>
  <si>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</si>
  <si>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</si>
  <si>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</si>
  <si>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</si>
  <si>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</si>
  <si>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</si>
  <si>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</si>
  <si>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</si>
  <si>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</si>
  <si>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</si>
  <si>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</si>
  <si>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</si>
  <si>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</si>
  <si>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</si>
  <si>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</si>
  <si>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</si>
  <si>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</si>
  <si>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</si>
  <si>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</si>
  <si>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</si>
  <si>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</si>
  <si>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</si>
  <si>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</si>
  <si>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</si>
  <si>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</si>
  <si>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</si>
  <si>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</si>
  <si>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</si>
  <si>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</si>
  <si>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</si>
  <si>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</si>
  <si>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</si>
  <si>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</si>
  <si>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</si>
  <si>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</si>
  <si>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</si>
  <si>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</si>
  <si>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</si>
  <si>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</si>
  <si>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</si>
  <si>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</si>
  <si>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</si>
  <si>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</si>
  <si>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</si>
  <si>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</si>
  <si>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</si>
  <si>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</si>
  <si>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</si>
  <si>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</si>
  <si>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</si>
  <si>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</si>
  <si>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</si>
  <si>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</si>
  <si>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</si>
  <si>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</si>
  <si>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</si>
  <si>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</si>
  <si>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</si>
  <si>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</si>
  <si>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</si>
  <si>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</si>
  <si>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</si>
  <si>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</si>
  <si>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</si>
  <si>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</si>
  <si>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</si>
  <si>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</si>
  <si>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</si>
  <si>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</si>
  <si>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</si>
  <si>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</si>
  <si>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</si>
  <si>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</si>
  <si>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</si>
  <si>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</si>
  <si>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</si>
  <si>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</si>
  <si>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</si>
  <si>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</si>
  <si>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</si>
  <si>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</si>
  <si>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</si>
  <si>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</si>
  <si>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</si>
  <si>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</si>
  <si>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</si>
  <si>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</si>
  <si>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</si>
  <si>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</si>
  <si>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</si>
  <si>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</si>
  <si>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</si>
  <si>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</si>
  <si>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</si>
  <si>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</si>
  <si>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</si>
  <si>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</si>
  <si>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</si>
  <si>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</si>
  <si>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</si>
  <si>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</si>
  <si>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</si>
  <si>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</si>
  <si>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</si>
  <si>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</si>
  <si>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</si>
  <si>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</si>
  <si>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</si>
  <si>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</si>
  <si>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</si>
  <si>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</si>
  <si>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</si>
  <si>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</si>
  <si>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</si>
  <si>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</si>
  <si>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</si>
  <si>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</si>
  <si>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</si>
  <si>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</si>
  <si>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</si>
  <si>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</si>
  <si>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</si>
  <si>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</si>
  <si>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</si>
  <si>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</si>
  <si>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</si>
  <si>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</si>
  <si>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</si>
  <si>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</si>
  <si>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</si>
  <si>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</si>
  <si>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</si>
  <si>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</si>
  <si>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</si>
  <si>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</si>
  <si>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</si>
  <si>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</si>
  <si>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</si>
  <si>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</si>
  <si>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</si>
  <si>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</si>
  <si>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</si>
  <si>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</si>
  <si>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</si>
  <si>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</si>
  <si>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</si>
  <si>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</si>
  <si>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</si>
  <si>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</si>
  <si>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</si>
  <si>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</si>
  <si>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</si>
  <si>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</si>
  <si>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</si>
  <si>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</si>
  <si>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</si>
  <si>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</si>
  <si>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</si>
  <si>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</si>
  <si>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</si>
  <si>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</si>
  <si>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</si>
  <si>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</si>
  <si>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</si>
  <si>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</si>
  <si>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</si>
  <si>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</si>
  <si>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</si>
  <si>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</si>
  <si>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</si>
  <si>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</si>
  <si>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</si>
  <si>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</si>
  <si>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</si>
  <si>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</si>
  <si>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</si>
  <si>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</si>
  <si>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</si>
  <si>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</si>
  <si>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</si>
  <si>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</si>
  <si>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</si>
  <si>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</si>
  <si>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</si>
  <si>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</si>
  <si>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</si>
  <si>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</si>
  <si>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</si>
  <si>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</si>
  <si>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</si>
  <si>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</si>
  <si>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</si>
  <si>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</si>
  <si>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</si>
  <si>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</si>
  <si>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 xml:space="preserve">  </t>
  </si>
  <si>
    <t>2011</t>
  </si>
  <si>
    <t>2012</t>
  </si>
  <si>
    <t>2013</t>
  </si>
  <si>
    <t>2014</t>
  </si>
  <si>
    <t>Sum of Quantity</t>
  </si>
  <si>
    <t>Count of Order ID</t>
  </si>
  <si>
    <t>Sum of Profit Margin</t>
  </si>
  <si>
    <t>Row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</si>
</sst>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quot;K&quot;"/>
    <numFmt numFmtId="166" formatCode="\$\ 0.00,\ &quot;K&quot;\ "/>
    <numFmt numFmtId="167" formatCode="_-[$$-409]* #,##0.00_ ;_-[$$-409]* \-#,##0.00\ ;_-[$$-409]* &quot;-&quot;??_ ;_-@_ "/>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14" fontId="0" fillId="0" borderId="0" xfId="0" applyNumberFormat="1" applyAlignment="1">
      <alignment horizontal="left"/>
    </xf>
    <xf numFmtId="166" fontId="0" fillId="0" borderId="0" xfId="0" applyNumberFormat="1"/>
    <xf numFmtId="0" fontId="0" fillId="0" borderId="0" xfId="0" applyAlignment="1">
      <alignment horizontal="left"/>
    </xf>
    <xf numFmtId="0" fontId="1" fillId="0" borderId="0" xfId="0" applyFont="1"/>
    <xf numFmtId="0" fontId="6" fillId="0" borderId="0" xfId="0" applyFont="1"/>
    <xf numFmtId="165" fontId="6" fillId="0" borderId="0" xfId="0" applyNumberFormat="1" applyFont="1"/>
    <xf numFmtId="10" fontId="0" fillId="0" borderId="0" xfId="0" applyNumberFormat="1"/>
    <xf numFmtId="10" fontId="0" fillId="0" borderId="0" xfId="2" applyNumberFormat="1" applyFont="1"/>
    <xf numFmtId="167" fontId="0" fillId="0" borderId="0" xfId="1" applyNumberFormat="1" applyFont="1"/>
    <xf numFmtId="168" fontId="0" fillId="0" borderId="0" xfId="0" applyNumberFormat="1"/>
    <xf numFmtId="164" fontId="6" fillId="0" borderId="0" xfId="0" applyNumberFormat="1" applyFont="1"/>
  </cellXfs>
  <cellStyles count="3">
    <cellStyle name="Currency" xfId="1" builtinId="4"/>
    <cellStyle name="Normal" xfId="0" builtinId="0"/>
    <cellStyle name="Percent" xfId="2" builtinId="5"/>
  </cellStyles>
  <dxfs count="12">
    <dxf>
      <numFmt numFmtId="14" formatCode="0.00%"/>
    </dxf>
    <dxf>
      <numFmt numFmtId="14" formatCode="0.00%"/>
    </dxf>
    <dxf>
      <numFmt numFmtId="14" formatCode="0.00%"/>
    </dxf>
    <dxf>
      <numFmt numFmtId="166" formatCode="\$\ 0.00,\ &quot;K&quot;\ "/>
    </dxf>
    <dxf>
      <numFmt numFmtId="14" formatCode="0.00%"/>
    </dxf>
    <dxf>
      <numFmt numFmtId="166" formatCode="\$\ 0.00,\ &quot;K&quot;\ "/>
    </dxf>
    <dxf>
      <font>
        <b/>
        <i val="0"/>
        <sz val="11"/>
        <color theme="0"/>
      </font>
      <border>
        <bottom style="thin">
          <color theme="4"/>
        </bottom>
        <vertical/>
        <horizontal/>
      </border>
    </dxf>
    <dxf>
      <font>
        <color theme="2"/>
      </font>
      <fill>
        <patternFill patternType="solid">
          <bgColor theme="1" tint="0.34998626667073579"/>
        </patternFill>
      </fill>
      <border diagonalUp="0" diagonalDown="0">
        <left/>
        <right/>
        <top/>
        <bottom/>
        <vertical/>
        <horizontal/>
      </border>
    </dxf>
    <dxf>
      <font>
        <color theme="2"/>
      </font>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1"/>
      <tableStyleElement type="firstRowStripe" dxfId="10"/>
      <tableStyleElement type="secondRowStripe" dxfId="9"/>
    </tableStyle>
    <tableStyle name="Slicer Style New" pivot="0" table="0" count="1" xr9:uid="{C5939306-8ABE-409E-90CE-489CDDD584AB}">
      <tableStyleElement type="wholeTable" dxfId="8"/>
    </tableStyle>
    <tableStyle name="SlicerStyleLight_New" pivot="0" table="0" count="10" xr9:uid="{1D78628C-9DEE-410B-8E19-247E64B4C864}">
      <tableStyleElement type="wholeTable" dxfId="7"/>
      <tableStyleElement type="headerRow" dxfId="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theme="4" tint="0.79995117038483843"/>
              <bgColor theme="4"/>
            </patternFill>
          </fill>
          <border>
            <left style="thin">
              <color rgb="FFCCCCCC"/>
            </left>
            <right style="thin">
              <color rgb="FFCCCCCC"/>
            </right>
            <top style="thin">
              <color rgb="FFCCCCCC"/>
            </top>
            <bottom style="thin">
              <color rgb="FFCCCCCC"/>
            </bottom>
            <vertical/>
            <horizontal/>
          </border>
        </dxf>
        <dxf>
          <font>
            <b/>
            <i val="0"/>
            <sz val="11"/>
            <color theme="0"/>
          </font>
          <fill>
            <patternFill patternType="solid">
              <fgColor theme="4"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New"/>
        <x14:slicerStyle name="SlicerStyleLight_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Tables!Sales and Profit by Months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Tables'!$C$3</c:f>
              <c:strCache>
                <c:ptCount val="1"/>
                <c:pt idx="0">
                  <c:v>Sum of Profit</c:v>
                </c:pt>
              </c:strCache>
            </c:strRef>
          </c:tx>
          <c:spPr>
            <a:solidFill>
              <a:schemeClr val="accent2"/>
            </a:solidFill>
            <a:ln>
              <a:noFill/>
            </a:ln>
            <a:effectLst/>
          </c:spP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Tables'!$C$4:$C$16</c:f>
              <c:numCache>
                <c:formatCode>\$\ 0.00,\ "K"\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59F-4A4C-ADF4-794023D820BF}"/>
            </c:ext>
          </c:extLst>
        </c:ser>
        <c:dLbls>
          <c:showLegendKey val="0"/>
          <c:showVal val="0"/>
          <c:showCatName val="0"/>
          <c:showSerName val="0"/>
          <c:showPercent val="0"/>
          <c:showBubbleSize val="0"/>
        </c:dLbls>
        <c:axId val="554404376"/>
        <c:axId val="554405032"/>
      </c:areaChart>
      <c:barChart>
        <c:barDir val="col"/>
        <c:grouping val="clustered"/>
        <c:varyColors val="0"/>
        <c:ser>
          <c:idx val="0"/>
          <c:order val="0"/>
          <c:tx>
            <c:strRef>
              <c:f>'Pivot Tables'!$B$3</c:f>
              <c:strCache>
                <c:ptCount val="1"/>
                <c:pt idx="0">
                  <c:v>Sum of Sales</c:v>
                </c:pt>
              </c:strCache>
            </c:strRef>
          </c:tx>
          <c:spPr>
            <a:solidFill>
              <a:schemeClr val="accent1"/>
            </a:solidFill>
            <a:ln>
              <a:noFill/>
            </a:ln>
            <a:effectLst/>
          </c:spPr>
          <c:invertIfNegative val="0"/>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 0.00,\ "K"\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59F-4A4C-ADF4-794023D820BF}"/>
            </c:ext>
          </c:extLst>
        </c:ser>
        <c:dLbls>
          <c:showLegendKey val="0"/>
          <c:showVal val="0"/>
          <c:showCatName val="0"/>
          <c:showSerName val="0"/>
          <c:showPercent val="0"/>
          <c:showBubbleSize val="0"/>
        </c:dLbls>
        <c:gapWidth val="219"/>
        <c:overlap val="-27"/>
        <c:axId val="554397160"/>
        <c:axId val="554398800"/>
      </c:barChart>
      <c:catAx>
        <c:axId val="554397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398800"/>
        <c:crosses val="autoZero"/>
        <c:auto val="1"/>
        <c:lblAlgn val="ctr"/>
        <c:lblOffset val="100"/>
        <c:noMultiLvlLbl val="0"/>
      </c:catAx>
      <c:valAx>
        <c:axId val="55439880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397160"/>
        <c:crosses val="autoZero"/>
        <c:crossBetween val="between"/>
      </c:valAx>
      <c:valAx>
        <c:axId val="554405032"/>
        <c:scaling>
          <c:orientation val="minMax"/>
        </c:scaling>
        <c:delete val="0"/>
        <c:axPos val="r"/>
        <c:numFmt formatCode="\$\ 0.00,\ &quot;K&quot;\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04376"/>
        <c:crosses val="max"/>
        <c:crossBetween val="between"/>
      </c:valAx>
      <c:catAx>
        <c:axId val="554404376"/>
        <c:scaling>
          <c:orientation val="minMax"/>
        </c:scaling>
        <c:delete val="1"/>
        <c:axPos val="b"/>
        <c:numFmt formatCode="General" sourceLinked="1"/>
        <c:majorTickMark val="out"/>
        <c:minorTickMark val="none"/>
        <c:tickLblPos val="nextTo"/>
        <c:crossAx val="554405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Tables'!$M$3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74-4ACD-AB78-02B83D097E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74-4ACD-AB78-02B83D097E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74-4ACD-AB78-02B83D097E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Tables'!$L$4:$L$7</c:f>
              <c:strCache>
                <c:ptCount val="3"/>
                <c:pt idx="0">
                  <c:v>Furniture</c:v>
                </c:pt>
                <c:pt idx="1">
                  <c:v>Office Supplies</c:v>
                </c:pt>
                <c:pt idx="2">
                  <c:v>Technology</c:v>
                </c:pt>
              </c:strCache>
            </c:strRef>
          </c:cat>
          <c:val>
            <c:numRef>
              <c:f>'Pivot Tables'!$M$4:$M$7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AC7-4D9C-A17B-FF7A17BD9A7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Tables'!$AE$3</c:f>
              <c:strCache>
                <c:ptCount val="1"/>
                <c:pt idx="0">
                  <c:v>Total</c:v>
                </c:pt>
              </c:strCache>
            </c:strRef>
          </c:tx>
          <c:spPr>
            <a:solidFill>
              <a:schemeClr val="accent1"/>
            </a:solidFill>
            <a:ln>
              <a:noFill/>
            </a:ln>
            <a:effectLst/>
          </c:spPr>
          <c:invertIfNegative val="0"/>
          <c:cat>
            <c:strRef>
              <c:f>'Pivot Tables'!$AD$4:$AD$9</c:f>
              <c:strCache>
                <c:ptCount val="5"/>
                <c:pt idx="0">
                  <c:v>Binders</c:v>
                </c:pt>
                <c:pt idx="1">
                  <c:v>Tables</c:v>
                </c:pt>
                <c:pt idx="2">
                  <c:v>Storage</c:v>
                </c:pt>
                <c:pt idx="3">
                  <c:v>Chairs</c:v>
                </c:pt>
                <c:pt idx="4">
                  <c:v>Phones</c:v>
                </c:pt>
              </c:strCache>
            </c:strRef>
          </c:cat>
          <c:val>
            <c:numRef>
              <c:f>'Pivot Tables'!$AE$4:$AE$9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D59-48E3-9BF2-469ADDA1CDA7}"/>
            </c:ext>
          </c:extLst>
        </c:ser>
        <c:dLbls>
          <c:showLegendKey val="0"/>
          <c:showVal val="0"/>
          <c:showCatName val="0"/>
          <c:showSerName val="0"/>
          <c:showPercent val="0"/>
          <c:showBubbleSize val="0"/>
        </c:dLbls>
        <c:gapWidth val="182"/>
        <c:axId val="386331792"/>
        <c:axId val="386335728"/>
      </c:barChart>
      <c:catAx>
        <c:axId val="386331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35728"/>
        <c:crosses val="autoZero"/>
        <c:auto val="1"/>
        <c:lblAlgn val="ctr"/>
        <c:lblOffset val="100"/>
        <c:noMultiLvlLbl val="0"/>
      </c:catAx>
      <c:valAx>
        <c:axId val="38633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3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Tables'!$AJ$3</c:f>
              <c:strCache>
                <c:ptCount val="1"/>
                <c:pt idx="0">
                  <c:v>Total</c:v>
                </c:pt>
              </c:strCache>
            </c:strRef>
          </c:tx>
          <c:spPr>
            <a:ln w="28575" cap="rnd">
              <a:solidFill>
                <a:schemeClr val="accent1"/>
              </a:solidFill>
              <a:round/>
            </a:ln>
            <a:effectLst/>
          </c:spPr>
          <c:marker>
            <c:symbol val="none"/>
          </c:marker>
          <c:cat>
            <c:strRef>
              <c:f>'Pivot Tables'!$AI$4:$AI$16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Tables'!$AJ$4:$AJ$16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50-430B-973C-697E0F72E67B}"/>
            </c:ext>
          </c:extLst>
        </c:ser>
        <c:dLbls>
          <c:showLegendKey val="0"/>
          <c:showVal val="0"/>
          <c:showCatName val="0"/>
          <c:showSerName val="0"/>
          <c:showPercent val="0"/>
          <c:showBubbleSize val="0"/>
        </c:dLbls>
        <c:smooth val="0"/>
        <c:axId val="566535944"/>
        <c:axId val="566532336"/>
      </c:lineChart>
      <c:catAx>
        <c:axId val="566535944"/>
        <c:scaling>
          <c:orientation val="minMax"/>
        </c:scaling>
        <c:delete val="1"/>
        <c:axPos val="b"/>
        <c:numFmt formatCode="General" sourceLinked="1"/>
        <c:majorTickMark val="none"/>
        <c:minorTickMark val="none"/>
        <c:tickLblPos val="nextTo"/>
        <c:crossAx val="566532336"/>
        <c:crosses val="autoZero"/>
        <c:auto val="1"/>
        <c:lblAlgn val="ctr"/>
        <c:lblOffset val="100"/>
        <c:noMultiLvlLbl val="0"/>
      </c:catAx>
      <c:valAx>
        <c:axId val="566532336"/>
        <c:scaling>
          <c:orientation val="minMax"/>
        </c:scaling>
        <c:delete val="1"/>
        <c:axPos val="l"/>
        <c:numFmt formatCode="General" sourceLinked="1"/>
        <c:majorTickMark val="none"/>
        <c:minorTickMark val="none"/>
        <c:tickLblPos val="nextTo"/>
        <c:crossAx val="566535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Tables'!$AN$3</c:f>
              <c:strCache>
                <c:ptCount val="1"/>
                <c:pt idx="0">
                  <c:v>Total</c:v>
                </c:pt>
              </c:strCache>
            </c:strRef>
          </c:tx>
          <c:spPr>
            <a:ln w="28575" cap="rnd">
              <a:solidFill>
                <a:schemeClr val="accent1"/>
              </a:solidFill>
              <a:round/>
            </a:ln>
            <a:effectLst/>
          </c:spPr>
          <c:marker>
            <c:symbol val="none"/>
          </c:marker>
          <c:cat>
            <c:strRef>
              <c:f>'Pivot Tables'!$AM$4:$AM$16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Tables'!$AN$4:$AN$16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B48-4E8D-9226-C2BD3E61711C}"/>
            </c:ext>
          </c:extLst>
        </c:ser>
        <c:dLbls>
          <c:showLegendKey val="0"/>
          <c:showVal val="0"/>
          <c:showCatName val="0"/>
          <c:showSerName val="0"/>
          <c:showPercent val="0"/>
          <c:showBubbleSize val="0"/>
        </c:dLbls>
        <c:smooth val="0"/>
        <c:axId val="566544144"/>
        <c:axId val="566544472"/>
      </c:lineChart>
      <c:catAx>
        <c:axId val="566544144"/>
        <c:scaling>
          <c:orientation val="minMax"/>
        </c:scaling>
        <c:delete val="1"/>
        <c:axPos val="b"/>
        <c:numFmt formatCode="General" sourceLinked="1"/>
        <c:majorTickMark val="none"/>
        <c:minorTickMark val="none"/>
        <c:tickLblPos val="nextTo"/>
        <c:crossAx val="566544472"/>
        <c:crosses val="autoZero"/>
        <c:auto val="1"/>
        <c:lblAlgn val="ctr"/>
        <c:lblOffset val="100"/>
        <c:noMultiLvlLbl val="0"/>
      </c:catAx>
      <c:valAx>
        <c:axId val="566544472"/>
        <c:scaling>
          <c:orientation val="minMax"/>
        </c:scaling>
        <c:delete val="1"/>
        <c:axPos val="l"/>
        <c:numFmt formatCode="General" sourceLinked="1"/>
        <c:majorTickMark val="none"/>
        <c:minorTickMark val="none"/>
        <c:tickLblPos val="nextTo"/>
        <c:crossAx val="56654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Tables'!$AR$3</c:f>
              <c:strCache>
                <c:ptCount val="1"/>
                <c:pt idx="0">
                  <c:v>Total</c:v>
                </c:pt>
              </c:strCache>
            </c:strRef>
          </c:tx>
          <c:spPr>
            <a:ln w="28575" cap="rnd">
              <a:solidFill>
                <a:schemeClr val="accent1"/>
              </a:solidFill>
              <a:round/>
            </a:ln>
            <a:effectLst/>
          </c:spPr>
          <c:marker>
            <c:symbol val="none"/>
          </c:marker>
          <c:cat>
            <c:strRef>
              <c:f>'Pivot Tables'!$AQ$4:$AQ$16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Tables'!$AR$4:$AR$16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EFD-4EC0-B544-14C991E27DD0}"/>
            </c:ext>
          </c:extLst>
        </c:ser>
        <c:dLbls>
          <c:showLegendKey val="0"/>
          <c:showVal val="0"/>
          <c:showCatName val="0"/>
          <c:showSerName val="0"/>
          <c:showPercent val="0"/>
          <c:showBubbleSize val="0"/>
        </c:dLbls>
        <c:smooth val="0"/>
        <c:axId val="515975560"/>
        <c:axId val="515989336"/>
      </c:lineChart>
      <c:catAx>
        <c:axId val="515975560"/>
        <c:scaling>
          <c:orientation val="minMax"/>
        </c:scaling>
        <c:delete val="1"/>
        <c:axPos val="b"/>
        <c:numFmt formatCode="General" sourceLinked="1"/>
        <c:majorTickMark val="none"/>
        <c:minorTickMark val="none"/>
        <c:tickLblPos val="nextTo"/>
        <c:crossAx val="515989336"/>
        <c:crosses val="autoZero"/>
        <c:auto val="1"/>
        <c:lblAlgn val="ctr"/>
        <c:lblOffset val="100"/>
        <c:noMultiLvlLbl val="0"/>
      </c:catAx>
      <c:valAx>
        <c:axId val="515989336"/>
        <c:scaling>
          <c:orientation val="minMax"/>
        </c:scaling>
        <c:delete val="1"/>
        <c:axPos val="l"/>
        <c:numFmt formatCode="General" sourceLinked="1"/>
        <c:majorTickMark val="none"/>
        <c:minorTickMark val="none"/>
        <c:tickLblPos val="nextTo"/>
        <c:crossAx val="515975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Tables'!$AV$3</c:f>
              <c:strCache>
                <c:ptCount val="1"/>
                <c:pt idx="0">
                  <c:v>Total</c:v>
                </c:pt>
              </c:strCache>
            </c:strRef>
          </c:tx>
          <c:spPr>
            <a:ln w="28575" cap="rnd">
              <a:solidFill>
                <a:schemeClr val="accent1"/>
              </a:solidFill>
              <a:round/>
            </a:ln>
            <a:effectLst/>
          </c:spPr>
          <c:marker>
            <c:symbol val="none"/>
          </c:marker>
          <c:cat>
            <c:strRef>
              <c:f>'Pivot Tables'!$AU$4:$AU$16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Tables'!$AV$4:$AV$16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71-466E-AE46-21CAAA715C6B}"/>
            </c:ext>
          </c:extLst>
        </c:ser>
        <c:dLbls>
          <c:showLegendKey val="0"/>
          <c:showVal val="0"/>
          <c:showCatName val="0"/>
          <c:showSerName val="0"/>
          <c:showPercent val="0"/>
          <c:showBubbleSize val="0"/>
        </c:dLbls>
        <c:smooth val="0"/>
        <c:axId val="566546112"/>
        <c:axId val="566547096"/>
      </c:lineChart>
      <c:catAx>
        <c:axId val="566546112"/>
        <c:scaling>
          <c:orientation val="minMax"/>
        </c:scaling>
        <c:delete val="1"/>
        <c:axPos val="b"/>
        <c:numFmt formatCode="General" sourceLinked="1"/>
        <c:majorTickMark val="none"/>
        <c:minorTickMark val="none"/>
        <c:tickLblPos val="nextTo"/>
        <c:crossAx val="566547096"/>
        <c:crosses val="autoZero"/>
        <c:auto val="1"/>
        <c:lblAlgn val="ctr"/>
        <c:lblOffset val="100"/>
        <c:noMultiLvlLbl val="0"/>
      </c:catAx>
      <c:valAx>
        <c:axId val="566547096"/>
        <c:scaling>
          <c:orientation val="minMax"/>
        </c:scaling>
        <c:delete val="1"/>
        <c:axPos val="l"/>
        <c:numFmt formatCode="General" sourceLinked="1"/>
        <c:majorTickMark val="none"/>
        <c:minorTickMark val="none"/>
        <c:tickLblPos val="nextTo"/>
        <c:crossAx val="5665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Tables'!$AZ$3</c:f>
              <c:strCache>
                <c:ptCount val="1"/>
                <c:pt idx="0">
                  <c:v>Total</c:v>
                </c:pt>
              </c:strCache>
            </c:strRef>
          </c:tx>
          <c:spPr>
            <a:ln w="28575" cap="rnd">
              <a:solidFill>
                <a:schemeClr val="accent1"/>
              </a:solidFill>
              <a:round/>
            </a:ln>
            <a:effectLst/>
          </c:spPr>
          <c:marker>
            <c:symbol val="none"/>
          </c:marker>
          <c:cat>
            <c:strRef>
              <c:f>'Pivot Tables'!$AY$4:$AY$16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Tables'!$AZ$4:$AZ$16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4B-4FBD-9625-A74DF830721F}"/>
            </c:ext>
          </c:extLst>
        </c:ser>
        <c:dLbls>
          <c:showLegendKey val="0"/>
          <c:showVal val="0"/>
          <c:showCatName val="0"/>
          <c:showSerName val="0"/>
          <c:showPercent val="0"/>
          <c:showBubbleSize val="0"/>
        </c:dLbls>
        <c:smooth val="0"/>
        <c:axId val="566547752"/>
        <c:axId val="566548080"/>
      </c:lineChart>
      <c:catAx>
        <c:axId val="566547752"/>
        <c:scaling>
          <c:orientation val="minMax"/>
        </c:scaling>
        <c:delete val="1"/>
        <c:axPos val="b"/>
        <c:numFmt formatCode="General" sourceLinked="1"/>
        <c:majorTickMark val="none"/>
        <c:minorTickMark val="none"/>
        <c:tickLblPos val="nextTo"/>
        <c:crossAx val="566548080"/>
        <c:crosses val="autoZero"/>
        <c:auto val="1"/>
        <c:lblAlgn val="ctr"/>
        <c:lblOffset val="100"/>
        <c:noMultiLvlLbl val="0"/>
      </c:catAx>
      <c:valAx>
        <c:axId val="566548080"/>
        <c:scaling>
          <c:orientation val="minMax"/>
        </c:scaling>
        <c:delete val="1"/>
        <c:axPos val="l"/>
        <c:numFmt formatCode="General" sourceLinked="1"/>
        <c:majorTickMark val="none"/>
        <c:minorTickMark val="none"/>
        <c:tickLblPos val="nextTo"/>
        <c:crossAx val="56654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05358705161856"/>
          <c:y val="5.0925925925925923E-2"/>
          <c:w val="0.81594641294838144"/>
          <c:h val="0.644196923301254"/>
        </c:manualLayout>
      </c:layout>
      <c:barChart>
        <c:barDir val="col"/>
        <c:grouping val="clustered"/>
        <c:varyColors val="0"/>
        <c:ser>
          <c:idx val="0"/>
          <c:order val="0"/>
          <c:spPr>
            <a:solidFill>
              <a:schemeClr val="accent1"/>
            </a:solidFill>
            <a:ln>
              <a:noFill/>
            </a:ln>
            <a:effectLst/>
          </c:spPr>
          <c:invertIfNegative val="0"/>
          <c:cat>
            <c:strRef>
              <c:extLst>
                <c:ext xmlns:c15="http://schemas.microsoft.com/office/drawing/2012/chart" uri="{02D57815-91ED-43cb-92C2-25804820EDAC}">
                  <c15:fullRef>
                    <c15:sqref>'Pivot Tables'!$U$4:$U$23</c15:sqref>
                  </c15:fullRef>
                </c:ext>
              </c:extLst>
              <c:f>('Pivot Tables'!$U$4:$U$14,'Pivot Tables'!$U$16:$U$23)</c:f>
              <c:strCache>
                <c:ptCount val="1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Georgia</c:v>
                </c:pt>
                <c:pt idx="12">
                  <c:v>Kentucky</c:v>
                </c:pt>
                <c:pt idx="13">
                  <c:v>New Jersey</c:v>
                </c:pt>
                <c:pt idx="14">
                  <c:v>Arizona</c:v>
                </c:pt>
                <c:pt idx="15">
                  <c:v>Wisconsin</c:v>
                </c:pt>
                <c:pt idx="16">
                  <c:v>Colorado</c:v>
                </c:pt>
                <c:pt idx="17">
                  <c:v>Tennessee</c:v>
                </c:pt>
                <c:pt idx="18">
                  <c:v>Minnesota</c:v>
                </c:pt>
              </c:strCache>
            </c:strRef>
          </c:cat>
          <c:val>
            <c:numRef>
              <c:extLst>
                <c:ext xmlns:c15="http://schemas.microsoft.com/office/drawing/2012/chart" uri="{02D57815-91ED-43cb-92C2-25804820EDAC}">
                  <c15:fullRef>
                    <c15:sqref>'Pivot Tables'!$V$4:$V$23</c15:sqref>
                  </c15:fullRef>
                </c:ext>
              </c:extLst>
              <c:f>('Pivot Tables'!$V$4:$V$14,'Pivot Tables'!$V$16:$V$23)</c:f>
              <c:numCache>
                <c:formatCode>\$\ 0.00,\ "K"\ </c:formatCode>
                <c:ptCount val="19"/>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pt idx="10">
                  <c:v>55603.163999999968</c:v>
                </c:pt>
                <c:pt idx="11">
                  <c:v>49095.840000000004</c:v>
                </c:pt>
                <c:pt idx="12">
                  <c:v>36591.749999999971</c:v>
                </c:pt>
                <c:pt idx="13">
                  <c:v>35764.312000000013</c:v>
                </c:pt>
                <c:pt idx="14">
                  <c:v>35282.000999999997</c:v>
                </c:pt>
                <c:pt idx="15">
                  <c:v>32114.610000000019</c:v>
                </c:pt>
                <c:pt idx="16">
                  <c:v>32108.117999999995</c:v>
                </c:pt>
                <c:pt idx="17">
                  <c:v>30661.872999999981</c:v>
                </c:pt>
                <c:pt idx="18">
                  <c:v>29863.149999999994</c:v>
                </c:pt>
              </c:numCache>
            </c:numRef>
          </c:val>
          <c:extLst>
            <c:ext xmlns:c16="http://schemas.microsoft.com/office/drawing/2014/chart" uri="{C3380CC4-5D6E-409C-BE32-E72D297353CC}">
              <c16:uniqueId val="{00000000-BFB0-416A-B312-9F3E079ED235}"/>
            </c:ext>
          </c:extLst>
        </c:ser>
        <c:dLbls>
          <c:showLegendKey val="0"/>
          <c:showVal val="0"/>
          <c:showCatName val="0"/>
          <c:showSerName val="0"/>
          <c:showPercent val="0"/>
          <c:showBubbleSize val="0"/>
        </c:dLbls>
        <c:gapWidth val="219"/>
        <c:overlap val="-27"/>
        <c:axId val="707817552"/>
        <c:axId val="707812960"/>
      </c:barChart>
      <c:catAx>
        <c:axId val="7078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812960"/>
        <c:crosses val="autoZero"/>
        <c:auto val="1"/>
        <c:lblAlgn val="ctr"/>
        <c:lblOffset val="100"/>
        <c:noMultiLvlLbl val="0"/>
      </c:catAx>
      <c:valAx>
        <c:axId val="7078129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8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Tables'!$AJ$3</c:f>
              <c:strCache>
                <c:ptCount val="1"/>
                <c:pt idx="0">
                  <c:v>Total</c:v>
                </c:pt>
              </c:strCache>
            </c:strRef>
          </c:tx>
          <c:spPr>
            <a:ln w="31750" cap="rnd">
              <a:solidFill>
                <a:schemeClr val="accent2"/>
              </a:solidFill>
              <a:round/>
            </a:ln>
            <a:effectLst/>
          </c:spPr>
          <c:marker>
            <c:symbol val="none"/>
          </c:marker>
          <c:cat>
            <c:strRef>
              <c:f>'Pivot Tables'!$AI$4:$AI$16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Tables'!$AJ$4:$AJ$16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2B1-4250-815D-DE8F3F3B534B}"/>
            </c:ext>
          </c:extLst>
        </c:ser>
        <c:dLbls>
          <c:showLegendKey val="0"/>
          <c:showVal val="0"/>
          <c:showCatName val="0"/>
          <c:showSerName val="0"/>
          <c:showPercent val="0"/>
          <c:showBubbleSize val="0"/>
        </c:dLbls>
        <c:smooth val="0"/>
        <c:axId val="566535944"/>
        <c:axId val="566532336"/>
      </c:lineChart>
      <c:catAx>
        <c:axId val="566535944"/>
        <c:scaling>
          <c:orientation val="minMax"/>
        </c:scaling>
        <c:delete val="1"/>
        <c:axPos val="b"/>
        <c:numFmt formatCode="General" sourceLinked="1"/>
        <c:majorTickMark val="none"/>
        <c:minorTickMark val="none"/>
        <c:tickLblPos val="nextTo"/>
        <c:crossAx val="566532336"/>
        <c:crosses val="autoZero"/>
        <c:auto val="1"/>
        <c:lblAlgn val="ctr"/>
        <c:lblOffset val="100"/>
        <c:noMultiLvlLbl val="0"/>
      </c:catAx>
      <c:valAx>
        <c:axId val="566532336"/>
        <c:scaling>
          <c:orientation val="minMax"/>
        </c:scaling>
        <c:delete val="1"/>
        <c:axPos val="l"/>
        <c:numFmt formatCode="General" sourceLinked="1"/>
        <c:majorTickMark val="none"/>
        <c:minorTickMark val="none"/>
        <c:tickLblPos val="nextTo"/>
        <c:crossAx val="566535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Tables'!$AN$3</c:f>
              <c:strCache>
                <c:ptCount val="1"/>
                <c:pt idx="0">
                  <c:v>Total</c:v>
                </c:pt>
              </c:strCache>
            </c:strRef>
          </c:tx>
          <c:spPr>
            <a:ln w="31750" cap="rnd">
              <a:solidFill>
                <a:schemeClr val="accent2"/>
              </a:solidFill>
              <a:round/>
            </a:ln>
            <a:effectLst/>
          </c:spPr>
          <c:marker>
            <c:symbol val="none"/>
          </c:marker>
          <c:cat>
            <c:strRef>
              <c:f>'Pivot Tables'!$AM$4:$AM$16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Tables'!$AN$4:$AN$16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F92-48D1-BA18-DB66150043A2}"/>
            </c:ext>
          </c:extLst>
        </c:ser>
        <c:dLbls>
          <c:showLegendKey val="0"/>
          <c:showVal val="0"/>
          <c:showCatName val="0"/>
          <c:showSerName val="0"/>
          <c:showPercent val="0"/>
          <c:showBubbleSize val="0"/>
        </c:dLbls>
        <c:smooth val="0"/>
        <c:axId val="566544144"/>
        <c:axId val="566544472"/>
      </c:lineChart>
      <c:catAx>
        <c:axId val="566544144"/>
        <c:scaling>
          <c:orientation val="minMax"/>
        </c:scaling>
        <c:delete val="1"/>
        <c:axPos val="b"/>
        <c:numFmt formatCode="General" sourceLinked="1"/>
        <c:majorTickMark val="none"/>
        <c:minorTickMark val="none"/>
        <c:tickLblPos val="nextTo"/>
        <c:crossAx val="566544472"/>
        <c:crosses val="autoZero"/>
        <c:auto val="1"/>
        <c:lblAlgn val="ctr"/>
        <c:lblOffset val="100"/>
        <c:noMultiLvlLbl val="0"/>
      </c:catAx>
      <c:valAx>
        <c:axId val="566544472"/>
        <c:scaling>
          <c:orientation val="minMax"/>
        </c:scaling>
        <c:delete val="1"/>
        <c:axPos val="l"/>
        <c:numFmt formatCode="General" sourceLinked="1"/>
        <c:majorTickMark val="none"/>
        <c:minorTickMark val="none"/>
        <c:tickLblPos val="nextTo"/>
        <c:crossAx val="56654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Tables'!$AR$3</c:f>
              <c:strCache>
                <c:ptCount val="1"/>
                <c:pt idx="0">
                  <c:v>Total</c:v>
                </c:pt>
              </c:strCache>
            </c:strRef>
          </c:tx>
          <c:spPr>
            <a:ln w="31750" cap="rnd">
              <a:solidFill>
                <a:schemeClr val="accent2"/>
              </a:solidFill>
              <a:round/>
            </a:ln>
            <a:effectLst/>
          </c:spPr>
          <c:marker>
            <c:symbol val="none"/>
          </c:marker>
          <c:cat>
            <c:strRef>
              <c:f>'Pivot Tables'!$AQ$4:$AQ$16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Tables'!$AR$4:$AR$16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E7E-4366-AD0F-5B20B1DA1877}"/>
            </c:ext>
          </c:extLst>
        </c:ser>
        <c:dLbls>
          <c:showLegendKey val="0"/>
          <c:showVal val="0"/>
          <c:showCatName val="0"/>
          <c:showSerName val="0"/>
          <c:showPercent val="0"/>
          <c:showBubbleSize val="0"/>
        </c:dLbls>
        <c:smooth val="0"/>
        <c:axId val="515975560"/>
        <c:axId val="515989336"/>
      </c:lineChart>
      <c:catAx>
        <c:axId val="515975560"/>
        <c:scaling>
          <c:orientation val="minMax"/>
        </c:scaling>
        <c:delete val="1"/>
        <c:axPos val="b"/>
        <c:numFmt formatCode="General" sourceLinked="1"/>
        <c:majorTickMark val="none"/>
        <c:minorTickMark val="none"/>
        <c:tickLblPos val="nextTo"/>
        <c:crossAx val="515989336"/>
        <c:crosses val="autoZero"/>
        <c:auto val="1"/>
        <c:lblAlgn val="ctr"/>
        <c:lblOffset val="100"/>
        <c:noMultiLvlLbl val="0"/>
      </c:catAx>
      <c:valAx>
        <c:axId val="515989336"/>
        <c:scaling>
          <c:orientation val="minMax"/>
        </c:scaling>
        <c:delete val="1"/>
        <c:axPos val="l"/>
        <c:numFmt formatCode="General" sourceLinked="1"/>
        <c:majorTickMark val="none"/>
        <c:minorTickMark val="none"/>
        <c:tickLblPos val="nextTo"/>
        <c:crossAx val="515975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Tables'!$AV$3</c:f>
              <c:strCache>
                <c:ptCount val="1"/>
                <c:pt idx="0">
                  <c:v>Total</c:v>
                </c:pt>
              </c:strCache>
            </c:strRef>
          </c:tx>
          <c:spPr>
            <a:ln w="31750" cap="rnd">
              <a:solidFill>
                <a:schemeClr val="accent2"/>
              </a:solidFill>
              <a:round/>
            </a:ln>
            <a:effectLst/>
          </c:spPr>
          <c:marker>
            <c:symbol val="none"/>
          </c:marker>
          <c:cat>
            <c:strRef>
              <c:f>'Pivot Tables'!$AU$4:$AU$16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Tables'!$AV$4:$AV$16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49B-4FE3-BADE-218BEFEE5FB4}"/>
            </c:ext>
          </c:extLst>
        </c:ser>
        <c:dLbls>
          <c:showLegendKey val="0"/>
          <c:showVal val="0"/>
          <c:showCatName val="0"/>
          <c:showSerName val="0"/>
          <c:showPercent val="0"/>
          <c:showBubbleSize val="0"/>
        </c:dLbls>
        <c:smooth val="0"/>
        <c:axId val="566546112"/>
        <c:axId val="566547096"/>
      </c:lineChart>
      <c:catAx>
        <c:axId val="566546112"/>
        <c:scaling>
          <c:orientation val="minMax"/>
        </c:scaling>
        <c:delete val="1"/>
        <c:axPos val="b"/>
        <c:numFmt formatCode="General" sourceLinked="1"/>
        <c:majorTickMark val="none"/>
        <c:minorTickMark val="none"/>
        <c:tickLblPos val="nextTo"/>
        <c:crossAx val="566547096"/>
        <c:crosses val="autoZero"/>
        <c:auto val="1"/>
        <c:lblAlgn val="ctr"/>
        <c:lblOffset val="100"/>
        <c:noMultiLvlLbl val="0"/>
      </c:catAx>
      <c:valAx>
        <c:axId val="566547096"/>
        <c:scaling>
          <c:orientation val="minMax"/>
        </c:scaling>
        <c:delete val="1"/>
        <c:axPos val="l"/>
        <c:numFmt formatCode="General" sourceLinked="1"/>
        <c:majorTickMark val="none"/>
        <c:minorTickMark val="none"/>
        <c:tickLblPos val="nextTo"/>
        <c:crossAx val="5665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54831644673055E-2"/>
          <c:y val="0.22391911342777365"/>
          <c:w val="0.85964947531809943"/>
          <c:h val="0.55216177314445269"/>
        </c:manualLayout>
      </c:layout>
      <c:lineChart>
        <c:grouping val="standard"/>
        <c:varyColors val="0"/>
        <c:ser>
          <c:idx val="0"/>
          <c:order val="0"/>
          <c:tx>
            <c:strRef>
              <c:f>'Pivot Tables'!$AZ$3</c:f>
              <c:strCache>
                <c:ptCount val="1"/>
                <c:pt idx="0">
                  <c:v>Total</c:v>
                </c:pt>
              </c:strCache>
            </c:strRef>
          </c:tx>
          <c:spPr>
            <a:ln w="31750" cap="rnd">
              <a:solidFill>
                <a:schemeClr val="accent2"/>
              </a:solidFill>
              <a:round/>
            </a:ln>
            <a:effectLst/>
          </c:spPr>
          <c:marker>
            <c:symbol val="none"/>
          </c:marker>
          <c:cat>
            <c:strRef>
              <c:f>'Pivot Tables'!$AY$4:$AY$16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Tables'!$AZ$4:$AZ$16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DC4-4B88-8AA9-34A16E236899}"/>
            </c:ext>
          </c:extLst>
        </c:ser>
        <c:dLbls>
          <c:showLegendKey val="0"/>
          <c:showVal val="0"/>
          <c:showCatName val="0"/>
          <c:showSerName val="0"/>
          <c:showPercent val="0"/>
          <c:showBubbleSize val="0"/>
        </c:dLbls>
        <c:smooth val="0"/>
        <c:axId val="566547752"/>
        <c:axId val="566548080"/>
      </c:lineChart>
      <c:catAx>
        <c:axId val="566547752"/>
        <c:scaling>
          <c:orientation val="minMax"/>
        </c:scaling>
        <c:delete val="1"/>
        <c:axPos val="b"/>
        <c:numFmt formatCode="General" sourceLinked="1"/>
        <c:majorTickMark val="none"/>
        <c:minorTickMark val="none"/>
        <c:tickLblPos val="nextTo"/>
        <c:crossAx val="566548080"/>
        <c:crosses val="autoZero"/>
        <c:auto val="1"/>
        <c:lblAlgn val="ctr"/>
        <c:lblOffset val="100"/>
        <c:noMultiLvlLbl val="0"/>
      </c:catAx>
      <c:valAx>
        <c:axId val="566548080"/>
        <c:scaling>
          <c:orientation val="minMax"/>
        </c:scaling>
        <c:delete val="1"/>
        <c:axPos val="l"/>
        <c:numFmt formatCode="General" sourceLinked="1"/>
        <c:majorTickMark val="none"/>
        <c:minorTickMark val="none"/>
        <c:tickLblPos val="nextTo"/>
        <c:crossAx val="56654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Tables!Sales and Profit by Months</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Tables'!$C$3</c:f>
              <c:strCache>
                <c:ptCount val="1"/>
                <c:pt idx="0">
                  <c:v>Sum of Profit</c:v>
                </c:pt>
              </c:strCache>
            </c:strRef>
          </c:tx>
          <c:spPr>
            <a:solidFill>
              <a:schemeClr val="bg1"/>
            </a:solidFill>
            <a:ln>
              <a:noFill/>
            </a:ln>
            <a:effectLst/>
          </c:spP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Tables'!$C$4:$C$16</c:f>
              <c:numCache>
                <c:formatCode>\$\ 0.00,\ "K"\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E46-4710-9DF6-AE0E1348C895}"/>
            </c:ext>
          </c:extLst>
        </c:ser>
        <c:dLbls>
          <c:showLegendKey val="0"/>
          <c:showVal val="0"/>
          <c:showCatName val="0"/>
          <c:showSerName val="0"/>
          <c:showPercent val="0"/>
          <c:showBubbleSize val="0"/>
        </c:dLbls>
        <c:axId val="554404376"/>
        <c:axId val="554405032"/>
      </c:areaChart>
      <c:barChart>
        <c:barDir val="col"/>
        <c:grouping val="clustered"/>
        <c:varyColors val="0"/>
        <c:ser>
          <c:idx val="0"/>
          <c:order val="0"/>
          <c:tx>
            <c:strRef>
              <c:f>'Pivot Tables'!$B$3</c:f>
              <c:strCache>
                <c:ptCount val="1"/>
                <c:pt idx="0">
                  <c:v>Sum of Sales</c:v>
                </c:pt>
              </c:strCache>
            </c:strRef>
          </c:tx>
          <c:spPr>
            <a:solidFill>
              <a:schemeClr val="accent2"/>
            </a:solidFill>
            <a:ln>
              <a:noFill/>
            </a:ln>
            <a:effectLst/>
          </c:spPr>
          <c:invertIfNegative val="0"/>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 0.00,\ "K"\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E46-4710-9DF6-AE0E1348C895}"/>
            </c:ext>
          </c:extLst>
        </c:ser>
        <c:dLbls>
          <c:showLegendKey val="0"/>
          <c:showVal val="0"/>
          <c:showCatName val="0"/>
          <c:showSerName val="0"/>
          <c:showPercent val="0"/>
          <c:showBubbleSize val="0"/>
        </c:dLbls>
        <c:gapWidth val="77"/>
        <c:overlap val="-27"/>
        <c:axId val="554397160"/>
        <c:axId val="554398800"/>
      </c:barChart>
      <c:catAx>
        <c:axId val="554397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398800"/>
        <c:crosses val="autoZero"/>
        <c:auto val="1"/>
        <c:lblAlgn val="ctr"/>
        <c:lblOffset val="100"/>
        <c:noMultiLvlLbl val="0"/>
      </c:catAx>
      <c:valAx>
        <c:axId val="55439880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solidFill>
                      <a:schemeClr val="bg1"/>
                    </a:solidFill>
                  </a:rPr>
                  <a:t>Sales</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 &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397160"/>
        <c:crosses val="autoZero"/>
        <c:crossBetween val="between"/>
      </c:valAx>
      <c:valAx>
        <c:axId val="55440503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404376"/>
        <c:crosses val="max"/>
        <c:crossBetween val="between"/>
      </c:valAx>
      <c:catAx>
        <c:axId val="554404376"/>
        <c:scaling>
          <c:orientation val="minMax"/>
        </c:scaling>
        <c:delete val="1"/>
        <c:axPos val="b"/>
        <c:numFmt formatCode="General" sourceLinked="1"/>
        <c:majorTickMark val="out"/>
        <c:minorTickMark val="none"/>
        <c:tickLblPos val="nextTo"/>
        <c:crossAx val="554405032"/>
        <c:crosses val="autoZero"/>
        <c:auto val="1"/>
        <c:lblAlgn val="ctr"/>
        <c:lblOffset val="100"/>
        <c:noMultiLvlLbl val="0"/>
      </c:catAx>
      <c:spPr>
        <a:noFill/>
        <a:ln w="25400">
          <a:noFill/>
        </a:ln>
        <a:effectLst/>
      </c:spPr>
    </c:plotArea>
    <c:legend>
      <c:legendPos val="t"/>
      <c:layout>
        <c:manualLayout>
          <c:xMode val="edge"/>
          <c:yMode val="edge"/>
          <c:x val="0.27410603976159637"/>
          <c:y val="0.16620839895013126"/>
          <c:w val="0.42041458492542083"/>
          <c:h val="0.1205527559055118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manualLayout>
          <c:layoutTarget val="inner"/>
          <c:xMode val="edge"/>
          <c:yMode val="edge"/>
          <c:x val="0.22273323098089523"/>
          <c:y val="0.12190593898596137"/>
          <c:w val="0.32832194533856041"/>
          <c:h val="0.72978546804161437"/>
        </c:manualLayout>
      </c:layout>
      <c:doughnutChart>
        <c:varyColors val="1"/>
        <c:ser>
          <c:idx val="0"/>
          <c:order val="0"/>
          <c:tx>
            <c:strRef>
              <c:f>'Pivot Tables'!$M$3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735B-4A83-AA26-86CBEA14A8C0}"/>
              </c:ext>
            </c:extLst>
          </c:dPt>
          <c:dPt>
            <c:idx val="1"/>
            <c:bubble3D val="0"/>
            <c:spPr>
              <a:solidFill>
                <a:schemeClr val="accent2"/>
              </a:solidFill>
              <a:ln w="19050">
                <a:noFill/>
              </a:ln>
              <a:effectLst/>
            </c:spPr>
            <c:extLst>
              <c:ext xmlns:c16="http://schemas.microsoft.com/office/drawing/2014/chart" uri="{C3380CC4-5D6E-409C-BE32-E72D297353CC}">
                <c16:uniqueId val="{00000003-735B-4A83-AA26-86CBEA14A8C0}"/>
              </c:ext>
            </c:extLst>
          </c:dPt>
          <c:dPt>
            <c:idx val="2"/>
            <c:bubble3D val="0"/>
            <c:spPr>
              <a:solidFill>
                <a:schemeClr val="accent3"/>
              </a:solidFill>
              <a:ln w="19050">
                <a:noFill/>
              </a:ln>
              <a:effectLst/>
            </c:spPr>
            <c:extLst>
              <c:ext xmlns:c16="http://schemas.microsoft.com/office/drawing/2014/chart" uri="{C3380CC4-5D6E-409C-BE32-E72D297353CC}">
                <c16:uniqueId val="{00000005-735B-4A83-AA26-86CBEA14A8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Tables'!$L$4:$L$7</c:f>
              <c:strCache>
                <c:ptCount val="3"/>
                <c:pt idx="0">
                  <c:v>Furniture</c:v>
                </c:pt>
                <c:pt idx="1">
                  <c:v>Office Supplies</c:v>
                </c:pt>
                <c:pt idx="2">
                  <c:v>Technology</c:v>
                </c:pt>
              </c:strCache>
            </c:strRef>
          </c:cat>
          <c:val>
            <c:numRef>
              <c:f>'Pivot Tables'!$M$4:$M$7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35B-4A83-AA26-86CBEA14A8C0}"/>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0.58686294141827178"/>
          <c:y val="0.24554520181138834"/>
          <c:w val="0.27846628472340756"/>
          <c:h val="0.4735191255524158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cat>
            <c:strRef>
              <c:extLst>
                <c:ext xmlns:c15="http://schemas.microsoft.com/office/drawing/2012/chart" uri="{02D57815-91ED-43cb-92C2-25804820EDAC}">
                  <c15:fullRef>
                    <c15:sqref>'Pivot Tables'!$U$4:$U$23</c15:sqref>
                  </c15:fullRef>
                </c:ext>
              </c:extLst>
              <c:f>('Pivot Tables'!$U$4:$U$14,'Pivot Tables'!$U$16:$U$18)</c:f>
              <c:strCache>
                <c:ptCount val="14"/>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Georgia</c:v>
                </c:pt>
                <c:pt idx="12">
                  <c:v>Kentucky</c:v>
                </c:pt>
                <c:pt idx="13">
                  <c:v>New Jersey</c:v>
                </c:pt>
              </c:strCache>
            </c:strRef>
          </c:cat>
          <c:val>
            <c:numRef>
              <c:extLst>
                <c:ext xmlns:c15="http://schemas.microsoft.com/office/drawing/2012/chart" uri="{02D57815-91ED-43cb-92C2-25804820EDAC}">
                  <c15:fullRef>
                    <c15:sqref>'Pivot Tables'!$V$4:$V$23</c15:sqref>
                  </c15:fullRef>
                </c:ext>
              </c:extLst>
              <c:f>('Pivot Tables'!$V$4:$V$14,'Pivot Tables'!$V$16:$V$18)</c:f>
              <c:numCache>
                <c:formatCode>\$\ 0.00,\ "K"\ </c:formatCode>
                <c:ptCount val="14"/>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pt idx="10">
                  <c:v>55603.163999999968</c:v>
                </c:pt>
                <c:pt idx="11">
                  <c:v>49095.840000000004</c:v>
                </c:pt>
                <c:pt idx="12">
                  <c:v>36591.749999999971</c:v>
                </c:pt>
                <c:pt idx="13">
                  <c:v>35764.312000000013</c:v>
                </c:pt>
              </c:numCache>
            </c:numRef>
          </c:val>
          <c:extLst>
            <c:ext xmlns:c16="http://schemas.microsoft.com/office/drawing/2014/chart" uri="{C3380CC4-5D6E-409C-BE32-E72D297353CC}">
              <c16:uniqueId val="{00000000-C158-4C6B-92A9-B5BEC9995C54}"/>
            </c:ext>
          </c:extLst>
        </c:ser>
        <c:dLbls>
          <c:showLegendKey val="0"/>
          <c:showVal val="0"/>
          <c:showCatName val="0"/>
          <c:showSerName val="0"/>
          <c:showPercent val="0"/>
          <c:showBubbleSize val="0"/>
        </c:dLbls>
        <c:gapWidth val="47"/>
        <c:overlap val="-27"/>
        <c:axId val="707817552"/>
        <c:axId val="707812960"/>
      </c:barChart>
      <c:catAx>
        <c:axId val="7078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07812960"/>
        <c:crosses val="autoZero"/>
        <c:auto val="1"/>
        <c:lblAlgn val="ctr"/>
        <c:lblOffset val="100"/>
        <c:noMultiLvlLbl val="0"/>
      </c:catAx>
      <c:valAx>
        <c:axId val="707812960"/>
        <c:scaling>
          <c:orientation val="minMax"/>
        </c:scaling>
        <c:delete val="0"/>
        <c:axPos val="l"/>
        <c:numFmt formatCode="\$\ 0,\ &quot;K&quot;\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8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Tables'!$AE$3</c:f>
              <c:strCache>
                <c:ptCount val="1"/>
                <c:pt idx="0">
                  <c:v>Total</c:v>
                </c:pt>
              </c:strCache>
            </c:strRef>
          </c:tx>
          <c:spPr>
            <a:solidFill>
              <a:schemeClr val="accent2"/>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Tables'!$AD$4:$AD$9</c:f>
              <c:strCache>
                <c:ptCount val="5"/>
                <c:pt idx="0">
                  <c:v>Binders</c:v>
                </c:pt>
                <c:pt idx="1">
                  <c:v>Tables</c:v>
                </c:pt>
                <c:pt idx="2">
                  <c:v>Storage</c:v>
                </c:pt>
                <c:pt idx="3">
                  <c:v>Chairs</c:v>
                </c:pt>
                <c:pt idx="4">
                  <c:v>Phones</c:v>
                </c:pt>
              </c:strCache>
            </c:strRef>
          </c:cat>
          <c:val>
            <c:numRef>
              <c:f>'Pivot Tables'!$AE$4:$AE$9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195-44CB-A4A2-BCFC163F81B4}"/>
            </c:ext>
          </c:extLst>
        </c:ser>
        <c:dLbls>
          <c:dLblPos val="inEnd"/>
          <c:showLegendKey val="0"/>
          <c:showVal val="1"/>
          <c:showCatName val="0"/>
          <c:showSerName val="0"/>
          <c:showPercent val="0"/>
          <c:showBubbleSize val="0"/>
        </c:dLbls>
        <c:gapWidth val="46"/>
        <c:axId val="386331792"/>
        <c:axId val="386335728"/>
      </c:barChart>
      <c:catAx>
        <c:axId val="38633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86335728"/>
        <c:crosses val="autoZero"/>
        <c:auto val="1"/>
        <c:lblAlgn val="ctr"/>
        <c:lblOffset val="100"/>
        <c:noMultiLvlLbl val="0"/>
      </c:catAx>
      <c:valAx>
        <c:axId val="386335728"/>
        <c:scaling>
          <c:orientation val="minMax"/>
        </c:scaling>
        <c:delete val="1"/>
        <c:axPos val="b"/>
        <c:numFmt formatCode="General" sourceLinked="1"/>
        <c:majorTickMark val="out"/>
        <c:minorTickMark val="none"/>
        <c:tickLblPos val="nextTo"/>
        <c:crossAx val="38633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C7ACA33-4CA9-4C05-ACD0-2C5921DCD360}">
          <cx:tx>
            <cx:txData>
              <cx:f>_xlchart.v1.1</cx:f>
              <cx:v>Profit</cx:v>
            </cx:txData>
          </cx:tx>
          <cx:dataLabels pos="outEnd">
            <cx:visibility seriesName="0" categoryName="0" value="1"/>
          </cx:dataLabels>
          <cx:dataId val="0"/>
          <cx:layoutPr>
            <cx:subtotals>
              <cx:idx val="3"/>
            </cx:subtotals>
          </cx:layoutPr>
        </cx:series>
      </cx:plotAreaRegion>
      <cx:axis id="0">
        <cx:catScaling gapWidth="0.34999999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ln>
              <a:noFill/>
            </a:ln>
          </cx:spPr>
        </cx:plotSurface>
        <cx:series layoutId="waterfall" uniqueId="{AC7ACA33-4CA9-4C05-ACD0-2C5921DCD360}">
          <cx:tx>
            <cx:txData>
              <cx:f>_xlchart.v1.4</cx:f>
              <cx:v>Profit</cx:v>
            </cx:txData>
          </cx:tx>
          <cx:spPr>
            <a:solidFill>
              <a:schemeClr val="accent2"/>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349999994"/>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6.emf"/><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5.emf"/><Relationship Id="rId11" Type="http://schemas.openxmlformats.org/officeDocument/2006/relationships/chart" Target="../charts/chart15.xml"/><Relationship Id="rId5" Type="http://schemas.openxmlformats.org/officeDocument/2006/relationships/image" Target="../media/image4.emf"/><Relationship Id="rId15" Type="http://schemas.openxmlformats.org/officeDocument/2006/relationships/chart" Target="../charts/chart18.xml"/><Relationship Id="rId10" Type="http://schemas.openxmlformats.org/officeDocument/2006/relationships/chart" Target="../charts/chart14.xml"/><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338137</xdr:colOff>
      <xdr:row>18</xdr:row>
      <xdr:rowOff>61912</xdr:rowOff>
    </xdr:from>
    <xdr:to>
      <xdr:col>6</xdr:col>
      <xdr:colOff>790575</xdr:colOff>
      <xdr:row>30</xdr:row>
      <xdr:rowOff>161925</xdr:rowOff>
    </xdr:to>
    <xdr:graphicFrame macro="">
      <xdr:nvGraphicFramePr>
        <xdr:cNvPr id="2" name="Combo Chart">
          <a:extLst>
            <a:ext uri="{FF2B5EF4-FFF2-40B4-BE49-F238E27FC236}">
              <a16:creationId xmlns:a16="http://schemas.microsoft.com/office/drawing/2014/main" id="{26DBE0F0-34DD-DE5A-0724-4D88427F1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7</xdr:row>
      <xdr:rowOff>123825</xdr:rowOff>
    </xdr:from>
    <xdr:to>
      <xdr:col>9</xdr:col>
      <xdr:colOff>314325</xdr:colOff>
      <xdr:row>18</xdr:row>
      <xdr:rowOff>166687</xdr:rowOff>
    </xdr:to>
    <mc:AlternateContent xmlns:mc="http://schemas.openxmlformats.org/markup-compatibility/2006">
      <mc:Choice xmlns:cx1="http://schemas.microsoft.com/office/drawing/2015/9/8/chartex" Requires="cx1">
        <xdr:graphicFrame macro="">
          <xdr:nvGraphicFramePr>
            <xdr:cNvPr id="4" name="WaterFall Design">
              <a:extLst>
                <a:ext uri="{FF2B5EF4-FFF2-40B4-BE49-F238E27FC236}">
                  <a16:creationId xmlns:a16="http://schemas.microsoft.com/office/drawing/2014/main" id="{F14524F4-9153-0099-BAEB-3078141E93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59250" y="1412875"/>
              <a:ext cx="3730625" cy="20685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295274</xdr:colOff>
      <xdr:row>8</xdr:row>
      <xdr:rowOff>47625</xdr:rowOff>
    </xdr:from>
    <xdr:to>
      <xdr:col>16</xdr:col>
      <xdr:colOff>152399</xdr:colOff>
      <xdr:row>19</xdr:row>
      <xdr:rowOff>9525</xdr:rowOff>
    </xdr:to>
    <xdr:graphicFrame macro="">
      <xdr:nvGraphicFramePr>
        <xdr:cNvPr id="5" name="Chart 4">
          <a:extLst>
            <a:ext uri="{FF2B5EF4-FFF2-40B4-BE49-F238E27FC236}">
              <a16:creationId xmlns:a16="http://schemas.microsoft.com/office/drawing/2014/main" id="{4211F043-604B-38C9-3B5B-93FAC2E2F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533399</xdr:colOff>
      <xdr:row>11</xdr:row>
      <xdr:rowOff>76199</xdr:rowOff>
    </xdr:from>
    <xdr:to>
      <xdr:col>33</xdr:col>
      <xdr:colOff>285755</xdr:colOff>
      <xdr:row>21</xdr:row>
      <xdr:rowOff>14286</xdr:rowOff>
    </xdr:to>
    <xdr:graphicFrame macro="">
      <xdr:nvGraphicFramePr>
        <xdr:cNvPr id="3" name="Chart 2">
          <a:extLst>
            <a:ext uri="{FF2B5EF4-FFF2-40B4-BE49-F238E27FC236}">
              <a16:creationId xmlns:a16="http://schemas.microsoft.com/office/drawing/2014/main" id="{FA980BD5-D49A-EA7B-E76A-80BEEFA2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485776</xdr:colOff>
      <xdr:row>18</xdr:row>
      <xdr:rowOff>123825</xdr:rowOff>
    </xdr:from>
    <xdr:to>
      <xdr:col>36</xdr:col>
      <xdr:colOff>142875</xdr:colOff>
      <xdr:row>22</xdr:row>
      <xdr:rowOff>123825</xdr:rowOff>
    </xdr:to>
    <xdr:graphicFrame macro="">
      <xdr:nvGraphicFramePr>
        <xdr:cNvPr id="7" name="Chart 6">
          <a:extLst>
            <a:ext uri="{FF2B5EF4-FFF2-40B4-BE49-F238E27FC236}">
              <a16:creationId xmlns:a16="http://schemas.microsoft.com/office/drawing/2014/main" id="{6A6736B4-F802-25A6-C6F3-A23C0D79F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276224</xdr:colOff>
      <xdr:row>17</xdr:row>
      <xdr:rowOff>152399</xdr:rowOff>
    </xdr:from>
    <xdr:to>
      <xdr:col>41</xdr:col>
      <xdr:colOff>133355</xdr:colOff>
      <xdr:row>22</xdr:row>
      <xdr:rowOff>14286</xdr:rowOff>
    </xdr:to>
    <xdr:graphicFrame macro="">
      <xdr:nvGraphicFramePr>
        <xdr:cNvPr id="8" name="Chart 7">
          <a:extLst>
            <a:ext uri="{FF2B5EF4-FFF2-40B4-BE49-F238E27FC236}">
              <a16:creationId xmlns:a16="http://schemas.microsoft.com/office/drawing/2014/main" id="{F7DBFAAC-0D6D-20C8-9525-B65DDF07A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466725</xdr:colOff>
      <xdr:row>18</xdr:row>
      <xdr:rowOff>0</xdr:rowOff>
    </xdr:from>
    <xdr:to>
      <xdr:col>44</xdr:col>
      <xdr:colOff>314325</xdr:colOff>
      <xdr:row>22</xdr:row>
      <xdr:rowOff>47624</xdr:rowOff>
    </xdr:to>
    <xdr:graphicFrame macro="">
      <xdr:nvGraphicFramePr>
        <xdr:cNvPr id="9" name="Chart 8">
          <a:extLst>
            <a:ext uri="{FF2B5EF4-FFF2-40B4-BE49-F238E27FC236}">
              <a16:creationId xmlns:a16="http://schemas.microsoft.com/office/drawing/2014/main" id="{C431D502-BC50-8916-F0DE-D5D623A72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428625</xdr:colOff>
      <xdr:row>18</xdr:row>
      <xdr:rowOff>161925</xdr:rowOff>
    </xdr:from>
    <xdr:to>
      <xdr:col>48</xdr:col>
      <xdr:colOff>542931</xdr:colOff>
      <xdr:row>23</xdr:row>
      <xdr:rowOff>14286</xdr:rowOff>
    </xdr:to>
    <xdr:graphicFrame macro="">
      <xdr:nvGraphicFramePr>
        <xdr:cNvPr id="10" name="Chart 9">
          <a:extLst>
            <a:ext uri="{FF2B5EF4-FFF2-40B4-BE49-F238E27FC236}">
              <a16:creationId xmlns:a16="http://schemas.microsoft.com/office/drawing/2014/main" id="{244B03C1-DBB1-6514-D411-7D0614A86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49</xdr:col>
      <xdr:colOff>571500</xdr:colOff>
      <xdr:row>18</xdr:row>
      <xdr:rowOff>104775</xdr:rowOff>
    </xdr:from>
    <xdr:to>
      <xdr:col>51</xdr:col>
      <xdr:colOff>1219205</xdr:colOff>
      <xdr:row>22</xdr:row>
      <xdr:rowOff>185736</xdr:rowOff>
    </xdr:to>
    <xdr:graphicFrame macro="">
      <xdr:nvGraphicFramePr>
        <xdr:cNvPr id="11" name="Chart 10">
          <a:extLst>
            <a:ext uri="{FF2B5EF4-FFF2-40B4-BE49-F238E27FC236}">
              <a16:creationId xmlns:a16="http://schemas.microsoft.com/office/drawing/2014/main" id="{2EF4F795-89F8-75D4-669E-0C27F5B49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28575</xdr:colOff>
      <xdr:row>17</xdr:row>
      <xdr:rowOff>61912</xdr:rowOff>
    </xdr:from>
    <xdr:to>
      <xdr:col>30</xdr:col>
      <xdr:colOff>676275</xdr:colOff>
      <xdr:row>31</xdr:row>
      <xdr:rowOff>138112</xdr:rowOff>
    </xdr:to>
    <xdr:graphicFrame macro="">
      <xdr:nvGraphicFramePr>
        <xdr:cNvPr id="22" name="Chart 21">
          <a:extLst>
            <a:ext uri="{FF2B5EF4-FFF2-40B4-BE49-F238E27FC236}">
              <a16:creationId xmlns:a16="http://schemas.microsoft.com/office/drawing/2014/main" id="{770A9973-FE02-7503-BA03-1A58EEBE4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61</xdr:col>
      <xdr:colOff>152400</xdr:colOff>
      <xdr:row>6</xdr:row>
      <xdr:rowOff>123825</xdr:rowOff>
    </xdr:from>
    <xdr:to>
      <xdr:col>64</xdr:col>
      <xdr:colOff>19050</xdr:colOff>
      <xdr:row>19</xdr:row>
      <xdr:rowOff>171450</xdr:rowOff>
    </xdr:to>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FC55D5BD-F663-FCAA-7B8E-DD0D65B593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348775" y="1266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62</xdr:col>
      <xdr:colOff>19050</xdr:colOff>
      <xdr:row>9</xdr:row>
      <xdr:rowOff>28575</xdr:rowOff>
    </xdr:from>
    <xdr:to>
      <xdr:col>64</xdr:col>
      <xdr:colOff>552450</xdr:colOff>
      <xdr:row>22</xdr:row>
      <xdr:rowOff>76200</xdr:rowOff>
    </xdr:to>
    <mc:AlternateContent xmlns:mc="http://schemas.openxmlformats.org/markup-compatibility/2006" xmlns:a14="http://schemas.microsoft.com/office/drawing/2010/main">
      <mc:Choice Requires="a14">
        <xdr:graphicFrame macro="">
          <xdr:nvGraphicFramePr>
            <xdr:cNvPr id="24" name="Segment">
              <a:extLst>
                <a:ext uri="{FF2B5EF4-FFF2-40B4-BE49-F238E27FC236}">
                  <a16:creationId xmlns:a16="http://schemas.microsoft.com/office/drawing/2014/main" id="{1AC61D5C-81C8-2407-D7C0-3E8DB22793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882175" y="1743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62</xdr:col>
      <xdr:colOff>495300</xdr:colOff>
      <xdr:row>11</xdr:row>
      <xdr:rowOff>123825</xdr:rowOff>
    </xdr:from>
    <xdr:to>
      <xdr:col>65</xdr:col>
      <xdr:colOff>371475</xdr:colOff>
      <xdr:row>24</xdr:row>
      <xdr:rowOff>171450</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BCE7A37E-6E72-55A2-1A90-0C596EC4E7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58425" y="2219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381000</xdr:colOff>
      <xdr:row>22</xdr:row>
      <xdr:rowOff>63500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57800" y="39751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114299</xdr:colOff>
      <xdr:row>0</xdr:row>
      <xdr:rowOff>85725</xdr:rowOff>
    </xdr:from>
    <xdr:to>
      <xdr:col>20</xdr:col>
      <xdr:colOff>542924</xdr:colOff>
      <xdr:row>2</xdr:row>
      <xdr:rowOff>114300</xdr:rowOff>
    </xdr:to>
    <xdr:sp macro="" textlink="">
      <xdr:nvSpPr>
        <xdr:cNvPr id="2" name="Rectangle: Rounded Corners 1">
          <a:extLst>
            <a:ext uri="{FF2B5EF4-FFF2-40B4-BE49-F238E27FC236}">
              <a16:creationId xmlns:a16="http://schemas.microsoft.com/office/drawing/2014/main" id="{06AA697E-9932-253F-3394-75C38C924F76}"/>
            </a:ext>
          </a:extLst>
        </xdr:cNvPr>
        <xdr:cNvSpPr/>
      </xdr:nvSpPr>
      <xdr:spPr>
        <a:xfrm>
          <a:off x="114299" y="85725"/>
          <a:ext cx="12620625" cy="409575"/>
        </a:xfrm>
        <a:prstGeom prst="round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2800" b="1">
              <a:solidFill>
                <a:schemeClr val="lt1"/>
              </a:solidFill>
              <a:latin typeface="+mn-lt"/>
              <a:ea typeface="+mn-ea"/>
              <a:cs typeface="+mn-cs"/>
            </a:rPr>
            <a:t>ECOMMERCE SALES ANALYSIS DASHBOARD</a:t>
          </a:r>
        </a:p>
      </xdr:txBody>
    </xdr:sp>
    <xdr:clientData/>
  </xdr:twoCellAnchor>
  <xdr:twoCellAnchor>
    <xdr:from>
      <xdr:col>0</xdr:col>
      <xdr:colOff>76200</xdr:colOff>
      <xdr:row>3</xdr:row>
      <xdr:rowOff>0</xdr:rowOff>
    </xdr:from>
    <xdr:to>
      <xdr:col>4</xdr:col>
      <xdr:colOff>114300</xdr:colOff>
      <xdr:row>12</xdr:row>
      <xdr:rowOff>95250</xdr:rowOff>
    </xdr:to>
    <xdr:grpSp>
      <xdr:nvGrpSpPr>
        <xdr:cNvPr id="13" name="Group 12">
          <a:extLst>
            <a:ext uri="{FF2B5EF4-FFF2-40B4-BE49-F238E27FC236}">
              <a16:creationId xmlns:a16="http://schemas.microsoft.com/office/drawing/2014/main" id="{A40A974C-6A10-5F47-DA02-D494C8A815BC}"/>
            </a:ext>
          </a:extLst>
        </xdr:cNvPr>
        <xdr:cNvGrpSpPr/>
      </xdr:nvGrpSpPr>
      <xdr:grpSpPr>
        <a:xfrm>
          <a:off x="76200" y="552450"/>
          <a:ext cx="2476500" cy="1752600"/>
          <a:chOff x="76200" y="600075"/>
          <a:chExt cx="1762125" cy="1295400"/>
        </a:xfrm>
      </xdr:grpSpPr>
      <xdr:sp macro="" textlink="">
        <xdr:nvSpPr>
          <xdr:cNvPr id="3" name="Rectangle: Rounded Corners 2">
            <a:extLst>
              <a:ext uri="{FF2B5EF4-FFF2-40B4-BE49-F238E27FC236}">
                <a16:creationId xmlns:a16="http://schemas.microsoft.com/office/drawing/2014/main" id="{16A45DC3-4DE0-5820-0A6A-4A896A47196A}"/>
              </a:ext>
            </a:extLst>
          </xdr:cNvPr>
          <xdr:cNvSpPr/>
        </xdr:nvSpPr>
        <xdr:spPr>
          <a:xfrm>
            <a:off x="76200" y="847725"/>
            <a:ext cx="1752600" cy="10477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1CA96897-9BCA-4377-AD98-F5311D14CE47}"/>
              </a:ext>
            </a:extLst>
          </xdr:cNvPr>
          <xdr:cNvSpPr/>
        </xdr:nvSpPr>
        <xdr:spPr>
          <a:xfrm>
            <a:off x="76200" y="600075"/>
            <a:ext cx="1762125" cy="2190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SALES</a:t>
            </a:r>
          </a:p>
        </xdr:txBody>
      </xdr:sp>
      <xdr:sp macro="" textlink="'Pivot Tables'!AJ17">
        <xdr:nvSpPr>
          <xdr:cNvPr id="5" name="Rectangle: Rounded Corners 4">
            <a:extLst>
              <a:ext uri="{FF2B5EF4-FFF2-40B4-BE49-F238E27FC236}">
                <a16:creationId xmlns:a16="http://schemas.microsoft.com/office/drawing/2014/main" id="{28C378E3-AD9D-4690-8FE0-65BA72CF9C96}"/>
              </a:ext>
            </a:extLst>
          </xdr:cNvPr>
          <xdr:cNvSpPr/>
        </xdr:nvSpPr>
        <xdr:spPr>
          <a:xfrm>
            <a:off x="171451" y="876301"/>
            <a:ext cx="1571624" cy="20954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2B82175-C86F-4E33-AEBA-21ACD2839A81}" type="TxLink">
              <a:rPr lang="en-US" sz="1600" b="1" i="0" u="none" strike="noStrike">
                <a:solidFill>
                  <a:schemeClr val="bg1"/>
                </a:solidFill>
                <a:latin typeface="Calibri"/>
                <a:cs typeface="Calibri"/>
              </a:rPr>
              <a:pPr algn="ctr"/>
              <a:t> $22,97,200.86 </a:t>
            </a:fld>
            <a:endParaRPr lang="en-IN" sz="1600" b="1">
              <a:solidFill>
                <a:schemeClr val="bg1"/>
              </a:solidFill>
            </a:endParaRPr>
          </a:p>
        </xdr:txBody>
      </xdr:sp>
      <xdr:sp macro="" textlink="">
        <xdr:nvSpPr>
          <xdr:cNvPr id="6" name="Rectangle: Rounded Corners 5">
            <a:extLst>
              <a:ext uri="{FF2B5EF4-FFF2-40B4-BE49-F238E27FC236}">
                <a16:creationId xmlns:a16="http://schemas.microsoft.com/office/drawing/2014/main" id="{6D5A688E-F66A-48A5-BCCA-AE2F0B7BBA18}"/>
              </a:ext>
            </a:extLst>
          </xdr:cNvPr>
          <xdr:cNvSpPr/>
        </xdr:nvSpPr>
        <xdr:spPr>
          <a:xfrm>
            <a:off x="171450" y="1543050"/>
            <a:ext cx="1571624"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bg1"/>
                </a:solidFill>
              </a:rPr>
              <a:t>YOY</a:t>
            </a:r>
            <a:r>
              <a:rPr lang="en-US" sz="1300" b="1" baseline="0">
                <a:solidFill>
                  <a:schemeClr val="bg1"/>
                </a:solidFill>
              </a:rPr>
              <a:t> GROWTH</a:t>
            </a:r>
            <a:endParaRPr lang="en-US" sz="1300" b="1">
              <a:solidFill>
                <a:schemeClr val="bg1"/>
              </a:solidFill>
            </a:endParaRPr>
          </a:p>
        </xdr:txBody>
      </xdr:sp>
      <xdr:graphicFrame macro="">
        <xdr:nvGraphicFramePr>
          <xdr:cNvPr id="7" name="Chart 6">
            <a:extLst>
              <a:ext uri="{FF2B5EF4-FFF2-40B4-BE49-F238E27FC236}">
                <a16:creationId xmlns:a16="http://schemas.microsoft.com/office/drawing/2014/main" id="{E6A35B85-F9A8-4507-B016-837A92BD66E8}"/>
              </a:ext>
            </a:extLst>
          </xdr:cNvPr>
          <xdr:cNvGraphicFramePr>
            <a:graphicFrameLocks/>
          </xdr:cNvGraphicFramePr>
        </xdr:nvGraphicFramePr>
        <xdr:xfrm>
          <a:off x="180975" y="1095374"/>
          <a:ext cx="1562099" cy="438151"/>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D03EF702-8581-1B11-6119-4F790A9632B0}"/>
                  </a:ext>
                </a:extLst>
              </xdr:cNvPr>
              <xdr:cNvPicPr>
                <a:picLocks noChangeAspect="1" noChangeArrowheads="1"/>
                <a:extLst>
                  <a:ext uri="{84589F7E-364E-4C9E-8A38-B11213B215E9}">
                    <a14:cameraTool cellRange="'Pivot Tables'!$BJ$3" spid="_x0000_s4457"/>
                  </a:ext>
                </a:extLst>
              </xdr:cNvPicPr>
            </xdr:nvPicPr>
            <xdr:blipFill>
              <a:blip xmlns:r="http://schemas.openxmlformats.org/officeDocument/2006/relationships" r:embed="rId2"/>
              <a:srcRect/>
              <a:stretch>
                <a:fillRect/>
              </a:stretch>
            </xdr:blipFill>
            <xdr:spPr bwMode="auto">
              <a:xfrm>
                <a:off x="1055993" y="1619250"/>
                <a:ext cx="647700" cy="2000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190500</xdr:colOff>
      <xdr:row>3</xdr:row>
      <xdr:rowOff>1</xdr:rowOff>
    </xdr:from>
    <xdr:to>
      <xdr:col>8</xdr:col>
      <xdr:colOff>228600</xdr:colOff>
      <xdr:row>12</xdr:row>
      <xdr:rowOff>95251</xdr:rowOff>
    </xdr:to>
    <xdr:grpSp>
      <xdr:nvGrpSpPr>
        <xdr:cNvPr id="14" name="Group 13">
          <a:extLst>
            <a:ext uri="{FF2B5EF4-FFF2-40B4-BE49-F238E27FC236}">
              <a16:creationId xmlns:a16="http://schemas.microsoft.com/office/drawing/2014/main" id="{1A4A0976-16CD-D41B-0B81-31CA160E04ED}"/>
            </a:ext>
          </a:extLst>
        </xdr:cNvPr>
        <xdr:cNvGrpSpPr/>
      </xdr:nvGrpSpPr>
      <xdr:grpSpPr>
        <a:xfrm>
          <a:off x="2628900" y="552451"/>
          <a:ext cx="2476500" cy="1752600"/>
          <a:chOff x="76200" y="600075"/>
          <a:chExt cx="1762125" cy="1295400"/>
        </a:xfrm>
      </xdr:grpSpPr>
      <xdr:sp macro="" textlink="">
        <xdr:nvSpPr>
          <xdr:cNvPr id="15" name="Rectangle: Rounded Corners 14">
            <a:extLst>
              <a:ext uri="{FF2B5EF4-FFF2-40B4-BE49-F238E27FC236}">
                <a16:creationId xmlns:a16="http://schemas.microsoft.com/office/drawing/2014/main" id="{F0B2FE76-CEF5-6025-7ECF-87AA375A07C1}"/>
              </a:ext>
            </a:extLst>
          </xdr:cNvPr>
          <xdr:cNvSpPr/>
        </xdr:nvSpPr>
        <xdr:spPr>
          <a:xfrm>
            <a:off x="76200" y="847725"/>
            <a:ext cx="1752600" cy="10477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EC00CD76-1ACC-1754-8DBD-8B4CA86D7521}"/>
              </a:ext>
            </a:extLst>
          </xdr:cNvPr>
          <xdr:cNvSpPr/>
        </xdr:nvSpPr>
        <xdr:spPr>
          <a:xfrm>
            <a:off x="76200" y="600075"/>
            <a:ext cx="1762125" cy="2190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PROFIT</a:t>
            </a:r>
          </a:p>
        </xdr:txBody>
      </xdr:sp>
      <xdr:sp macro="" textlink="'Pivot Tables'!AN17">
        <xdr:nvSpPr>
          <xdr:cNvPr id="17" name="Rectangle: Rounded Corners 16">
            <a:extLst>
              <a:ext uri="{FF2B5EF4-FFF2-40B4-BE49-F238E27FC236}">
                <a16:creationId xmlns:a16="http://schemas.microsoft.com/office/drawing/2014/main" id="{D17C7844-11ED-1EAE-E549-4DD8E05B0828}"/>
              </a:ext>
            </a:extLst>
          </xdr:cNvPr>
          <xdr:cNvSpPr/>
        </xdr:nvSpPr>
        <xdr:spPr>
          <a:xfrm>
            <a:off x="171451" y="876301"/>
            <a:ext cx="1571624" cy="20954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FCA540F-0395-4315-B432-DBF4EFB7FAE5}" type="TxLink">
              <a:rPr lang="en-US" sz="1600" b="1" i="0" u="none" strike="noStrike">
                <a:solidFill>
                  <a:schemeClr val="bg1"/>
                </a:solidFill>
                <a:latin typeface="Calibri"/>
                <a:cs typeface="Calibri"/>
              </a:rPr>
              <a:pPr algn="ctr"/>
              <a:t> $2,86,397.02 </a:t>
            </a:fld>
            <a:endParaRPr lang="en-IN" sz="2400" b="1">
              <a:solidFill>
                <a:schemeClr val="bg1"/>
              </a:solidFill>
            </a:endParaRPr>
          </a:p>
        </xdr:txBody>
      </xdr:sp>
      <xdr:sp macro="" textlink="">
        <xdr:nvSpPr>
          <xdr:cNvPr id="18" name="Rectangle: Rounded Corners 17">
            <a:extLst>
              <a:ext uri="{FF2B5EF4-FFF2-40B4-BE49-F238E27FC236}">
                <a16:creationId xmlns:a16="http://schemas.microsoft.com/office/drawing/2014/main" id="{4EB1D63D-8917-B645-3D8C-132C12B289C5}"/>
              </a:ext>
            </a:extLst>
          </xdr:cNvPr>
          <xdr:cNvSpPr/>
        </xdr:nvSpPr>
        <xdr:spPr>
          <a:xfrm>
            <a:off x="171450" y="1543050"/>
            <a:ext cx="1571624"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bg1"/>
                </a:solidFill>
              </a:rPr>
              <a:t>YOY</a:t>
            </a:r>
            <a:r>
              <a:rPr lang="en-US" sz="1300" b="1" baseline="0">
                <a:solidFill>
                  <a:schemeClr val="bg1"/>
                </a:solidFill>
              </a:rPr>
              <a:t> GROWTH</a:t>
            </a:r>
            <a:endParaRPr lang="en-US" sz="1300" b="1">
              <a:solidFill>
                <a:schemeClr val="bg1"/>
              </a:solidFill>
            </a:endParaRPr>
          </a:p>
        </xdr:txBody>
      </xdr:sp>
    </xdr:grpSp>
    <xdr:clientData/>
  </xdr:twoCellAnchor>
  <xdr:twoCellAnchor>
    <xdr:from>
      <xdr:col>8</xdr:col>
      <xdr:colOff>304800</xdr:colOff>
      <xdr:row>3</xdr:row>
      <xdr:rowOff>1</xdr:rowOff>
    </xdr:from>
    <xdr:to>
      <xdr:col>12</xdr:col>
      <xdr:colOff>342900</xdr:colOff>
      <xdr:row>12</xdr:row>
      <xdr:rowOff>114301</xdr:rowOff>
    </xdr:to>
    <xdr:grpSp>
      <xdr:nvGrpSpPr>
        <xdr:cNvPr id="21" name="Group 20">
          <a:extLst>
            <a:ext uri="{FF2B5EF4-FFF2-40B4-BE49-F238E27FC236}">
              <a16:creationId xmlns:a16="http://schemas.microsoft.com/office/drawing/2014/main" id="{CC7C0753-1B56-EC6C-EDD8-C53739DE82F0}"/>
            </a:ext>
          </a:extLst>
        </xdr:cNvPr>
        <xdr:cNvGrpSpPr/>
      </xdr:nvGrpSpPr>
      <xdr:grpSpPr>
        <a:xfrm>
          <a:off x="5181600" y="552451"/>
          <a:ext cx="2476500" cy="1771650"/>
          <a:chOff x="76200" y="600075"/>
          <a:chExt cx="1762125" cy="1295400"/>
        </a:xfrm>
      </xdr:grpSpPr>
      <xdr:sp macro="" textlink="">
        <xdr:nvSpPr>
          <xdr:cNvPr id="22" name="Rectangle: Rounded Corners 21">
            <a:extLst>
              <a:ext uri="{FF2B5EF4-FFF2-40B4-BE49-F238E27FC236}">
                <a16:creationId xmlns:a16="http://schemas.microsoft.com/office/drawing/2014/main" id="{8403AEBB-F0A1-CF2E-0E0B-075B6CDE4699}"/>
              </a:ext>
            </a:extLst>
          </xdr:cNvPr>
          <xdr:cNvSpPr/>
        </xdr:nvSpPr>
        <xdr:spPr>
          <a:xfrm>
            <a:off x="76200" y="847725"/>
            <a:ext cx="1752600" cy="10477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604CD91E-78BF-63B0-33EA-C2901EE00040}"/>
              </a:ext>
            </a:extLst>
          </xdr:cNvPr>
          <xdr:cNvSpPr/>
        </xdr:nvSpPr>
        <xdr:spPr>
          <a:xfrm>
            <a:off x="76200" y="600075"/>
            <a:ext cx="1762125" cy="2190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QUANTITY</a:t>
            </a:r>
          </a:p>
        </xdr:txBody>
      </xdr:sp>
      <xdr:sp macro="" textlink="'Pivot Tables'!AR17">
        <xdr:nvSpPr>
          <xdr:cNvPr id="24" name="Rectangle: Rounded Corners 23">
            <a:extLst>
              <a:ext uri="{FF2B5EF4-FFF2-40B4-BE49-F238E27FC236}">
                <a16:creationId xmlns:a16="http://schemas.microsoft.com/office/drawing/2014/main" id="{D36B9908-14A2-5D04-F0BE-A0B48D294208}"/>
              </a:ext>
            </a:extLst>
          </xdr:cNvPr>
          <xdr:cNvSpPr/>
        </xdr:nvSpPr>
        <xdr:spPr>
          <a:xfrm>
            <a:off x="171451" y="876301"/>
            <a:ext cx="1571624" cy="20954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4EB67F4-B40F-45B8-830F-490BBC44E131}" type="TxLink">
              <a:rPr lang="en-US" sz="1600" b="1" i="0" u="none" strike="noStrike">
                <a:solidFill>
                  <a:schemeClr val="bg1"/>
                </a:solidFill>
                <a:latin typeface="Calibri"/>
                <a:cs typeface="Calibri"/>
              </a:rPr>
              <a:pPr algn="ctr"/>
              <a:t># 37873</a:t>
            </a:fld>
            <a:endParaRPr lang="en-IN" sz="2400" b="1">
              <a:solidFill>
                <a:schemeClr val="bg1"/>
              </a:solidFill>
            </a:endParaRPr>
          </a:p>
        </xdr:txBody>
      </xdr:sp>
      <xdr:sp macro="" textlink="">
        <xdr:nvSpPr>
          <xdr:cNvPr id="25" name="Rectangle: Rounded Corners 24">
            <a:extLst>
              <a:ext uri="{FF2B5EF4-FFF2-40B4-BE49-F238E27FC236}">
                <a16:creationId xmlns:a16="http://schemas.microsoft.com/office/drawing/2014/main" id="{C0AAFDAC-52CD-8CC2-A113-B53836255151}"/>
              </a:ext>
            </a:extLst>
          </xdr:cNvPr>
          <xdr:cNvSpPr/>
        </xdr:nvSpPr>
        <xdr:spPr>
          <a:xfrm>
            <a:off x="171450" y="1543050"/>
            <a:ext cx="1571624"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bg1"/>
                </a:solidFill>
              </a:rPr>
              <a:t>YOY</a:t>
            </a:r>
            <a:r>
              <a:rPr lang="en-US" sz="1300" b="1" baseline="0">
                <a:solidFill>
                  <a:schemeClr val="bg1"/>
                </a:solidFill>
              </a:rPr>
              <a:t> GROWTH</a:t>
            </a:r>
            <a:endParaRPr lang="en-US" sz="1300" b="1">
              <a:solidFill>
                <a:schemeClr val="bg1"/>
              </a:solidFill>
            </a:endParaRPr>
          </a:p>
        </xdr:txBody>
      </xdr:sp>
    </xdr:grpSp>
    <xdr:clientData/>
  </xdr:twoCellAnchor>
  <xdr:twoCellAnchor>
    <xdr:from>
      <xdr:col>12</xdr:col>
      <xdr:colOff>409575</xdr:colOff>
      <xdr:row>2</xdr:row>
      <xdr:rowOff>180976</xdr:rowOff>
    </xdr:from>
    <xdr:to>
      <xdr:col>16</xdr:col>
      <xdr:colOff>447675</xdr:colOff>
      <xdr:row>12</xdr:row>
      <xdr:rowOff>123826</xdr:rowOff>
    </xdr:to>
    <xdr:grpSp>
      <xdr:nvGrpSpPr>
        <xdr:cNvPr id="28" name="Group 27">
          <a:extLst>
            <a:ext uri="{FF2B5EF4-FFF2-40B4-BE49-F238E27FC236}">
              <a16:creationId xmlns:a16="http://schemas.microsoft.com/office/drawing/2014/main" id="{C76745F4-9708-A064-D07F-B83026EBB495}"/>
            </a:ext>
          </a:extLst>
        </xdr:cNvPr>
        <xdr:cNvGrpSpPr/>
      </xdr:nvGrpSpPr>
      <xdr:grpSpPr>
        <a:xfrm>
          <a:off x="7724775" y="549276"/>
          <a:ext cx="2476500" cy="1784350"/>
          <a:chOff x="76200" y="600075"/>
          <a:chExt cx="1762125" cy="1295400"/>
        </a:xfrm>
      </xdr:grpSpPr>
      <xdr:sp macro="" textlink="">
        <xdr:nvSpPr>
          <xdr:cNvPr id="29" name="Rectangle: Rounded Corners 28">
            <a:extLst>
              <a:ext uri="{FF2B5EF4-FFF2-40B4-BE49-F238E27FC236}">
                <a16:creationId xmlns:a16="http://schemas.microsoft.com/office/drawing/2014/main" id="{53CF6B61-CBE4-9AB1-C0E2-C8E197D37B92}"/>
              </a:ext>
            </a:extLst>
          </xdr:cNvPr>
          <xdr:cNvSpPr/>
        </xdr:nvSpPr>
        <xdr:spPr>
          <a:xfrm>
            <a:off x="76200" y="847725"/>
            <a:ext cx="1752600" cy="10477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Rounded Corners 29">
            <a:extLst>
              <a:ext uri="{FF2B5EF4-FFF2-40B4-BE49-F238E27FC236}">
                <a16:creationId xmlns:a16="http://schemas.microsoft.com/office/drawing/2014/main" id="{A4776386-3A61-573A-9E60-A000E35F4DCF}"/>
              </a:ext>
            </a:extLst>
          </xdr:cNvPr>
          <xdr:cNvSpPr/>
        </xdr:nvSpPr>
        <xdr:spPr>
          <a:xfrm>
            <a:off x="76200" y="600075"/>
            <a:ext cx="1762125" cy="2190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COUNT</a:t>
            </a:r>
            <a:r>
              <a:rPr lang="en-IN" sz="1800" b="1" baseline="0"/>
              <a:t> OF ORDERS</a:t>
            </a:r>
            <a:endParaRPr lang="en-IN" sz="1800" b="1"/>
          </a:p>
        </xdr:txBody>
      </xdr:sp>
      <xdr:sp macro="" textlink="'Pivot Tables'!AV17">
        <xdr:nvSpPr>
          <xdr:cNvPr id="31" name="Rectangle: Rounded Corners 30">
            <a:extLst>
              <a:ext uri="{FF2B5EF4-FFF2-40B4-BE49-F238E27FC236}">
                <a16:creationId xmlns:a16="http://schemas.microsoft.com/office/drawing/2014/main" id="{0094F83E-5C2D-5998-22E2-235050731208}"/>
              </a:ext>
            </a:extLst>
          </xdr:cNvPr>
          <xdr:cNvSpPr/>
        </xdr:nvSpPr>
        <xdr:spPr>
          <a:xfrm>
            <a:off x="171451" y="876301"/>
            <a:ext cx="1571624" cy="20954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336B87F-ADD7-47F5-B1AD-89D508D67A9E}" type="TxLink">
              <a:rPr lang="en-US" sz="1600" b="1" i="0" u="none" strike="noStrike">
                <a:solidFill>
                  <a:schemeClr val="bg1"/>
                </a:solidFill>
                <a:latin typeface="Calibri"/>
                <a:cs typeface="Calibri"/>
              </a:rPr>
              <a:pPr algn="ctr"/>
              <a:t># 9994</a:t>
            </a:fld>
            <a:endParaRPr lang="en-IN" sz="2400" b="1">
              <a:solidFill>
                <a:schemeClr val="bg1"/>
              </a:solidFill>
            </a:endParaRPr>
          </a:p>
        </xdr:txBody>
      </xdr:sp>
      <xdr:sp macro="" textlink="">
        <xdr:nvSpPr>
          <xdr:cNvPr id="32" name="Rectangle: Rounded Corners 31">
            <a:extLst>
              <a:ext uri="{FF2B5EF4-FFF2-40B4-BE49-F238E27FC236}">
                <a16:creationId xmlns:a16="http://schemas.microsoft.com/office/drawing/2014/main" id="{1D7C9935-16D2-7D50-123F-928F6BB20CAB}"/>
              </a:ext>
            </a:extLst>
          </xdr:cNvPr>
          <xdr:cNvSpPr/>
        </xdr:nvSpPr>
        <xdr:spPr>
          <a:xfrm>
            <a:off x="171450" y="1543050"/>
            <a:ext cx="1571624"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bg1"/>
                </a:solidFill>
              </a:rPr>
              <a:t>YOY</a:t>
            </a:r>
            <a:r>
              <a:rPr lang="en-US" sz="1300" b="1" baseline="0">
                <a:solidFill>
                  <a:schemeClr val="bg1"/>
                </a:solidFill>
              </a:rPr>
              <a:t> GROWTH</a:t>
            </a:r>
            <a:endParaRPr lang="en-US" sz="1300" b="1">
              <a:solidFill>
                <a:schemeClr val="bg1"/>
              </a:solidFill>
            </a:endParaRPr>
          </a:p>
        </xdr:txBody>
      </xdr:sp>
    </xdr:grpSp>
    <xdr:clientData/>
  </xdr:twoCellAnchor>
  <xdr:twoCellAnchor>
    <xdr:from>
      <xdr:col>16</xdr:col>
      <xdr:colOff>514350</xdr:colOff>
      <xdr:row>2</xdr:row>
      <xdr:rowOff>180975</xdr:rowOff>
    </xdr:from>
    <xdr:to>
      <xdr:col>20</xdr:col>
      <xdr:colOff>552450</xdr:colOff>
      <xdr:row>12</xdr:row>
      <xdr:rowOff>133350</xdr:rowOff>
    </xdr:to>
    <xdr:grpSp>
      <xdr:nvGrpSpPr>
        <xdr:cNvPr id="35" name="Group 34">
          <a:extLst>
            <a:ext uri="{FF2B5EF4-FFF2-40B4-BE49-F238E27FC236}">
              <a16:creationId xmlns:a16="http://schemas.microsoft.com/office/drawing/2014/main" id="{CEA3B63D-0F79-675B-D67D-4EBEF56F493E}"/>
            </a:ext>
          </a:extLst>
        </xdr:cNvPr>
        <xdr:cNvGrpSpPr/>
      </xdr:nvGrpSpPr>
      <xdr:grpSpPr>
        <a:xfrm>
          <a:off x="10267950" y="549275"/>
          <a:ext cx="2476500" cy="1793875"/>
          <a:chOff x="76200" y="600075"/>
          <a:chExt cx="1762125" cy="1295400"/>
        </a:xfrm>
      </xdr:grpSpPr>
      <xdr:sp macro="" textlink="">
        <xdr:nvSpPr>
          <xdr:cNvPr id="36" name="Rectangle: Rounded Corners 35">
            <a:extLst>
              <a:ext uri="{FF2B5EF4-FFF2-40B4-BE49-F238E27FC236}">
                <a16:creationId xmlns:a16="http://schemas.microsoft.com/office/drawing/2014/main" id="{8B15611E-B045-FF71-6835-DCCC854E3CBA}"/>
              </a:ext>
            </a:extLst>
          </xdr:cNvPr>
          <xdr:cNvSpPr/>
        </xdr:nvSpPr>
        <xdr:spPr>
          <a:xfrm>
            <a:off x="76200" y="847725"/>
            <a:ext cx="1752600" cy="10477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DE490A5E-468F-575D-A12C-18792132B161}"/>
              </a:ext>
            </a:extLst>
          </xdr:cNvPr>
          <xdr:cNvSpPr/>
        </xdr:nvSpPr>
        <xdr:spPr>
          <a:xfrm>
            <a:off x="76200" y="600075"/>
            <a:ext cx="1762125" cy="2190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PROFIT</a:t>
            </a:r>
            <a:r>
              <a:rPr lang="en-IN" sz="1800" b="1" baseline="0"/>
              <a:t> MARGIN</a:t>
            </a:r>
          </a:p>
        </xdr:txBody>
      </xdr:sp>
      <xdr:sp macro="" textlink="'Pivot Tables'!AZ17">
        <xdr:nvSpPr>
          <xdr:cNvPr id="38" name="Rectangle: Rounded Corners 37">
            <a:extLst>
              <a:ext uri="{FF2B5EF4-FFF2-40B4-BE49-F238E27FC236}">
                <a16:creationId xmlns:a16="http://schemas.microsoft.com/office/drawing/2014/main" id="{801C091D-EBF1-2C05-F3D5-373D568A4B60}"/>
              </a:ext>
            </a:extLst>
          </xdr:cNvPr>
          <xdr:cNvSpPr/>
        </xdr:nvSpPr>
        <xdr:spPr>
          <a:xfrm>
            <a:off x="171451" y="876301"/>
            <a:ext cx="1571624" cy="20954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4A6CBAB-99D4-41DB-AA7F-A89F209E318B}" type="TxLink">
              <a:rPr lang="en-US" sz="1600" b="1" i="0" u="none" strike="noStrike">
                <a:solidFill>
                  <a:schemeClr val="bg1"/>
                </a:solidFill>
                <a:latin typeface="Calibri"/>
                <a:cs typeface="Calibri"/>
              </a:rPr>
              <a:pPr algn="ctr"/>
              <a:t>12.47%</a:t>
            </a:fld>
            <a:endParaRPr lang="en-IN" sz="2400" b="1">
              <a:solidFill>
                <a:schemeClr val="bg1"/>
              </a:solidFill>
            </a:endParaRPr>
          </a:p>
        </xdr:txBody>
      </xdr:sp>
      <xdr:sp macro="" textlink="">
        <xdr:nvSpPr>
          <xdr:cNvPr id="39" name="Rectangle: Rounded Corners 38">
            <a:extLst>
              <a:ext uri="{FF2B5EF4-FFF2-40B4-BE49-F238E27FC236}">
                <a16:creationId xmlns:a16="http://schemas.microsoft.com/office/drawing/2014/main" id="{E33EBF2D-DCCC-3786-623B-65D11D6D77F6}"/>
              </a:ext>
            </a:extLst>
          </xdr:cNvPr>
          <xdr:cNvSpPr/>
        </xdr:nvSpPr>
        <xdr:spPr>
          <a:xfrm>
            <a:off x="171450" y="1543050"/>
            <a:ext cx="1571624"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300" b="1">
                <a:solidFill>
                  <a:schemeClr val="bg1"/>
                </a:solidFill>
              </a:rPr>
              <a:t>YOY</a:t>
            </a:r>
            <a:r>
              <a:rPr lang="en-US" sz="1300" b="1" baseline="0">
                <a:solidFill>
                  <a:schemeClr val="bg1"/>
                </a:solidFill>
              </a:rPr>
              <a:t> GROWTH</a:t>
            </a:r>
            <a:endParaRPr lang="en-US" sz="1300" b="1">
              <a:solidFill>
                <a:schemeClr val="bg1"/>
              </a:solidFill>
            </a:endParaRPr>
          </a:p>
        </xdr:txBody>
      </xdr:sp>
    </xdr:grpSp>
    <xdr:clientData/>
  </xdr:twoCellAnchor>
  <xdr:twoCellAnchor>
    <xdr:from>
      <xdr:col>4</xdr:col>
      <xdr:colOff>314325</xdr:colOff>
      <xdr:row>6</xdr:row>
      <xdr:rowOff>123825</xdr:rowOff>
    </xdr:from>
    <xdr:to>
      <xdr:col>8</xdr:col>
      <xdr:colOff>114300</xdr:colOff>
      <xdr:row>10</xdr:row>
      <xdr:rowOff>114300</xdr:rowOff>
    </xdr:to>
    <xdr:graphicFrame macro="">
      <xdr:nvGraphicFramePr>
        <xdr:cNvPr id="42" name="Chart 41">
          <a:extLst>
            <a:ext uri="{FF2B5EF4-FFF2-40B4-BE49-F238E27FC236}">
              <a16:creationId xmlns:a16="http://schemas.microsoft.com/office/drawing/2014/main" id="{EB2432F9-5932-46CD-B7CB-D9BC949BD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291189</xdr:colOff>
          <xdr:row>10</xdr:row>
          <xdr:rowOff>95250</xdr:rowOff>
        </xdr:from>
        <xdr:to>
          <xdr:col>8</xdr:col>
          <xdr:colOff>38100</xdr:colOff>
          <xdr:row>12</xdr:row>
          <xdr:rowOff>1</xdr:rowOff>
        </xdr:to>
        <xdr:pic>
          <xdr:nvPicPr>
            <xdr:cNvPr id="44" name="Picture 43">
              <a:extLst>
                <a:ext uri="{FF2B5EF4-FFF2-40B4-BE49-F238E27FC236}">
                  <a16:creationId xmlns:a16="http://schemas.microsoft.com/office/drawing/2014/main" id="{4B07322C-3B4F-1822-476C-4C08F8F1540D}"/>
                </a:ext>
              </a:extLst>
            </xdr:cNvPr>
            <xdr:cNvPicPr>
              <a:picLocks noChangeAspect="1" noChangeArrowheads="1"/>
              <a:extLst>
                <a:ext uri="{84589F7E-364E-4C9E-8A38-B11213B215E9}">
                  <a14:cameraTool cellRange="'Pivot Tables'!$BK$3" spid="_x0000_s4458"/>
                </a:ext>
              </a:extLst>
            </xdr:cNvPicPr>
          </xdr:nvPicPr>
          <xdr:blipFill>
            <a:blip xmlns:r="http://schemas.openxmlformats.org/officeDocument/2006/relationships" r:embed="rId4"/>
            <a:srcRect/>
            <a:stretch>
              <a:fillRect/>
            </a:stretch>
          </xdr:blipFill>
          <xdr:spPr bwMode="auto">
            <a:xfrm>
              <a:off x="3948789" y="2000250"/>
              <a:ext cx="966111" cy="28575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467632</xdr:colOff>
          <xdr:row>10</xdr:row>
          <xdr:rowOff>104775</xdr:rowOff>
        </xdr:from>
        <xdr:to>
          <xdr:col>12</xdr:col>
          <xdr:colOff>142875</xdr:colOff>
          <xdr:row>12</xdr:row>
          <xdr:rowOff>0</xdr:rowOff>
        </xdr:to>
        <xdr:pic>
          <xdr:nvPicPr>
            <xdr:cNvPr id="45" name="Picture 44">
              <a:extLst>
                <a:ext uri="{FF2B5EF4-FFF2-40B4-BE49-F238E27FC236}">
                  <a16:creationId xmlns:a16="http://schemas.microsoft.com/office/drawing/2014/main" id="{DAEFE534-86C1-E479-4359-B2D06F68D0F4}"/>
                </a:ext>
              </a:extLst>
            </xdr:cNvPr>
            <xdr:cNvPicPr>
              <a:picLocks noChangeAspect="1" noChangeArrowheads="1"/>
              <a:extLst>
                <a:ext uri="{84589F7E-364E-4C9E-8A38-B11213B215E9}">
                  <a14:cameraTool cellRange="'Pivot Tables'!$BL$3" spid="_x0000_s4459"/>
                </a:ext>
              </a:extLst>
            </xdr:cNvPicPr>
          </xdr:nvPicPr>
          <xdr:blipFill>
            <a:blip xmlns:r="http://schemas.openxmlformats.org/officeDocument/2006/relationships" r:embed="rId5"/>
            <a:srcRect/>
            <a:stretch>
              <a:fillRect/>
            </a:stretch>
          </xdr:blipFill>
          <xdr:spPr bwMode="auto">
            <a:xfrm>
              <a:off x="6563632" y="2009775"/>
              <a:ext cx="894443"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529318</xdr:colOff>
          <xdr:row>10</xdr:row>
          <xdr:rowOff>95250</xdr:rowOff>
        </xdr:from>
        <xdr:to>
          <xdr:col>16</xdr:col>
          <xdr:colOff>257175</xdr:colOff>
          <xdr:row>11</xdr:row>
          <xdr:rowOff>180975</xdr:rowOff>
        </xdr:to>
        <xdr:pic>
          <xdr:nvPicPr>
            <xdr:cNvPr id="47" name="Picture 46">
              <a:extLst>
                <a:ext uri="{FF2B5EF4-FFF2-40B4-BE49-F238E27FC236}">
                  <a16:creationId xmlns:a16="http://schemas.microsoft.com/office/drawing/2014/main" id="{F61424FC-59A2-4508-5D0B-A06C1312E2D4}"/>
                </a:ext>
              </a:extLst>
            </xdr:cNvPr>
            <xdr:cNvPicPr>
              <a:picLocks noChangeAspect="1" noChangeArrowheads="1"/>
              <a:extLst>
                <a:ext uri="{84589F7E-364E-4C9E-8A38-B11213B215E9}">
                  <a14:cameraTool cellRange="'Pivot Tables'!$BM$3" spid="_x0000_s4460"/>
                </a:ext>
              </a:extLst>
            </xdr:cNvPicPr>
          </xdr:nvPicPr>
          <xdr:blipFill>
            <a:blip xmlns:r="http://schemas.openxmlformats.org/officeDocument/2006/relationships" r:embed="rId6"/>
            <a:srcRect/>
            <a:stretch>
              <a:fillRect/>
            </a:stretch>
          </xdr:blipFill>
          <xdr:spPr bwMode="auto">
            <a:xfrm>
              <a:off x="9063718" y="2000250"/>
              <a:ext cx="947057"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101146</xdr:colOff>
          <xdr:row>10</xdr:row>
          <xdr:rowOff>123825</xdr:rowOff>
        </xdr:from>
        <xdr:to>
          <xdr:col>20</xdr:col>
          <xdr:colOff>333375</xdr:colOff>
          <xdr:row>12</xdr:row>
          <xdr:rowOff>19050</xdr:rowOff>
        </xdr:to>
        <xdr:pic>
          <xdr:nvPicPr>
            <xdr:cNvPr id="48" name="Picture 47">
              <a:extLst>
                <a:ext uri="{FF2B5EF4-FFF2-40B4-BE49-F238E27FC236}">
                  <a16:creationId xmlns:a16="http://schemas.microsoft.com/office/drawing/2014/main" id="{6B7BB4AC-8E4B-FEC9-999A-505673F501B5}"/>
                </a:ext>
              </a:extLst>
            </xdr:cNvPr>
            <xdr:cNvPicPr>
              <a:picLocks noChangeAspect="1" noChangeArrowheads="1"/>
              <a:extLst>
                <a:ext uri="{84589F7E-364E-4C9E-8A38-B11213B215E9}">
                  <a14:cameraTool cellRange="'Pivot Tables'!$BN$3" spid="_x0000_s4461"/>
                </a:ext>
              </a:extLst>
            </xdr:cNvPicPr>
          </xdr:nvPicPr>
          <xdr:blipFill>
            <a:blip xmlns:r="http://schemas.openxmlformats.org/officeDocument/2006/relationships" r:embed="rId7"/>
            <a:srcRect/>
            <a:stretch>
              <a:fillRect/>
            </a:stretch>
          </xdr:blipFill>
          <xdr:spPr bwMode="auto">
            <a:xfrm>
              <a:off x="11683546" y="2028825"/>
              <a:ext cx="841829" cy="2762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438150</xdr:colOff>
      <xdr:row>6</xdr:row>
      <xdr:rowOff>152400</xdr:rowOff>
    </xdr:from>
    <xdr:to>
      <xdr:col>12</xdr:col>
      <xdr:colOff>247650</xdr:colOff>
      <xdr:row>10</xdr:row>
      <xdr:rowOff>142876</xdr:rowOff>
    </xdr:to>
    <xdr:graphicFrame macro="">
      <xdr:nvGraphicFramePr>
        <xdr:cNvPr id="49" name="Chart 48">
          <a:extLst>
            <a:ext uri="{FF2B5EF4-FFF2-40B4-BE49-F238E27FC236}">
              <a16:creationId xmlns:a16="http://schemas.microsoft.com/office/drawing/2014/main" id="{94DB4448-D28D-47CF-AEE8-848D42EA8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514350</xdr:colOff>
      <xdr:row>6</xdr:row>
      <xdr:rowOff>161925</xdr:rowOff>
    </xdr:from>
    <xdr:to>
      <xdr:col>16</xdr:col>
      <xdr:colOff>342900</xdr:colOff>
      <xdr:row>10</xdr:row>
      <xdr:rowOff>142875</xdr:rowOff>
    </xdr:to>
    <xdr:graphicFrame macro="">
      <xdr:nvGraphicFramePr>
        <xdr:cNvPr id="50" name="Chart 49">
          <a:extLst>
            <a:ext uri="{FF2B5EF4-FFF2-40B4-BE49-F238E27FC236}">
              <a16:creationId xmlns:a16="http://schemas.microsoft.com/office/drawing/2014/main" id="{723F8737-3EF8-47D2-85AD-036125EDE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76200</xdr:colOff>
      <xdr:row>6</xdr:row>
      <xdr:rowOff>152400</xdr:rowOff>
    </xdr:from>
    <xdr:to>
      <xdr:col>20</xdr:col>
      <xdr:colOff>409575</xdr:colOff>
      <xdr:row>10</xdr:row>
      <xdr:rowOff>142875</xdr:rowOff>
    </xdr:to>
    <xdr:graphicFrame macro="">
      <xdr:nvGraphicFramePr>
        <xdr:cNvPr id="51" name="Chart 50">
          <a:extLst>
            <a:ext uri="{FF2B5EF4-FFF2-40B4-BE49-F238E27FC236}">
              <a16:creationId xmlns:a16="http://schemas.microsoft.com/office/drawing/2014/main" id="{1B03BBF4-757E-4CA2-81D6-AFD7DE5FF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95251</xdr:colOff>
      <xdr:row>12</xdr:row>
      <xdr:rowOff>152400</xdr:rowOff>
    </xdr:from>
    <xdr:to>
      <xdr:col>7</xdr:col>
      <xdr:colOff>361951</xdr:colOff>
      <xdr:row>23</xdr:row>
      <xdr:rowOff>9525</xdr:rowOff>
    </xdr:to>
    <xdr:grpSp>
      <xdr:nvGrpSpPr>
        <xdr:cNvPr id="57" name="Group 56">
          <a:extLst>
            <a:ext uri="{FF2B5EF4-FFF2-40B4-BE49-F238E27FC236}">
              <a16:creationId xmlns:a16="http://schemas.microsoft.com/office/drawing/2014/main" id="{BB368CD7-C002-1FE4-DBC2-23BCB16E201D}"/>
            </a:ext>
          </a:extLst>
        </xdr:cNvPr>
        <xdr:cNvGrpSpPr/>
      </xdr:nvGrpSpPr>
      <xdr:grpSpPr>
        <a:xfrm>
          <a:off x="95251" y="2362200"/>
          <a:ext cx="4533900" cy="1882775"/>
          <a:chOff x="123826" y="2533650"/>
          <a:chExt cx="4533900" cy="1952625"/>
        </a:xfrm>
      </xdr:grpSpPr>
      <xdr:sp macro="" textlink="">
        <xdr:nvSpPr>
          <xdr:cNvPr id="52" name="Rectangle: Rounded Corners 51">
            <a:extLst>
              <a:ext uri="{FF2B5EF4-FFF2-40B4-BE49-F238E27FC236}">
                <a16:creationId xmlns:a16="http://schemas.microsoft.com/office/drawing/2014/main" id="{E585AA5F-460A-544E-8B4A-030B2DAC0F26}"/>
              </a:ext>
            </a:extLst>
          </xdr:cNvPr>
          <xdr:cNvSpPr/>
        </xdr:nvSpPr>
        <xdr:spPr>
          <a:xfrm>
            <a:off x="123826" y="2533650"/>
            <a:ext cx="4533900" cy="19526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3" name="Rectangle: Rounded Corners 52">
            <a:extLst>
              <a:ext uri="{FF2B5EF4-FFF2-40B4-BE49-F238E27FC236}">
                <a16:creationId xmlns:a16="http://schemas.microsoft.com/office/drawing/2014/main" id="{9BED0ECD-E22B-4DAB-8087-DB9761EE969E}"/>
              </a:ext>
            </a:extLst>
          </xdr:cNvPr>
          <xdr:cNvSpPr/>
        </xdr:nvSpPr>
        <xdr:spPr>
          <a:xfrm>
            <a:off x="342901" y="2619374"/>
            <a:ext cx="3448049" cy="247651"/>
          </a:xfrm>
          <a:prstGeom prst="roundRect">
            <a:avLst/>
          </a:prstGeom>
          <a:gradFill>
            <a:gsLst>
              <a:gs pos="0">
                <a:schemeClr val="tx1">
                  <a:lumMod val="85000"/>
                  <a:lumOff val="15000"/>
                  <a:alpha val="80000"/>
                </a:schemeClr>
              </a:gs>
              <a:gs pos="100000">
                <a:schemeClr val="bg2">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300" b="1">
                <a:solidFill>
                  <a:schemeClr val="bg1"/>
                </a:solidFill>
                <a:latin typeface="+mn-lt"/>
                <a:ea typeface="+mn-ea"/>
                <a:cs typeface="+mn-cs"/>
              </a:rPr>
              <a:t>SALES</a:t>
            </a:r>
            <a:r>
              <a:rPr lang="en-IN" sz="1300" b="1" baseline="0">
                <a:solidFill>
                  <a:schemeClr val="bg1"/>
                </a:solidFill>
                <a:latin typeface="+mn-lt"/>
                <a:ea typeface="+mn-ea"/>
                <a:cs typeface="+mn-cs"/>
              </a:rPr>
              <a:t> AND PROFIT ANALYSIS</a:t>
            </a:r>
            <a:endParaRPr lang="en-IN" sz="1300" b="1">
              <a:solidFill>
                <a:schemeClr val="bg1"/>
              </a:solidFill>
              <a:latin typeface="+mn-lt"/>
              <a:ea typeface="+mn-ea"/>
              <a:cs typeface="+mn-cs"/>
            </a:endParaRPr>
          </a:p>
        </xdr:txBody>
      </xdr:sp>
    </xdr:grpSp>
    <xdr:clientData/>
  </xdr:twoCellAnchor>
  <xdr:twoCellAnchor>
    <xdr:from>
      <xdr:col>0</xdr:col>
      <xdr:colOff>114299</xdr:colOff>
      <xdr:row>23</xdr:row>
      <xdr:rowOff>66675</xdr:rowOff>
    </xdr:from>
    <xdr:to>
      <xdr:col>8</xdr:col>
      <xdr:colOff>209550</xdr:colOff>
      <xdr:row>33</xdr:row>
      <xdr:rowOff>114300</xdr:rowOff>
    </xdr:to>
    <xdr:grpSp>
      <xdr:nvGrpSpPr>
        <xdr:cNvPr id="58" name="Group 57">
          <a:extLst>
            <a:ext uri="{FF2B5EF4-FFF2-40B4-BE49-F238E27FC236}">
              <a16:creationId xmlns:a16="http://schemas.microsoft.com/office/drawing/2014/main" id="{CADF6910-D074-423D-91A8-31EA25030EF2}"/>
            </a:ext>
          </a:extLst>
        </xdr:cNvPr>
        <xdr:cNvGrpSpPr/>
      </xdr:nvGrpSpPr>
      <xdr:grpSpPr>
        <a:xfrm>
          <a:off x="114299" y="4302125"/>
          <a:ext cx="4972051" cy="1889125"/>
          <a:chOff x="123826" y="2533650"/>
          <a:chExt cx="4533900" cy="1952625"/>
        </a:xfrm>
      </xdr:grpSpPr>
      <xdr:sp macro="" textlink="">
        <xdr:nvSpPr>
          <xdr:cNvPr id="59" name="Rectangle: Rounded Corners 58">
            <a:extLst>
              <a:ext uri="{FF2B5EF4-FFF2-40B4-BE49-F238E27FC236}">
                <a16:creationId xmlns:a16="http://schemas.microsoft.com/office/drawing/2014/main" id="{F8D6B532-07F4-526C-DA88-74A5E869B073}"/>
              </a:ext>
            </a:extLst>
          </xdr:cNvPr>
          <xdr:cNvSpPr/>
        </xdr:nvSpPr>
        <xdr:spPr>
          <a:xfrm>
            <a:off x="123826" y="2533650"/>
            <a:ext cx="4533900" cy="19526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0" name="Rectangle: Rounded Corners 59">
            <a:extLst>
              <a:ext uri="{FF2B5EF4-FFF2-40B4-BE49-F238E27FC236}">
                <a16:creationId xmlns:a16="http://schemas.microsoft.com/office/drawing/2014/main" id="{00A119EA-E9C1-1AE7-9DE2-C4DFEFA1CCF4}"/>
              </a:ext>
            </a:extLst>
          </xdr:cNvPr>
          <xdr:cNvSpPr/>
        </xdr:nvSpPr>
        <xdr:spPr>
          <a:xfrm>
            <a:off x="342901" y="2619374"/>
            <a:ext cx="3448049" cy="247651"/>
          </a:xfrm>
          <a:prstGeom prst="roundRect">
            <a:avLst/>
          </a:prstGeom>
          <a:gradFill>
            <a:gsLst>
              <a:gs pos="0">
                <a:schemeClr val="tx1">
                  <a:lumMod val="85000"/>
                  <a:lumOff val="15000"/>
                  <a:alpha val="80000"/>
                </a:schemeClr>
              </a:gs>
              <a:gs pos="100000">
                <a:schemeClr val="bg2">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300" b="1" baseline="0">
                <a:solidFill>
                  <a:schemeClr val="bg1"/>
                </a:solidFill>
                <a:latin typeface="+mn-lt"/>
                <a:ea typeface="+mn-ea"/>
                <a:cs typeface="+mn-cs"/>
              </a:rPr>
              <a:t> TOP 15 STATES BY SALES</a:t>
            </a:r>
            <a:endParaRPr lang="en-IN" sz="1300" b="1">
              <a:solidFill>
                <a:schemeClr val="bg1"/>
              </a:solidFill>
              <a:latin typeface="+mn-lt"/>
              <a:ea typeface="+mn-ea"/>
              <a:cs typeface="+mn-cs"/>
            </a:endParaRPr>
          </a:p>
        </xdr:txBody>
      </xdr:sp>
    </xdr:grpSp>
    <xdr:clientData/>
  </xdr:twoCellAnchor>
  <xdr:twoCellAnchor>
    <xdr:from>
      <xdr:col>15</xdr:col>
      <xdr:colOff>209550</xdr:colOff>
      <xdr:row>12</xdr:row>
      <xdr:rowOff>180975</xdr:rowOff>
    </xdr:from>
    <xdr:to>
      <xdr:col>20</xdr:col>
      <xdr:colOff>533400</xdr:colOff>
      <xdr:row>23</xdr:row>
      <xdr:rowOff>38100</xdr:rowOff>
    </xdr:to>
    <xdr:grpSp>
      <xdr:nvGrpSpPr>
        <xdr:cNvPr id="61" name="Group 60">
          <a:extLst>
            <a:ext uri="{FF2B5EF4-FFF2-40B4-BE49-F238E27FC236}">
              <a16:creationId xmlns:a16="http://schemas.microsoft.com/office/drawing/2014/main" id="{21A99F67-5DB8-418D-B5ED-634D0042120A}"/>
            </a:ext>
          </a:extLst>
        </xdr:cNvPr>
        <xdr:cNvGrpSpPr/>
      </xdr:nvGrpSpPr>
      <xdr:grpSpPr>
        <a:xfrm>
          <a:off x="9353550" y="2390775"/>
          <a:ext cx="3371850" cy="1882775"/>
          <a:chOff x="123826" y="2533650"/>
          <a:chExt cx="4533900" cy="1952625"/>
        </a:xfrm>
      </xdr:grpSpPr>
      <xdr:sp macro="" textlink="">
        <xdr:nvSpPr>
          <xdr:cNvPr id="62" name="Rectangle: Rounded Corners 61">
            <a:extLst>
              <a:ext uri="{FF2B5EF4-FFF2-40B4-BE49-F238E27FC236}">
                <a16:creationId xmlns:a16="http://schemas.microsoft.com/office/drawing/2014/main" id="{0093947A-B331-495C-9C7C-37E470DA50F6}"/>
              </a:ext>
            </a:extLst>
          </xdr:cNvPr>
          <xdr:cNvSpPr/>
        </xdr:nvSpPr>
        <xdr:spPr>
          <a:xfrm>
            <a:off x="123826" y="2533650"/>
            <a:ext cx="4533900" cy="19526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2127CF11-6188-7CE0-CCB0-232047149E50}"/>
              </a:ext>
            </a:extLst>
          </xdr:cNvPr>
          <xdr:cNvSpPr/>
        </xdr:nvSpPr>
        <xdr:spPr>
          <a:xfrm>
            <a:off x="342901" y="2619374"/>
            <a:ext cx="3448049" cy="247651"/>
          </a:xfrm>
          <a:prstGeom prst="roundRect">
            <a:avLst/>
          </a:prstGeom>
          <a:gradFill>
            <a:gsLst>
              <a:gs pos="0">
                <a:schemeClr val="tx1">
                  <a:lumMod val="85000"/>
                  <a:lumOff val="15000"/>
                  <a:alpha val="80000"/>
                </a:schemeClr>
              </a:gs>
              <a:gs pos="100000">
                <a:schemeClr val="bg2">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300" b="1">
                <a:solidFill>
                  <a:schemeClr val="lt1"/>
                </a:solidFill>
                <a:latin typeface="+mn-lt"/>
                <a:ea typeface="+mn-ea"/>
                <a:cs typeface="+mn-cs"/>
              </a:rPr>
              <a:t>CATEGORY WISE</a:t>
            </a:r>
            <a:r>
              <a:rPr lang="en-IN" sz="1300" b="1" baseline="0">
                <a:solidFill>
                  <a:schemeClr val="lt1"/>
                </a:solidFill>
                <a:latin typeface="+mn-lt"/>
                <a:ea typeface="+mn-ea"/>
                <a:cs typeface="+mn-cs"/>
              </a:rPr>
              <a:t> SALES %</a:t>
            </a:r>
            <a:endParaRPr lang="en-IN" sz="1300" b="1">
              <a:solidFill>
                <a:schemeClr val="lt1"/>
              </a:solidFill>
              <a:latin typeface="+mn-lt"/>
              <a:ea typeface="+mn-ea"/>
              <a:cs typeface="+mn-cs"/>
            </a:endParaRPr>
          </a:p>
        </xdr:txBody>
      </xdr:sp>
    </xdr:grpSp>
    <xdr:clientData/>
  </xdr:twoCellAnchor>
  <xdr:twoCellAnchor>
    <xdr:from>
      <xdr:col>7</xdr:col>
      <xdr:colOff>457200</xdr:colOff>
      <xdr:row>12</xdr:row>
      <xdr:rowOff>171450</xdr:rowOff>
    </xdr:from>
    <xdr:to>
      <xdr:col>15</xdr:col>
      <xdr:colOff>114300</xdr:colOff>
      <xdr:row>23</xdr:row>
      <xdr:rowOff>28575</xdr:rowOff>
    </xdr:to>
    <xdr:grpSp>
      <xdr:nvGrpSpPr>
        <xdr:cNvPr id="64" name="Group 63">
          <a:extLst>
            <a:ext uri="{FF2B5EF4-FFF2-40B4-BE49-F238E27FC236}">
              <a16:creationId xmlns:a16="http://schemas.microsoft.com/office/drawing/2014/main" id="{DDB58F2D-5B39-4DAC-87C0-B5D1423BE42A}"/>
            </a:ext>
          </a:extLst>
        </xdr:cNvPr>
        <xdr:cNvGrpSpPr/>
      </xdr:nvGrpSpPr>
      <xdr:grpSpPr>
        <a:xfrm>
          <a:off x="4724400" y="2381250"/>
          <a:ext cx="4533900" cy="1882775"/>
          <a:chOff x="123826" y="2533650"/>
          <a:chExt cx="4533900" cy="1952625"/>
        </a:xfrm>
      </xdr:grpSpPr>
      <xdr:sp macro="" textlink="">
        <xdr:nvSpPr>
          <xdr:cNvPr id="65" name="Rectangle: Rounded Corners 64">
            <a:extLst>
              <a:ext uri="{FF2B5EF4-FFF2-40B4-BE49-F238E27FC236}">
                <a16:creationId xmlns:a16="http://schemas.microsoft.com/office/drawing/2014/main" id="{9E76BE9E-B26F-1086-ADE5-94428E7A88EB}"/>
              </a:ext>
            </a:extLst>
          </xdr:cNvPr>
          <xdr:cNvSpPr/>
        </xdr:nvSpPr>
        <xdr:spPr>
          <a:xfrm>
            <a:off x="123826" y="2533650"/>
            <a:ext cx="4533900" cy="19526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6" name="Rectangle: Rounded Corners 65">
            <a:extLst>
              <a:ext uri="{FF2B5EF4-FFF2-40B4-BE49-F238E27FC236}">
                <a16:creationId xmlns:a16="http://schemas.microsoft.com/office/drawing/2014/main" id="{7D1BDF23-1467-7D69-890A-4522D0D75F77}"/>
              </a:ext>
            </a:extLst>
          </xdr:cNvPr>
          <xdr:cNvSpPr/>
        </xdr:nvSpPr>
        <xdr:spPr>
          <a:xfrm>
            <a:off x="342901" y="2619374"/>
            <a:ext cx="3448049" cy="247651"/>
          </a:xfrm>
          <a:prstGeom prst="roundRect">
            <a:avLst/>
          </a:prstGeom>
          <a:gradFill>
            <a:gsLst>
              <a:gs pos="0">
                <a:schemeClr val="tx1">
                  <a:lumMod val="85000"/>
                  <a:lumOff val="15000"/>
                  <a:alpha val="80000"/>
                </a:schemeClr>
              </a:gs>
              <a:gs pos="100000">
                <a:schemeClr val="bg2">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300" b="1">
                <a:solidFill>
                  <a:schemeClr val="lt1"/>
                </a:solidFill>
                <a:latin typeface="+mn-lt"/>
                <a:ea typeface="+mn-ea"/>
                <a:cs typeface="+mn-cs"/>
              </a:rPr>
              <a:t>CATEGORY WISE PROFIT</a:t>
            </a:r>
          </a:p>
        </xdr:txBody>
      </xdr:sp>
    </xdr:grpSp>
    <xdr:clientData/>
  </xdr:twoCellAnchor>
  <xdr:twoCellAnchor>
    <xdr:from>
      <xdr:col>14</xdr:col>
      <xdr:colOff>542925</xdr:colOff>
      <xdr:row>23</xdr:row>
      <xdr:rowOff>85725</xdr:rowOff>
    </xdr:from>
    <xdr:to>
      <xdr:col>20</xdr:col>
      <xdr:colOff>581024</xdr:colOff>
      <xdr:row>33</xdr:row>
      <xdr:rowOff>133350</xdr:rowOff>
    </xdr:to>
    <xdr:grpSp>
      <xdr:nvGrpSpPr>
        <xdr:cNvPr id="67" name="Group 66">
          <a:extLst>
            <a:ext uri="{FF2B5EF4-FFF2-40B4-BE49-F238E27FC236}">
              <a16:creationId xmlns:a16="http://schemas.microsoft.com/office/drawing/2014/main" id="{FB62D55A-904D-4C75-BEB3-FED98A25EDE2}"/>
            </a:ext>
          </a:extLst>
        </xdr:cNvPr>
        <xdr:cNvGrpSpPr/>
      </xdr:nvGrpSpPr>
      <xdr:grpSpPr>
        <a:xfrm>
          <a:off x="9077325" y="4321175"/>
          <a:ext cx="3695699" cy="1889125"/>
          <a:chOff x="123826" y="2533650"/>
          <a:chExt cx="4533900" cy="1952625"/>
        </a:xfrm>
      </xdr:grpSpPr>
      <xdr:sp macro="" textlink="">
        <xdr:nvSpPr>
          <xdr:cNvPr id="68" name="Rectangle: Rounded Corners 67">
            <a:extLst>
              <a:ext uri="{FF2B5EF4-FFF2-40B4-BE49-F238E27FC236}">
                <a16:creationId xmlns:a16="http://schemas.microsoft.com/office/drawing/2014/main" id="{CA1B512C-624C-16BD-3F80-01A0DAC10174}"/>
              </a:ext>
            </a:extLst>
          </xdr:cNvPr>
          <xdr:cNvSpPr/>
        </xdr:nvSpPr>
        <xdr:spPr>
          <a:xfrm>
            <a:off x="123826" y="2533650"/>
            <a:ext cx="4533900" cy="1952625"/>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1300" b="1" baseline="0">
              <a:solidFill>
                <a:schemeClr val="bg1"/>
              </a:solidFill>
              <a:latin typeface="+mn-lt"/>
              <a:ea typeface="+mn-ea"/>
              <a:cs typeface="+mn-cs"/>
            </a:endParaRPr>
          </a:p>
        </xdr:txBody>
      </xdr:sp>
      <xdr:sp macro="" textlink="">
        <xdr:nvSpPr>
          <xdr:cNvPr id="69" name="Rectangle: Rounded Corners 68">
            <a:extLst>
              <a:ext uri="{FF2B5EF4-FFF2-40B4-BE49-F238E27FC236}">
                <a16:creationId xmlns:a16="http://schemas.microsoft.com/office/drawing/2014/main" id="{2D974490-FF7E-BE1B-9981-3005751BD76F}"/>
              </a:ext>
            </a:extLst>
          </xdr:cNvPr>
          <xdr:cNvSpPr/>
        </xdr:nvSpPr>
        <xdr:spPr>
          <a:xfrm>
            <a:off x="342901" y="2619374"/>
            <a:ext cx="3448049" cy="247651"/>
          </a:xfrm>
          <a:prstGeom prst="roundRect">
            <a:avLst/>
          </a:prstGeom>
          <a:gradFill>
            <a:gsLst>
              <a:gs pos="0">
                <a:schemeClr val="tx1">
                  <a:lumMod val="85000"/>
                  <a:lumOff val="15000"/>
                  <a:alpha val="80000"/>
                </a:schemeClr>
              </a:gs>
              <a:gs pos="100000">
                <a:schemeClr val="bg2">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300" b="1" baseline="0">
                <a:solidFill>
                  <a:schemeClr val="bg1"/>
                </a:solidFill>
                <a:latin typeface="+mn-lt"/>
                <a:ea typeface="+mn-ea"/>
                <a:cs typeface="+mn-cs"/>
              </a:rPr>
              <a:t>FILTERS</a:t>
            </a:r>
          </a:p>
        </xdr:txBody>
      </xdr:sp>
    </xdr:grpSp>
    <xdr:clientData/>
  </xdr:twoCellAnchor>
  <xdr:twoCellAnchor>
    <xdr:from>
      <xdr:col>0</xdr:col>
      <xdr:colOff>9526</xdr:colOff>
      <xdr:row>13</xdr:row>
      <xdr:rowOff>57150</xdr:rowOff>
    </xdr:from>
    <xdr:to>
      <xdr:col>7</xdr:col>
      <xdr:colOff>419100</xdr:colOff>
      <xdr:row>23</xdr:row>
      <xdr:rowOff>57150</xdr:rowOff>
    </xdr:to>
    <xdr:graphicFrame macro="">
      <xdr:nvGraphicFramePr>
        <xdr:cNvPr id="73" name="Combo Chart">
          <a:extLst>
            <a:ext uri="{FF2B5EF4-FFF2-40B4-BE49-F238E27FC236}">
              <a16:creationId xmlns:a16="http://schemas.microsoft.com/office/drawing/2014/main" id="{B60E59ED-2066-4AC9-85DF-824F5E073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419101</xdr:colOff>
      <xdr:row>14</xdr:row>
      <xdr:rowOff>76200</xdr:rowOff>
    </xdr:from>
    <xdr:to>
      <xdr:col>15</xdr:col>
      <xdr:colOff>66675</xdr:colOff>
      <xdr:row>23</xdr:row>
      <xdr:rowOff>38100</xdr:rowOff>
    </xdr:to>
    <mc:AlternateContent xmlns:mc="http://schemas.openxmlformats.org/markup-compatibility/2006">
      <mc:Choice xmlns:cx1="http://schemas.microsoft.com/office/drawing/2015/9/8/chartex" Requires="cx1">
        <xdr:graphicFrame macro="">
          <xdr:nvGraphicFramePr>
            <xdr:cNvPr id="74" name="WaterFall Design">
              <a:extLst>
                <a:ext uri="{FF2B5EF4-FFF2-40B4-BE49-F238E27FC236}">
                  <a16:creationId xmlns:a16="http://schemas.microsoft.com/office/drawing/2014/main" id="{375D0950-6F52-4521-B352-38551A48EC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686301" y="2654300"/>
              <a:ext cx="4524374" cy="161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180975</xdr:colOff>
      <xdr:row>14</xdr:row>
      <xdr:rowOff>0</xdr:rowOff>
    </xdr:from>
    <xdr:to>
      <xdr:col>21</xdr:col>
      <xdr:colOff>190501</xdr:colOff>
      <xdr:row>24</xdr:row>
      <xdr:rowOff>19049</xdr:rowOff>
    </xdr:to>
    <xdr:graphicFrame macro="">
      <xdr:nvGraphicFramePr>
        <xdr:cNvPr id="75" name="Chart 74">
          <a:extLst>
            <a:ext uri="{FF2B5EF4-FFF2-40B4-BE49-F238E27FC236}">
              <a16:creationId xmlns:a16="http://schemas.microsoft.com/office/drawing/2014/main" id="{A7BED70E-2E0E-4D2C-A1B0-CD15C4D09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219074</xdr:colOff>
      <xdr:row>25</xdr:row>
      <xdr:rowOff>0</xdr:rowOff>
    </xdr:from>
    <xdr:to>
      <xdr:col>8</xdr:col>
      <xdr:colOff>152399</xdr:colOff>
      <xdr:row>34</xdr:row>
      <xdr:rowOff>9526</xdr:rowOff>
    </xdr:to>
    <xdr:graphicFrame macro="">
      <xdr:nvGraphicFramePr>
        <xdr:cNvPr id="80" name="Chart 79">
          <a:extLst>
            <a:ext uri="{FF2B5EF4-FFF2-40B4-BE49-F238E27FC236}">
              <a16:creationId xmlns:a16="http://schemas.microsoft.com/office/drawing/2014/main" id="{035D7388-3CE9-47E4-ACEB-81313F07B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276225</xdr:colOff>
      <xdr:row>23</xdr:row>
      <xdr:rowOff>76200</xdr:rowOff>
    </xdr:from>
    <xdr:to>
      <xdr:col>14</xdr:col>
      <xdr:colOff>466725</xdr:colOff>
      <xdr:row>34</xdr:row>
      <xdr:rowOff>9524</xdr:rowOff>
    </xdr:to>
    <xdr:grpSp>
      <xdr:nvGrpSpPr>
        <xdr:cNvPr id="88" name="Group 87">
          <a:extLst>
            <a:ext uri="{FF2B5EF4-FFF2-40B4-BE49-F238E27FC236}">
              <a16:creationId xmlns:a16="http://schemas.microsoft.com/office/drawing/2014/main" id="{80646D78-164B-8930-FAC9-92D0AB6B23EA}"/>
            </a:ext>
          </a:extLst>
        </xdr:cNvPr>
        <xdr:cNvGrpSpPr/>
      </xdr:nvGrpSpPr>
      <xdr:grpSpPr>
        <a:xfrm>
          <a:off x="5153025" y="4311650"/>
          <a:ext cx="3848100" cy="1958974"/>
          <a:chOff x="4714875" y="4457700"/>
          <a:chExt cx="3848100" cy="2028824"/>
        </a:xfrm>
      </xdr:grpSpPr>
      <xdr:grpSp>
        <xdr:nvGrpSpPr>
          <xdr:cNvPr id="70" name="Group 69">
            <a:extLst>
              <a:ext uri="{FF2B5EF4-FFF2-40B4-BE49-F238E27FC236}">
                <a16:creationId xmlns:a16="http://schemas.microsoft.com/office/drawing/2014/main" id="{6F903BBA-B9E5-4A5F-97F4-6EE6989244A9}"/>
              </a:ext>
            </a:extLst>
          </xdr:cNvPr>
          <xdr:cNvGrpSpPr/>
        </xdr:nvGrpSpPr>
        <xdr:grpSpPr>
          <a:xfrm>
            <a:off x="4714875" y="4457700"/>
            <a:ext cx="3848100" cy="1952625"/>
            <a:chOff x="123826" y="2533650"/>
            <a:chExt cx="4533900" cy="1952625"/>
          </a:xfrm>
        </xdr:grpSpPr>
        <xdr:sp macro="" textlink="">
          <xdr:nvSpPr>
            <xdr:cNvPr id="71" name="Rectangle: Rounded Corners 70">
              <a:extLst>
                <a:ext uri="{FF2B5EF4-FFF2-40B4-BE49-F238E27FC236}">
                  <a16:creationId xmlns:a16="http://schemas.microsoft.com/office/drawing/2014/main" id="{A9073414-7E12-2762-9FE2-BCAA912EB9BF}"/>
                </a:ext>
              </a:extLst>
            </xdr:cNvPr>
            <xdr:cNvSpPr/>
          </xdr:nvSpPr>
          <xdr:spPr>
            <a:xfrm>
              <a:off x="123826" y="2533650"/>
              <a:ext cx="4533900" cy="19526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2" name="Rectangle: Rounded Corners 71">
              <a:extLst>
                <a:ext uri="{FF2B5EF4-FFF2-40B4-BE49-F238E27FC236}">
                  <a16:creationId xmlns:a16="http://schemas.microsoft.com/office/drawing/2014/main" id="{3DD05D1E-74FF-6F46-6697-341B306EECBE}"/>
                </a:ext>
              </a:extLst>
            </xdr:cNvPr>
            <xdr:cNvSpPr/>
          </xdr:nvSpPr>
          <xdr:spPr>
            <a:xfrm>
              <a:off x="342901" y="2619374"/>
              <a:ext cx="3448049" cy="247651"/>
            </a:xfrm>
            <a:prstGeom prst="roundRect">
              <a:avLst/>
            </a:prstGeom>
            <a:gradFill>
              <a:gsLst>
                <a:gs pos="0">
                  <a:schemeClr val="tx1">
                    <a:lumMod val="85000"/>
                    <a:lumOff val="15000"/>
                    <a:alpha val="80000"/>
                  </a:schemeClr>
                </a:gs>
                <a:gs pos="100000">
                  <a:schemeClr val="bg2">
                    <a:lumMod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300" b="1" baseline="0">
                  <a:solidFill>
                    <a:schemeClr val="bg1"/>
                  </a:solidFill>
                  <a:latin typeface="+mn-lt"/>
                  <a:ea typeface="+mn-ea"/>
                  <a:cs typeface="+mn-cs"/>
                </a:rPr>
                <a:t>TOP 5 SUB-CATEGORIES BY SALES</a:t>
              </a:r>
            </a:p>
          </xdr:txBody>
        </xdr:sp>
      </xdr:grpSp>
      <xdr:graphicFrame macro="">
        <xdr:nvGraphicFramePr>
          <xdr:cNvPr id="81" name="Chart 80">
            <a:extLst>
              <a:ext uri="{FF2B5EF4-FFF2-40B4-BE49-F238E27FC236}">
                <a16:creationId xmlns:a16="http://schemas.microsoft.com/office/drawing/2014/main" id="{3A6D7C14-E019-4330-B4DA-387A90AC1B43}"/>
              </a:ext>
            </a:extLst>
          </xdr:cNvPr>
          <xdr:cNvGraphicFramePr>
            <a:graphicFrameLocks/>
          </xdr:cNvGraphicFramePr>
        </xdr:nvGraphicFramePr>
        <xdr:xfrm>
          <a:off x="4838701" y="4810125"/>
          <a:ext cx="3619499" cy="1676399"/>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editAs="oneCell">
    <xdr:from>
      <xdr:col>15</xdr:col>
      <xdr:colOff>76200</xdr:colOff>
      <xdr:row>25</xdr:row>
      <xdr:rowOff>114300</xdr:rowOff>
    </xdr:from>
    <xdr:to>
      <xdr:col>16</xdr:col>
      <xdr:colOff>457200</xdr:colOff>
      <xdr:row>33</xdr:row>
      <xdr:rowOff>28575</xdr:rowOff>
    </xdr:to>
    <mc:AlternateContent xmlns:mc="http://schemas.openxmlformats.org/markup-compatibility/2006" xmlns:a14="http://schemas.microsoft.com/office/drawing/2010/main">
      <mc:Choice Requires="a14">
        <xdr:graphicFrame macro="">
          <xdr:nvGraphicFramePr>
            <xdr:cNvPr id="82" name="Year 1">
              <a:extLst>
                <a:ext uri="{FF2B5EF4-FFF2-40B4-BE49-F238E27FC236}">
                  <a16:creationId xmlns:a16="http://schemas.microsoft.com/office/drawing/2014/main" id="{50680C09-93F1-459D-B755-FFB6DE742C6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220200" y="4876800"/>
              <a:ext cx="9906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514350</xdr:colOff>
      <xdr:row>25</xdr:row>
      <xdr:rowOff>104775</xdr:rowOff>
    </xdr:from>
    <xdr:to>
      <xdr:col>18</xdr:col>
      <xdr:colOff>523875</xdr:colOff>
      <xdr:row>33</xdr:row>
      <xdr:rowOff>9524</xdr:rowOff>
    </xdr:to>
    <mc:AlternateContent xmlns:mc="http://schemas.openxmlformats.org/markup-compatibility/2006" xmlns:a14="http://schemas.microsoft.com/office/drawing/2010/main">
      <mc:Choice Requires="a14">
        <xdr:graphicFrame macro="">
          <xdr:nvGraphicFramePr>
            <xdr:cNvPr id="83" name="Segment 1">
              <a:extLst>
                <a:ext uri="{FF2B5EF4-FFF2-40B4-BE49-F238E27FC236}">
                  <a16:creationId xmlns:a16="http://schemas.microsoft.com/office/drawing/2014/main" id="{5FD3CAA6-042F-4AEE-BD8A-973F4CCBA42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267950" y="4867275"/>
              <a:ext cx="1228725"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571501</xdr:colOff>
      <xdr:row>25</xdr:row>
      <xdr:rowOff>95251</xdr:rowOff>
    </xdr:from>
    <xdr:to>
      <xdr:col>20</xdr:col>
      <xdr:colOff>476250</xdr:colOff>
      <xdr:row>33</xdr:row>
      <xdr:rowOff>19050</xdr:rowOff>
    </xdr:to>
    <mc:AlternateContent xmlns:mc="http://schemas.openxmlformats.org/markup-compatibility/2006" xmlns:a14="http://schemas.microsoft.com/office/drawing/2010/main">
      <mc:Choice Requires="a14">
        <xdr:graphicFrame macro="">
          <xdr:nvGraphicFramePr>
            <xdr:cNvPr id="84" name="Region 1">
              <a:extLst>
                <a:ext uri="{FF2B5EF4-FFF2-40B4-BE49-F238E27FC236}">
                  <a16:creationId xmlns:a16="http://schemas.microsoft.com/office/drawing/2014/main" id="{C9BCD1D2-208A-4797-A53E-34D84A0EF04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544301" y="4857751"/>
              <a:ext cx="1123949"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40.963681134257" createdVersion="8" refreshedVersion="8" minRefreshableVersion="3" recordCount="9994" xr:uid="{14FA5F9F-DBBB-4AE8-B0C4-9F262D780B2A}">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73058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B80B88-FF12-4CC8-B6D2-70236DF0D488}" name="PivotTable8"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0">
  <location ref="AY3:AZ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3">
    <format dxfId="2">
      <pivotArea collapsedLevelsAreSubtotals="1" fieldPosition="0">
        <references count="1">
          <reference field="3" count="1">
            <x v="1"/>
          </reference>
        </references>
      </pivotArea>
    </format>
    <format dxfId="1">
      <pivotArea collapsedLevelsAreSubtotals="1" fieldPosition="0">
        <references count="1">
          <reference field="3" count="1">
            <x v="2"/>
          </reference>
        </references>
      </pivotArea>
    </format>
    <format dxfId="0">
      <pivotArea grandRow="1"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0FB3DA-B7D6-469B-B8A5-61671F0AC5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3:M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F7F88F-1A61-49F2-9840-7EF26B1C54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3:AE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002D21-939C-4039-B383-C599F8603BBF}" name="PivotTable6"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8">
  <location ref="AQ3:AR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9CE212-1B71-4F2F-B54E-EE605E81A430}"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4">
  <location ref="AI3:A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E1A7F7-91A3-447A-9592-F0A73E0C22F5}" name="Category"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
  <location ref="E3:F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3CC01E-D095-45C4-93B4-A883A500434B}" name="Sales and Profit by Month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CDC141-EF6A-447A-ACB8-A26658B6C89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Row Label">
  <location ref="BC3:BH7"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1">
    <format dxfId="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E7D6CE-5812-40BC-9A29-BEAFDE92975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U3:AV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287336-71CE-45B0-B6C8-D467875B1CD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M3:A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3F6F28-BE36-4DB9-A402-2C94AAA28F2F}"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4">
  <location ref="R3:S24"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1"/>
  </rowFields>
  <rowItems count="21">
    <i>
      <x v="3"/>
    </i>
    <i>
      <x v="30"/>
    </i>
    <i>
      <x v="41"/>
    </i>
    <i>
      <x v="45"/>
    </i>
    <i>
      <x v="36"/>
    </i>
    <i>
      <x v="8"/>
    </i>
    <i>
      <x v="11"/>
    </i>
    <i>
      <x v="33"/>
    </i>
    <i>
      <x v="20"/>
    </i>
    <i>
      <x v="44"/>
    </i>
    <i>
      <x v="31"/>
    </i>
    <i>
      <x v="12"/>
    </i>
    <i>
      <x v="9"/>
    </i>
    <i>
      <x v="15"/>
    </i>
    <i>
      <x v="28"/>
    </i>
    <i>
      <x v="1"/>
    </i>
    <i>
      <x v="47"/>
    </i>
    <i>
      <x v="4"/>
    </i>
    <i>
      <x v="40"/>
    </i>
    <i>
      <x v="21"/>
    </i>
    <i t="grand">
      <x/>
    </i>
  </rowItems>
  <colItems count="1">
    <i/>
  </colItems>
  <dataFields count="1">
    <dataField name="Sum of Sales" fld="18" baseField="0" baseItem="0"/>
  </dataFields>
  <formats count="1">
    <format dxfId="5">
      <pivotArea collapsedLevelsAreSubtotals="1" fieldPosition="0">
        <references count="1">
          <reference field="11" count="1">
            <x v="3"/>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EA5926-68F4-4ACA-858A-C031A8A58BFA}" sourceName="Year">
  <pivotTables>
    <pivotTable tabId="3" name="PivotTable8"/>
    <pivotTable tabId="3" name="Category"/>
    <pivotTable tabId="3" name="PivotTable1"/>
    <pivotTable tabId="3" name="PivotTable2"/>
    <pivotTable tabId="3" name="PivotTable3"/>
    <pivotTable tabId="3" name="PivotTable4"/>
    <pivotTable tabId="3" name="PivotTable5"/>
    <pivotTable tabId="3" name="PivotTable6"/>
    <pivotTable tabId="3" name="PivotTable7"/>
    <pivotTable tabId="3" name="Sales and Profit by Months"/>
  </pivotTables>
  <data>
    <tabular pivotCacheId="137305861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DF6C27-F7DD-4BD9-8712-512B30484113}" sourceName="Segment">
  <pivotTables>
    <pivotTable tabId="3" name="PivotTable8"/>
    <pivotTable tabId="3" name="Category"/>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 tabId="3" name="Sales and Profit by Months"/>
  </pivotTables>
  <data>
    <tabular pivotCacheId="137305861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52435B-F43E-4608-8EFF-4354B3E9B469}" sourceName="Region">
  <pivotTables>
    <pivotTable tabId="3" name="PivotTable8"/>
    <pivotTable tabId="3" name="Category"/>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 tabId="3" name="Sales and Profit by Months"/>
  </pivotTables>
  <data>
    <tabular pivotCacheId="137305861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9663BC-CCBB-4A93-9854-4575E3606BB3}" cache="Slicer_Year" caption="Year" rowHeight="241300"/>
  <slicer name="Segment" xr10:uid="{D09068F0-4C00-4296-9D54-CF327F81D599}" cache="Slicer_Segment" caption="Segment" rowHeight="241300"/>
  <slicer name="Region" xr10:uid="{62720BB8-C207-46E4-A86B-D65014BD618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58E112E-7A95-476D-9302-E5FB5FFB104B}" cache="Slicer_Year" caption="Year" startItem="1" style="SlicerStyleLight_New" rowHeight="241300"/>
  <slicer name="Segment 1" xr10:uid="{46AB5832-65AF-4C8C-923A-84913322299F}" cache="Slicer_Segment" caption="Segment" style="SlicerStyleLight_New" rowHeight="241300"/>
  <slicer name="Region 1" xr10:uid="{0A85437A-7DF2-40BD-B6EB-594AB9AACCA6}" cache="Slicer_Region" caption="Region" style="SlicerStyleLight_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0C76E-5510-4525-9D12-350DA6BA3F7A}">
  <dimension ref="A3:BN24"/>
  <sheetViews>
    <sheetView topLeftCell="BG1" workbookViewId="0">
      <selection activeCell="AZ6" sqref="AZ6"/>
    </sheetView>
  </sheetViews>
  <sheetFormatPr defaultRowHeight="14.5" x14ac:dyDescent="0.35"/>
  <cols>
    <col min="1" max="1" width="12.36328125" bestFit="1" customWidth="1"/>
    <col min="2" max="2" width="11.26953125" bestFit="1" customWidth="1"/>
    <col min="3" max="3" width="11.81640625" bestFit="1" customWidth="1"/>
    <col min="5" max="5" width="13.1796875" bestFit="1" customWidth="1"/>
    <col min="6" max="6" width="11.81640625" bestFit="1" customWidth="1"/>
    <col min="7" max="7" width="12.54296875" bestFit="1" customWidth="1"/>
    <col min="8" max="8" width="13.7265625" customWidth="1"/>
    <col min="9" max="9" width="13" customWidth="1"/>
    <col min="12" max="12" width="13.1796875" bestFit="1" customWidth="1"/>
    <col min="13" max="13" width="11.26953125" bestFit="1" customWidth="1"/>
    <col min="14" max="14" width="12.1796875" bestFit="1" customWidth="1"/>
    <col min="18" max="18" width="13.08984375" bestFit="1" customWidth="1"/>
    <col min="19" max="19" width="11.81640625" bestFit="1" customWidth="1"/>
    <col min="21" max="21" width="14.453125" customWidth="1"/>
    <col min="22" max="22" width="12.26953125" customWidth="1"/>
    <col min="30" max="30" width="12.36328125" bestFit="1" customWidth="1"/>
    <col min="31" max="31" width="11.26953125" bestFit="1" customWidth="1"/>
    <col min="35" max="35" width="12.36328125" bestFit="1" customWidth="1"/>
    <col min="36" max="36" width="11.81640625" bestFit="1" customWidth="1"/>
    <col min="39" max="39" width="12.36328125" bestFit="1" customWidth="1"/>
    <col min="40" max="40" width="14.36328125" customWidth="1"/>
    <col min="43" max="43" width="12.36328125" bestFit="1" customWidth="1"/>
    <col min="44" max="44" width="14.54296875" bestFit="1" customWidth="1"/>
    <col min="47" max="47" width="12.36328125" bestFit="1" customWidth="1"/>
    <col min="48" max="48" width="15.81640625" bestFit="1" customWidth="1"/>
    <col min="51" max="51" width="12.36328125" bestFit="1" customWidth="1"/>
    <col min="52" max="52" width="18.36328125" bestFit="1" customWidth="1"/>
    <col min="55" max="55" width="11.54296875" bestFit="1" customWidth="1"/>
    <col min="56" max="57" width="11.81640625" bestFit="1" customWidth="1"/>
    <col min="58" max="58" width="14.54296875" bestFit="1" customWidth="1"/>
    <col min="59" max="59" width="15.81640625" bestFit="1" customWidth="1"/>
    <col min="60" max="60" width="18.36328125" bestFit="1" customWidth="1"/>
    <col min="62" max="63" width="10" customWidth="1"/>
    <col min="64" max="64" width="9.453125" customWidth="1"/>
    <col min="65" max="65" width="9.81640625" customWidth="1"/>
    <col min="66" max="66" width="9.7265625" customWidth="1"/>
  </cols>
  <sheetData>
    <row r="3" spans="1:66" x14ac:dyDescent="0.35">
      <c r="A3" s="5" t="s">
        <v>10933</v>
      </c>
      <c r="B3" t="s">
        <v>10947</v>
      </c>
      <c r="C3" t="s">
        <v>10948</v>
      </c>
      <c r="E3" s="5" t="s">
        <v>10933</v>
      </c>
      <c r="F3" t="s">
        <v>10948</v>
      </c>
      <c r="H3" s="10" t="s">
        <v>15</v>
      </c>
      <c r="I3" s="10" t="s">
        <v>21</v>
      </c>
      <c r="L3" s="5" t="s">
        <v>10933</v>
      </c>
      <c r="M3" t="s">
        <v>10947</v>
      </c>
      <c r="R3" s="5" t="s">
        <v>10933</v>
      </c>
      <c r="S3" t="s">
        <v>10947</v>
      </c>
      <c r="U3" s="10" t="s">
        <v>9</v>
      </c>
      <c r="V3" s="10" t="s">
        <v>18</v>
      </c>
      <c r="AD3" s="5" t="s">
        <v>10933</v>
      </c>
      <c r="AE3" t="s">
        <v>10947</v>
      </c>
      <c r="AI3" s="5" t="s">
        <v>10933</v>
      </c>
      <c r="AJ3" t="s">
        <v>10947</v>
      </c>
      <c r="AM3" s="5" t="s">
        <v>10933</v>
      </c>
      <c r="AN3" t="s">
        <v>10948</v>
      </c>
      <c r="AQ3" s="5" t="s">
        <v>10933</v>
      </c>
      <c r="AR3" t="s">
        <v>10954</v>
      </c>
      <c r="AU3" s="5" t="s">
        <v>10933</v>
      </c>
      <c r="AV3" t="s">
        <v>10955</v>
      </c>
      <c r="AY3" s="5" t="s">
        <v>10933</v>
      </c>
      <c r="AZ3" t="s">
        <v>10956</v>
      </c>
      <c r="BC3" s="5" t="s">
        <v>10957</v>
      </c>
      <c r="BD3" t="s">
        <v>10947</v>
      </c>
      <c r="BE3" t="s">
        <v>10948</v>
      </c>
      <c r="BF3" t="s">
        <v>10954</v>
      </c>
      <c r="BG3" t="s">
        <v>10955</v>
      </c>
      <c r="BH3" t="s">
        <v>10956</v>
      </c>
      <c r="BJ3" s="16">
        <f>(GETPIVOTDATA("Sum of Sales",$BC$3,"Years",2014))/(GETPIVOTDATA("Sum of Sales",$BC$3,"Years",2013))-1</f>
        <v>0.20620967905883303</v>
      </c>
      <c r="BK3" s="16">
        <f>(GETPIVOTDATA("Sum of Profit",$BC$3,"Years",2014)/GETPIVOTDATA("Sum of Profit",$BC$3,"Years",2013))-1</f>
        <v>0.14414565902185772</v>
      </c>
      <c r="BL3" s="16">
        <f>(GETPIVOTDATA("Sum of Quantity",$BC$3,"Years",2014)/GETPIVOTDATA("Sum of Quantity",$BC$3,"Years",2013))-1</f>
        <v>0.27451580020387367</v>
      </c>
      <c r="BM3" s="16">
        <f>(GETPIVOTDATA("Count of Order ID",$BC$3,"Years",2014)/GETPIVOTDATA("Count of Order ID",$BC$3,"Years",2013))-1</f>
        <v>0.2864341085271318</v>
      </c>
      <c r="BN3" s="16">
        <f>(GETPIVOTDATA("Sum of Profit Margin",$BC$3,"Years",2014)/GETPIVOTDATA("Sum of Profit Margin",$BC$3,"Years",2013))-1</f>
        <v>-5.1453757264990463E-2</v>
      </c>
    </row>
    <row r="4" spans="1:66" x14ac:dyDescent="0.35">
      <c r="A4" s="6" t="s">
        <v>10935</v>
      </c>
      <c r="B4" s="7">
        <v>95365.937600000019</v>
      </c>
      <c r="C4" s="7">
        <v>9199.2699999999986</v>
      </c>
      <c r="E4" s="8" t="s">
        <v>32</v>
      </c>
      <c r="F4">
        <v>18451.272799999992</v>
      </c>
      <c r="H4" t="str">
        <f>E4</f>
        <v>Furniture</v>
      </c>
      <c r="I4" s="7">
        <f>GETPIVOTDATA("Profit",$E$3,"Category",E4)</f>
        <v>18451.272799999992</v>
      </c>
      <c r="L4" s="8" t="s">
        <v>32</v>
      </c>
      <c r="M4" s="12">
        <v>0.32300170530281774</v>
      </c>
      <c r="R4" s="8" t="s">
        <v>43</v>
      </c>
      <c r="S4" s="7">
        <v>457687.63150000101</v>
      </c>
      <c r="U4" t="str">
        <f>R4</f>
        <v>California</v>
      </c>
      <c r="V4" s="7">
        <f>GETPIVOTDATA("Sales",$R$3,"State",R4)</f>
        <v>457687.63150000101</v>
      </c>
      <c r="AD4" s="8" t="s">
        <v>75</v>
      </c>
      <c r="AE4">
        <v>203412.73300000009</v>
      </c>
      <c r="AI4" s="6" t="s">
        <v>10935</v>
      </c>
      <c r="AJ4">
        <v>95365.937600000019</v>
      </c>
      <c r="AM4" s="6" t="s">
        <v>10935</v>
      </c>
      <c r="AN4">
        <v>9199.2699999999986</v>
      </c>
      <c r="AQ4" s="6" t="s">
        <v>10935</v>
      </c>
      <c r="AR4">
        <v>1500</v>
      </c>
      <c r="AU4" s="6" t="s">
        <v>10935</v>
      </c>
      <c r="AV4">
        <v>387</v>
      </c>
      <c r="AY4" s="6" t="s">
        <v>10935</v>
      </c>
      <c r="AZ4" s="12">
        <v>9.6462848596792869E-2</v>
      </c>
      <c r="BC4" s="8" t="s">
        <v>10950</v>
      </c>
      <c r="BD4">
        <v>484247.49810000096</v>
      </c>
      <c r="BE4">
        <v>49543.974100000007</v>
      </c>
      <c r="BF4">
        <v>7581</v>
      </c>
      <c r="BG4">
        <v>1993</v>
      </c>
      <c r="BH4">
        <v>0.10231126499236715</v>
      </c>
    </row>
    <row r="5" spans="1:66" x14ac:dyDescent="0.35">
      <c r="A5" s="6" t="s">
        <v>10936</v>
      </c>
      <c r="B5" s="7">
        <v>60172.649400000024</v>
      </c>
      <c r="C5" s="7">
        <v>10288.898699999991</v>
      </c>
      <c r="E5" s="8" t="s">
        <v>46</v>
      </c>
      <c r="F5">
        <v>122490.8008000001</v>
      </c>
      <c r="H5" t="str">
        <f t="shared" ref="H5:H7" si="0">E5</f>
        <v>Office Supplies</v>
      </c>
      <c r="I5" s="7">
        <f t="shared" ref="I5:I6" si="1">GETPIVOTDATA("Profit",$E$3,"Category",E5)</f>
        <v>122490.8008000001</v>
      </c>
      <c r="L5" s="8" t="s">
        <v>46</v>
      </c>
      <c r="M5" s="12">
        <v>0.31301008302169103</v>
      </c>
      <c r="R5" s="8" t="s">
        <v>267</v>
      </c>
      <c r="S5">
        <v>310876.27099999978</v>
      </c>
      <c r="U5" t="str">
        <f t="shared" ref="U5:U23" si="2">R5</f>
        <v>New York</v>
      </c>
      <c r="V5" s="7">
        <f t="shared" ref="V5:V23" si="3">GETPIVOTDATA("Sales",$R$3,"State",R5)</f>
        <v>310876.27099999978</v>
      </c>
      <c r="AD5" s="8" t="s">
        <v>56</v>
      </c>
      <c r="AE5">
        <v>206965.53200000009</v>
      </c>
      <c r="AI5" s="6" t="s">
        <v>10936</v>
      </c>
      <c r="AJ5">
        <v>60172.649400000024</v>
      </c>
      <c r="AM5" s="6" t="s">
        <v>10936</v>
      </c>
      <c r="AN5">
        <v>10288.898699999991</v>
      </c>
      <c r="AQ5" s="6" t="s">
        <v>10936</v>
      </c>
      <c r="AR5">
        <v>1068</v>
      </c>
      <c r="AU5" s="6" t="s">
        <v>10936</v>
      </c>
      <c r="AV5">
        <v>301</v>
      </c>
      <c r="AY5" s="6" t="s">
        <v>10936</v>
      </c>
      <c r="AZ5" s="12">
        <v>0.17098962406664425</v>
      </c>
      <c r="BC5" s="8" t="s">
        <v>10951</v>
      </c>
      <c r="BD5">
        <v>470532.50899999985</v>
      </c>
      <c r="BE5">
        <v>61618.603700000051</v>
      </c>
      <c r="BF5">
        <v>7979</v>
      </c>
      <c r="BG5">
        <v>2102</v>
      </c>
      <c r="BH5">
        <v>0.13095504034557592</v>
      </c>
    </row>
    <row r="6" spans="1:66" x14ac:dyDescent="0.35">
      <c r="A6" s="6" t="s">
        <v>10937</v>
      </c>
      <c r="B6" s="7">
        <v>199252.98399999991</v>
      </c>
      <c r="C6" s="7">
        <v>26806.573700000015</v>
      </c>
      <c r="E6" s="8" t="s">
        <v>71</v>
      </c>
      <c r="F6">
        <v>145454.9480999998</v>
      </c>
      <c r="H6" t="str">
        <f t="shared" si="0"/>
        <v>Technology</v>
      </c>
      <c r="I6" s="7">
        <f t="shared" si="1"/>
        <v>145454.9480999998</v>
      </c>
      <c r="L6" s="8" t="s">
        <v>71</v>
      </c>
      <c r="M6" s="12">
        <v>0.36398821167549117</v>
      </c>
      <c r="R6" s="8" t="s">
        <v>104</v>
      </c>
      <c r="S6">
        <v>170188.04580000002</v>
      </c>
      <c r="U6" t="str">
        <f t="shared" si="2"/>
        <v>Texas</v>
      </c>
      <c r="V6" s="7">
        <f t="shared" si="3"/>
        <v>170188.04580000002</v>
      </c>
      <c r="AD6" s="8" t="s">
        <v>59</v>
      </c>
      <c r="AE6">
        <v>223843.60800000012</v>
      </c>
      <c r="AI6" s="6" t="s">
        <v>10937</v>
      </c>
      <c r="AJ6">
        <v>199252.98399999991</v>
      </c>
      <c r="AM6" s="6" t="s">
        <v>10937</v>
      </c>
      <c r="AN6">
        <v>26806.573700000015</v>
      </c>
      <c r="AQ6" s="6" t="s">
        <v>10937</v>
      </c>
      <c r="AR6">
        <v>2491</v>
      </c>
      <c r="AU6" s="6" t="s">
        <v>10937</v>
      </c>
      <c r="AV6">
        <v>680</v>
      </c>
      <c r="AY6" s="6" t="s">
        <v>10937</v>
      </c>
      <c r="AZ6">
        <v>0.13453536886554246</v>
      </c>
      <c r="BC6" s="8" t="s">
        <v>10952</v>
      </c>
      <c r="BD6">
        <v>608473.83000000066</v>
      </c>
      <c r="BE6">
        <v>81726.930800000177</v>
      </c>
      <c r="BF6">
        <v>9810</v>
      </c>
      <c r="BG6">
        <v>2580</v>
      </c>
      <c r="BH6">
        <v>0.13431461924993568</v>
      </c>
    </row>
    <row r="7" spans="1:66" x14ac:dyDescent="0.35">
      <c r="A7" s="6" t="s">
        <v>10938</v>
      </c>
      <c r="B7" s="7">
        <v>141851.5674</v>
      </c>
      <c r="C7" s="7">
        <v>13437.806799999998</v>
      </c>
      <c r="E7" s="8" t="s">
        <v>10934</v>
      </c>
      <c r="F7">
        <v>286397.02169999992</v>
      </c>
      <c r="H7" s="10" t="str">
        <f t="shared" si="0"/>
        <v>Grand Total</v>
      </c>
      <c r="I7" s="11">
        <f>GETPIVOTDATA("Profit",$E$3)</f>
        <v>286397.02169999992</v>
      </c>
      <c r="L7" s="8" t="s">
        <v>10934</v>
      </c>
      <c r="M7" s="12">
        <v>1</v>
      </c>
      <c r="R7" s="8" t="s">
        <v>96</v>
      </c>
      <c r="S7">
        <v>138641.26999999993</v>
      </c>
      <c r="U7" t="str">
        <f t="shared" si="2"/>
        <v>Washington</v>
      </c>
      <c r="V7" s="7">
        <f t="shared" si="3"/>
        <v>138641.26999999993</v>
      </c>
      <c r="AD7" s="8" t="s">
        <v>36</v>
      </c>
      <c r="AE7">
        <v>328449.1030000007</v>
      </c>
      <c r="AI7" s="6" t="s">
        <v>10938</v>
      </c>
      <c r="AJ7">
        <v>141851.5674</v>
      </c>
      <c r="AM7" s="6" t="s">
        <v>10938</v>
      </c>
      <c r="AN7">
        <v>13437.806799999998</v>
      </c>
      <c r="AQ7" s="6" t="s">
        <v>10938</v>
      </c>
      <c r="AR7">
        <v>2441</v>
      </c>
      <c r="AU7" s="6" t="s">
        <v>10938</v>
      </c>
      <c r="AV7">
        <v>663</v>
      </c>
      <c r="AY7" s="6" t="s">
        <v>10938</v>
      </c>
      <c r="AZ7">
        <v>9.4731465053942004E-2</v>
      </c>
      <c r="BC7" s="8" t="s">
        <v>10953</v>
      </c>
      <c r="BD7">
        <v>733947.0231999997</v>
      </c>
      <c r="BE7">
        <v>93507.513099999967</v>
      </c>
      <c r="BF7">
        <v>12503</v>
      </c>
      <c r="BG7">
        <v>3319</v>
      </c>
      <c r="BH7">
        <v>0.12740362743390987</v>
      </c>
    </row>
    <row r="8" spans="1:66" x14ac:dyDescent="0.35">
      <c r="A8" s="6" t="s">
        <v>10939</v>
      </c>
      <c r="B8" s="7">
        <v>156122.28669999994</v>
      </c>
      <c r="C8" s="7">
        <v>22308.51279999999</v>
      </c>
      <c r="H8" s="9" t="s">
        <v>10949</v>
      </c>
      <c r="R8" s="8" t="s">
        <v>147</v>
      </c>
      <c r="S8">
        <v>116511.91400000003</v>
      </c>
      <c r="U8" t="str">
        <f t="shared" si="2"/>
        <v>Pennsylvania</v>
      </c>
      <c r="V8" s="7">
        <f t="shared" si="3"/>
        <v>116511.91400000003</v>
      </c>
      <c r="AD8" s="8" t="s">
        <v>72</v>
      </c>
      <c r="AE8">
        <v>330007.05400000012</v>
      </c>
      <c r="AI8" s="6" t="s">
        <v>10939</v>
      </c>
      <c r="AJ8">
        <v>156122.28669999994</v>
      </c>
      <c r="AM8" s="6" t="s">
        <v>10939</v>
      </c>
      <c r="AN8">
        <v>22308.51279999999</v>
      </c>
      <c r="AQ8" s="6" t="s">
        <v>10939</v>
      </c>
      <c r="AR8">
        <v>2850</v>
      </c>
      <c r="AU8" s="6" t="s">
        <v>10939</v>
      </c>
      <c r="AV8">
        <v>750</v>
      </c>
      <c r="AY8" s="6" t="s">
        <v>10939</v>
      </c>
      <c r="AZ8">
        <v>0.14289127626517142</v>
      </c>
    </row>
    <row r="9" spans="1:66" x14ac:dyDescent="0.35">
      <c r="A9" s="6" t="s">
        <v>10940</v>
      </c>
      <c r="B9" s="7">
        <v>147082.61130000011</v>
      </c>
      <c r="C9" s="7">
        <v>20899.334500000012</v>
      </c>
      <c r="R9" s="8" t="s">
        <v>54</v>
      </c>
      <c r="S9">
        <v>89473.707999999999</v>
      </c>
      <c r="U9" t="str">
        <f t="shared" si="2"/>
        <v>Florida</v>
      </c>
      <c r="V9" s="7">
        <f t="shared" si="3"/>
        <v>89473.707999999999</v>
      </c>
      <c r="AD9" s="8" t="s">
        <v>10934</v>
      </c>
      <c r="AE9">
        <v>1292678.0300000012</v>
      </c>
      <c r="AI9" s="6" t="s">
        <v>10940</v>
      </c>
      <c r="AJ9">
        <v>147082.61130000011</v>
      </c>
      <c r="AM9" s="6" t="s">
        <v>10940</v>
      </c>
      <c r="AN9">
        <v>20899.334500000012</v>
      </c>
      <c r="AQ9" s="6" t="s">
        <v>10940</v>
      </c>
      <c r="AR9">
        <v>2644</v>
      </c>
      <c r="AU9" s="6" t="s">
        <v>10940</v>
      </c>
      <c r="AV9">
        <v>709</v>
      </c>
      <c r="AY9" s="6" t="s">
        <v>10940</v>
      </c>
      <c r="AZ9">
        <v>0.1420924901678027</v>
      </c>
    </row>
    <row r="10" spans="1:66" x14ac:dyDescent="0.35">
      <c r="A10" s="6" t="s">
        <v>10941</v>
      </c>
      <c r="B10" s="7">
        <v>149580.83800000031</v>
      </c>
      <c r="C10" s="7">
        <v>13535.38299999998</v>
      </c>
      <c r="R10" s="8" t="s">
        <v>211</v>
      </c>
      <c r="S10">
        <v>80166.10099999985</v>
      </c>
      <c r="U10" t="str">
        <f t="shared" si="2"/>
        <v>Illinois</v>
      </c>
      <c r="V10" s="7">
        <f t="shared" si="3"/>
        <v>80166.10099999985</v>
      </c>
      <c r="AI10" s="6" t="s">
        <v>10941</v>
      </c>
      <c r="AJ10">
        <v>149580.83800000031</v>
      </c>
      <c r="AM10" s="6" t="s">
        <v>10941</v>
      </c>
      <c r="AN10">
        <v>13535.38299999998</v>
      </c>
      <c r="AQ10" s="6" t="s">
        <v>10941</v>
      </c>
      <c r="AR10">
        <v>2705</v>
      </c>
      <c r="AU10" s="6" t="s">
        <v>10941</v>
      </c>
      <c r="AV10">
        <v>708</v>
      </c>
      <c r="AY10" s="6" t="s">
        <v>10941</v>
      </c>
      <c r="AZ10">
        <v>9.0488749635163512E-2</v>
      </c>
      <c r="BE10">
        <f>GETPIVOTDATA("Sum of Profit",$BC$3,"Years",2011)/GETPIVOTDATA("Sum of Profit",$BC$3,"Years",2012)-1</f>
        <v>-0.19595753352002743</v>
      </c>
    </row>
    <row r="11" spans="1:66" x14ac:dyDescent="0.35">
      <c r="A11" s="6" t="s">
        <v>10942</v>
      </c>
      <c r="B11" s="7">
        <v>159589.45099999988</v>
      </c>
      <c r="C11" s="7">
        <v>21896.715399999972</v>
      </c>
      <c r="R11" s="8" t="s">
        <v>498</v>
      </c>
      <c r="S11">
        <v>78258.135999999926</v>
      </c>
      <c r="U11" t="str">
        <f t="shared" si="2"/>
        <v>Ohio</v>
      </c>
      <c r="V11" s="7">
        <f t="shared" si="3"/>
        <v>78258.135999999926</v>
      </c>
      <c r="AI11" s="6" t="s">
        <v>10942</v>
      </c>
      <c r="AJ11">
        <v>159589.45099999988</v>
      </c>
      <c r="AM11" s="6" t="s">
        <v>10942</v>
      </c>
      <c r="AN11">
        <v>21896.715399999972</v>
      </c>
      <c r="AQ11" s="6" t="s">
        <v>10942</v>
      </c>
      <c r="AR11">
        <v>2796</v>
      </c>
      <c r="AU11" s="6" t="s">
        <v>10942</v>
      </c>
      <c r="AV11">
        <v>710</v>
      </c>
      <c r="AY11" s="6" t="s">
        <v>10942</v>
      </c>
      <c r="AZ11">
        <v>0.13720653378273723</v>
      </c>
    </row>
    <row r="12" spans="1:66" x14ac:dyDescent="0.35">
      <c r="A12" s="6" t="s">
        <v>10943</v>
      </c>
      <c r="B12" s="7">
        <v>309770.09970000025</v>
      </c>
      <c r="C12" s="7">
        <v>37293.192500000034</v>
      </c>
      <c r="R12" s="8" t="s">
        <v>238</v>
      </c>
      <c r="S12">
        <v>76269.614000000016</v>
      </c>
      <c r="U12" t="str">
        <f t="shared" si="2"/>
        <v>Michigan</v>
      </c>
      <c r="V12" s="7">
        <f t="shared" si="3"/>
        <v>76269.614000000016</v>
      </c>
      <c r="AI12" s="6" t="s">
        <v>10943</v>
      </c>
      <c r="AJ12">
        <v>309770.09970000025</v>
      </c>
      <c r="AM12" s="6" t="s">
        <v>10943</v>
      </c>
      <c r="AN12">
        <v>37293.192500000034</v>
      </c>
      <c r="AQ12" s="6" t="s">
        <v>10943</v>
      </c>
      <c r="AR12">
        <v>5073</v>
      </c>
      <c r="AU12" s="6" t="s">
        <v>10943</v>
      </c>
      <c r="AV12">
        <v>1386</v>
      </c>
      <c r="AY12" s="6" t="s">
        <v>10943</v>
      </c>
      <c r="AZ12">
        <v>0.12038990379031732</v>
      </c>
    </row>
    <row r="13" spans="1:66" x14ac:dyDescent="0.35">
      <c r="A13" s="6" t="s">
        <v>10944</v>
      </c>
      <c r="B13" s="7">
        <v>197115.20170000009</v>
      </c>
      <c r="C13" s="7">
        <v>31469.663800000035</v>
      </c>
      <c r="R13" s="8" t="s">
        <v>319</v>
      </c>
      <c r="S13">
        <v>70636.719999999987</v>
      </c>
      <c r="U13" t="str">
        <f t="shared" si="2"/>
        <v>Virginia</v>
      </c>
      <c r="V13" s="7">
        <f t="shared" si="3"/>
        <v>70636.719999999987</v>
      </c>
      <c r="AI13" s="6" t="s">
        <v>10944</v>
      </c>
      <c r="AJ13">
        <v>197115.20170000009</v>
      </c>
      <c r="AM13" s="6" t="s">
        <v>10944</v>
      </c>
      <c r="AN13">
        <v>31469.663800000035</v>
      </c>
      <c r="AQ13" s="6" t="s">
        <v>10944</v>
      </c>
      <c r="AR13">
        <v>3095</v>
      </c>
      <c r="AU13" s="6" t="s">
        <v>10944</v>
      </c>
      <c r="AV13">
        <v>817</v>
      </c>
      <c r="AY13" s="6" t="s">
        <v>10944</v>
      </c>
      <c r="AZ13">
        <v>0.15965112547684351</v>
      </c>
    </row>
    <row r="14" spans="1:66" x14ac:dyDescent="0.35">
      <c r="A14" s="6" t="s">
        <v>10945</v>
      </c>
      <c r="B14" s="7">
        <v>349120.07400000008</v>
      </c>
      <c r="C14" s="7">
        <v>35825.536599999927</v>
      </c>
      <c r="R14" s="8" t="s">
        <v>88</v>
      </c>
      <c r="S14">
        <v>55603.163999999968</v>
      </c>
      <c r="U14" t="str">
        <f t="shared" si="2"/>
        <v>North Carolina</v>
      </c>
      <c r="V14" s="7">
        <f t="shared" si="3"/>
        <v>55603.163999999968</v>
      </c>
      <c r="AI14" s="6" t="s">
        <v>10945</v>
      </c>
      <c r="AJ14">
        <v>349120.07400000008</v>
      </c>
      <c r="AM14" s="6" t="s">
        <v>10945</v>
      </c>
      <c r="AN14">
        <v>35825.536599999927</v>
      </c>
      <c r="AQ14" s="6" t="s">
        <v>10945</v>
      </c>
      <c r="AR14">
        <v>5741</v>
      </c>
      <c r="AU14" s="6" t="s">
        <v>10945</v>
      </c>
      <c r="AV14">
        <v>1462</v>
      </c>
      <c r="AY14" s="6" t="s">
        <v>10945</v>
      </c>
      <c r="AZ14">
        <v>0.10261666191099604</v>
      </c>
    </row>
    <row r="15" spans="1:66" x14ac:dyDescent="0.35">
      <c r="A15" s="6" t="s">
        <v>10946</v>
      </c>
      <c r="B15" s="7">
        <v>332177.15950000001</v>
      </c>
      <c r="C15" s="7">
        <v>43436.13390000003</v>
      </c>
      <c r="R15" s="8" t="s">
        <v>254</v>
      </c>
      <c r="S15">
        <v>53555.360000000001</v>
      </c>
      <c r="U15" t="str">
        <f t="shared" si="2"/>
        <v>Indiana</v>
      </c>
      <c r="V15" s="7">
        <f t="shared" si="3"/>
        <v>53555.360000000001</v>
      </c>
      <c r="AI15" s="6" t="s">
        <v>10946</v>
      </c>
      <c r="AJ15">
        <v>332177.15950000001</v>
      </c>
      <c r="AM15" s="6" t="s">
        <v>10946</v>
      </c>
      <c r="AN15">
        <v>43436.13390000003</v>
      </c>
      <c r="AQ15" s="6" t="s">
        <v>10946</v>
      </c>
      <c r="AR15">
        <v>5469</v>
      </c>
      <c r="AU15" s="6" t="s">
        <v>10946</v>
      </c>
      <c r="AV15">
        <v>1421</v>
      </c>
      <c r="AY15" s="6" t="s">
        <v>10946</v>
      </c>
      <c r="AZ15">
        <v>0.13076195234308405</v>
      </c>
    </row>
    <row r="16" spans="1:66" x14ac:dyDescent="0.35">
      <c r="A16" s="6" t="s">
        <v>10934</v>
      </c>
      <c r="B16">
        <v>2297200.8603000008</v>
      </c>
      <c r="C16">
        <v>286397.02169999998</v>
      </c>
      <c r="R16" s="8" t="s">
        <v>1272</v>
      </c>
      <c r="S16">
        <v>49095.840000000004</v>
      </c>
      <c r="U16" t="str">
        <f t="shared" si="2"/>
        <v>Georgia</v>
      </c>
      <c r="V16" s="7">
        <f t="shared" si="3"/>
        <v>49095.840000000004</v>
      </c>
      <c r="AI16" s="6" t="s">
        <v>10934</v>
      </c>
      <c r="AJ16">
        <v>2297200.8603000008</v>
      </c>
      <c r="AM16" s="6" t="s">
        <v>10934</v>
      </c>
      <c r="AN16">
        <v>286397.02169999998</v>
      </c>
      <c r="AQ16" s="6" t="s">
        <v>10934</v>
      </c>
      <c r="AR16">
        <v>37873</v>
      </c>
      <c r="AU16" s="6" t="s">
        <v>10934</v>
      </c>
      <c r="AV16">
        <v>9994</v>
      </c>
      <c r="AY16" s="6" t="s">
        <v>10934</v>
      </c>
      <c r="AZ16" s="12">
        <v>0.12467217240315856</v>
      </c>
    </row>
    <row r="17" spans="18:52" x14ac:dyDescent="0.35">
      <c r="R17" s="8" t="s">
        <v>29</v>
      </c>
      <c r="S17">
        <v>36591.749999999971</v>
      </c>
      <c r="U17" t="str">
        <f t="shared" si="2"/>
        <v>Kentucky</v>
      </c>
      <c r="V17" s="7">
        <f t="shared" si="3"/>
        <v>36591.749999999971</v>
      </c>
      <c r="AJ17" s="14">
        <f>GETPIVOTDATA("Sales",$AI$3)</f>
        <v>2297200.8603000008</v>
      </c>
      <c r="AN17" s="14">
        <f>GETPIVOTDATA("Profit",$AM$3)</f>
        <v>286397.02169999998</v>
      </c>
      <c r="AR17" s="15">
        <f>GETPIVOTDATA("Quantity",$AQ$3)</f>
        <v>37873</v>
      </c>
      <c r="AV17" s="15">
        <f>GETPIVOTDATA("Order ID",$AU$3)</f>
        <v>9994</v>
      </c>
      <c r="AZ17" s="13">
        <f>GETPIVOTDATA("Profit Margin",$AY$3)</f>
        <v>0.12467217240315856</v>
      </c>
    </row>
    <row r="18" spans="18:52" x14ac:dyDescent="0.35">
      <c r="R18" s="8" t="s">
        <v>788</v>
      </c>
      <c r="S18">
        <v>35764.312000000013</v>
      </c>
      <c r="U18" t="str">
        <f t="shared" si="2"/>
        <v>New Jersey</v>
      </c>
      <c r="V18" s="7">
        <f t="shared" si="3"/>
        <v>35764.312000000013</v>
      </c>
    </row>
    <row r="19" spans="18:52" x14ac:dyDescent="0.35">
      <c r="R19" s="8" t="s">
        <v>310</v>
      </c>
      <c r="S19">
        <v>35282.000999999997</v>
      </c>
      <c r="U19" t="str">
        <f t="shared" si="2"/>
        <v>Arizona</v>
      </c>
      <c r="V19" s="7">
        <f t="shared" si="3"/>
        <v>35282.000999999997</v>
      </c>
    </row>
    <row r="20" spans="18:52" x14ac:dyDescent="0.35">
      <c r="R20" s="8" t="s">
        <v>114</v>
      </c>
      <c r="S20">
        <v>32114.610000000019</v>
      </c>
      <c r="U20" t="str">
        <f t="shared" si="2"/>
        <v>Wisconsin</v>
      </c>
      <c r="V20" s="7">
        <f t="shared" si="3"/>
        <v>32114.610000000019</v>
      </c>
    </row>
    <row r="21" spans="18:52" x14ac:dyDescent="0.35">
      <c r="R21" s="8" t="s">
        <v>457</v>
      </c>
      <c r="S21">
        <v>32108.117999999995</v>
      </c>
      <c r="U21" t="str">
        <f t="shared" si="2"/>
        <v>Colorado</v>
      </c>
      <c r="V21" s="7">
        <f t="shared" si="3"/>
        <v>32108.117999999995</v>
      </c>
    </row>
    <row r="22" spans="18:52" x14ac:dyDescent="0.35">
      <c r="R22" s="8" t="s">
        <v>335</v>
      </c>
      <c r="S22">
        <v>30661.872999999981</v>
      </c>
      <c r="U22" t="str">
        <f t="shared" si="2"/>
        <v>Tennessee</v>
      </c>
      <c r="V22" s="7">
        <f t="shared" si="3"/>
        <v>30661.872999999981</v>
      </c>
    </row>
    <row r="23" spans="18:52" x14ac:dyDescent="0.35">
      <c r="R23" s="8" t="s">
        <v>229</v>
      </c>
      <c r="S23">
        <v>29863.149999999994</v>
      </c>
      <c r="U23" t="str">
        <f t="shared" si="2"/>
        <v>Minnesota</v>
      </c>
      <c r="V23" s="7">
        <f t="shared" si="3"/>
        <v>29863.149999999994</v>
      </c>
    </row>
    <row r="24" spans="18:52" x14ac:dyDescent="0.35">
      <c r="R24" s="8" t="s">
        <v>10934</v>
      </c>
      <c r="S24">
        <v>1979349.5893000006</v>
      </c>
      <c r="V24" s="7"/>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0" sqref="B10"/>
    </sheetView>
  </sheetViews>
  <sheetFormatPr defaultColWidth="14.453125" defaultRowHeight="15" customHeight="1" x14ac:dyDescent="0.35"/>
  <cols>
    <col min="1" max="1" width="12.54296875" customWidth="1"/>
    <col min="2" max="2" width="21.54296875" customWidth="1"/>
    <col min="3" max="3" width="9.81640625" customWidth="1"/>
    <col min="4" max="4" width="12.54296875" customWidth="1"/>
    <col min="5" max="5" width="13.7265625" customWidth="1"/>
    <col min="6" max="6" width="15" customWidth="1"/>
    <col min="7" max="7" width="14.54296875" customWidth="1"/>
    <col min="8" max="8" width="17.54296875" customWidth="1"/>
    <col min="9" max="11" width="12.54296875" customWidth="1"/>
    <col min="12" max="12" width="14.54296875" customWidth="1"/>
    <col min="13" max="13" width="11.7265625" customWidth="1"/>
    <col min="14" max="14" width="13.54296875" customWidth="1"/>
    <col min="15" max="15" width="12.54296875" customWidth="1"/>
    <col min="16" max="16" width="16.26953125" customWidth="1"/>
    <col min="17" max="17" width="17.26953125" customWidth="1"/>
    <col min="18" max="18" width="17.7265625" customWidth="1"/>
    <col min="19"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I37" sqref="I37"/>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8DE95-C753-4F8B-9F56-6D83B43E8CDA}">
  <dimension ref="A1"/>
  <sheetViews>
    <sheetView showGridLines="0" showRowColHeaders="0" tabSelected="1" zoomScaleNormal="100" workbookViewId="0">
      <selection activeCell="L37" sqref="L37"/>
    </sheetView>
  </sheetViews>
  <sheetFormatPr defaultRowHeight="14.5" x14ac:dyDescent="0.35"/>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FA109802-D47C-425D-8EAA-3B25665DF02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EE95BEA-3D8F-43DE-BECD-A7CA44E3ADA8}">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D3030DED-5FA5-43F4-92A2-21742A8C15A3}">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AD1C5227-D8FB-4DC0-A44D-DE790DA3EE9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Hardeep Singh</cp:lastModifiedBy>
  <dcterms:created xsi:type="dcterms:W3CDTF">2015-06-05T18:17:20Z</dcterms:created>
  <dcterms:modified xsi:type="dcterms:W3CDTF">2023-06-15T10:51:14Z</dcterms:modified>
</cp:coreProperties>
</file>