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StartupCampus\Data Science\Project 1\"/>
    </mc:Choice>
  </mc:AlternateContent>
  <xr:revisionPtr revIDLastSave="0" documentId="13_ncr:1_{9681E85B-C28D-4694-B714-58AA63B8D69A}" xr6:coauthVersionLast="47" xr6:coauthVersionMax="47" xr10:uidLastSave="{00000000-0000-0000-0000-000000000000}"/>
  <bookViews>
    <workbookView xWindow="-108" yWindow="-108" windowWidth="23256" windowHeight="12456" xr2:uid="{00000000-000D-0000-FFFF-FFFF00000000}"/>
  </bookViews>
  <sheets>
    <sheet name="LoanStats" sheetId="1" r:id="rId1"/>
    <sheet name="RejectStats" sheetId="2" r:id="rId2"/>
    <sheet name="browseNotes" sheetId="3" r:id="rId3"/>
    <sheet name="Sheet4" sheetId="4" r:id="rId4"/>
    <sheet name="Sheet3" sheetId="5" r:id="rId5"/>
  </sheets>
  <calcPr calcId="191029"/>
  <extLst>
    <ext uri="GoogleSheetsCustomDataVersion1">
      <go:sheetsCustomData xmlns:go="http://customooxmlschemas.google.com/" r:id="rId9" roundtripDataSignature="AMtx7mgoR3is6WreR70BowrK5QTcOaI+Xw=="/>
    </ext>
  </extLst>
</workbook>
</file>

<file path=xl/calcChain.xml><?xml version="1.0" encoding="utf-8"?>
<calcChain xmlns="http://schemas.openxmlformats.org/spreadsheetml/2006/main">
  <c r="C107" i="3" l="1"/>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0" i="2"/>
  <c r="C9" i="2"/>
  <c r="C8" i="2"/>
  <c r="C7" i="2"/>
  <c r="C6" i="2"/>
  <c r="C5" i="2"/>
  <c r="C4" i="2"/>
  <c r="C3" i="2"/>
  <c r="C2" i="2"/>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7" i="1"/>
  <c r="C5" i="1"/>
  <c r="C4" i="1"/>
  <c r="C3" i="1"/>
  <c r="C2" i="1"/>
</calcChain>
</file>

<file path=xl/sharedStrings.xml><?xml version="1.0" encoding="utf-8"?>
<sst xmlns="http://schemas.openxmlformats.org/spreadsheetml/2006/main" count="555" uniqueCount="360">
  <si>
    <t>Description</t>
  </si>
  <si>
    <t>_rec</t>
  </si>
  <si>
    <t>The total amount committed by investors for that loan at that point in time.</t>
  </si>
  <si>
    <t>acc_now_delinq</t>
  </si>
  <si>
    <t>The number of accounts on which the borrower is now delinquent.</t>
  </si>
  <si>
    <t>addr_state</t>
  </si>
  <si>
    <t>The state provided by the borrower in the loan application</t>
  </si>
  <si>
    <t>all_util</t>
  </si>
  <si>
    <t>Balance to credit limit on all trades</t>
  </si>
  <si>
    <t>annual_inc</t>
  </si>
  <si>
    <t>The self-reported annual income provided by the borrower during registration.</t>
  </si>
  <si>
    <t>v</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</si>
  <si>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</si>
  <si>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</si>
  <si>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</si>
  <si>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</si>
  <si>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</si>
  <si>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</si>
  <si>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</si>
  <si>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</si>
  <si>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</si>
  <si>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</si>
  <si>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</si>
  <si>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</si>
  <si>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</si>
  <si>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</si>
  <si>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</si>
  <si>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</si>
  <si>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</si>
  <si>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</si>
  <si>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</si>
  <si>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</si>
  <si>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Femp</t>
  </si>
  <si>
    <t>A ratio calculated using the borrower’s total monthly debt payments on the total debt obligations, excluding mortgage and the requested LC loan, divided by the borrower’s self-reported monthly income.</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</si>
  <si>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</si>
  <si>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</si>
  <si>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</si>
  <si>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</si>
  <si>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</si>
  <si>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</si>
  <si>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</si>
  <si>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</si>
  <si>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</si>
  <si>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</si>
  <si>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</si>
  <si>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</si>
  <si>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</si>
  <si>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</si>
  <si>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</si>
  <si>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r>
      <rPr>
        <sz val="11"/>
        <color theme="1"/>
        <rFont val="Calibri"/>
      </rPr>
      <t xml:space="preserve">The initial listing status of the loan. Possible values are – </t>
    </r>
    <r>
      <rPr>
        <b/>
        <i/>
        <sz val="11"/>
        <color theme="1"/>
        <rFont val="Calibri"/>
      </rPr>
      <t>W</t>
    </r>
    <r>
      <rPr>
        <sz val="11"/>
        <color theme="1"/>
        <rFont val="Calibri"/>
      </rPr>
      <t xml:space="preserve">hole, </t>
    </r>
    <r>
      <rPr>
        <b/>
        <i/>
        <sz val="11"/>
        <color theme="1"/>
        <rFont val="Calibri"/>
      </rPr>
      <t>F</t>
    </r>
    <r>
      <rPr>
        <sz val="11"/>
        <color theme="1"/>
        <rFont val="Calibri"/>
      </rPr>
      <t>ractional</t>
    </r>
  </si>
  <si>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</si>
  <si>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</si>
  <si>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</si>
  <si>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</si>
  <si>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</si>
  <si>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</si>
  <si>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</si>
  <si>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</si>
  <si>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</si>
  <si>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Indicates if income was verified by LC, not verified, or if the income source was verified</t>
  </si>
  <si>
    <t>is_inc_v</t>
  </si>
  <si>
    <t>issue_d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</si>
  <si>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</si>
  <si>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</si>
  <si>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</si>
  <si>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</si>
  <si>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</si>
  <si>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</si>
  <si>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</si>
  <si>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</si>
  <si>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</si>
  <si>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</si>
  <si>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</si>
  <si>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</si>
  <si>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</si>
  <si>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</si>
  <si>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</si>
  <si>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</si>
  <si>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</si>
  <si>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</si>
  <si>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</si>
  <si>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</si>
  <si>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</si>
  <si>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</si>
  <si>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</si>
  <si>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</si>
  <si>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</si>
  <si>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</si>
  <si>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</si>
  <si>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</si>
  <si>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</si>
  <si>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</si>
  <si>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</si>
  <si>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</si>
  <si>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open_il_24m</t>
  </si>
  <si>
    <t>Number of installment accounts opened in past 24 months</t>
  </si>
  <si>
    <t>open_il_6m</t>
  </si>
  <si>
    <t>Number of installment accounts opened in past 12 months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</si>
  <si>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</si>
  <si>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</si>
  <si>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</si>
  <si>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</si>
  <si>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</si>
  <si>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</si>
  <si>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</si>
  <si>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</si>
  <si>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</si>
  <si>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</si>
  <si>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</si>
  <si>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</si>
  <si>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</si>
  <si>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</si>
  <si>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Indicates if a payment plan has been put in place for the loan</t>
  </si>
  <si>
    <t>recoveries</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</si>
  <si>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</si>
  <si>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</si>
  <si>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</si>
  <si>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</si>
  <si>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</si>
  <si>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</si>
  <si>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</si>
  <si>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</si>
  <si>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</si>
  <si>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</si>
  <si>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</si>
  <si>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</si>
  <si>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</si>
  <si>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</si>
  <si>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</si>
  <si>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</si>
  <si>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</si>
  <si>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</si>
  <si>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</si>
  <si>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</si>
  <si>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</si>
  <si>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</si>
  <si>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</si>
  <si>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</si>
  <si>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</si>
  <si>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</si>
  <si>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</si>
  <si>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</si>
  <si>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</si>
  <si>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</si>
  <si>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</si>
  <si>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</si>
  <si>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</si>
  <si>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</si>
  <si>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</si>
  <si>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</si>
  <si>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</si>
  <si>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</si>
  <si>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</si>
  <si>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IDE701782189883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</si>
  <si>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</si>
  <si>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</si>
  <si>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</si>
  <si>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</si>
  <si>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</si>
  <si>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</si>
  <si>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</si>
  <si>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</si>
  <si>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</si>
  <si>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</si>
  <si>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</si>
  <si>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</si>
  <si>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</si>
  <si>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</si>
  <si>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</si>
  <si>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</si>
  <si>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</si>
  <si>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</si>
  <si>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</si>
  <si>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</si>
  <si>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</si>
  <si>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</si>
  <si>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</si>
  <si>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</si>
  <si>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</si>
  <si>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</si>
  <si>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</si>
  <si>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</si>
  <si>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</si>
  <si>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</si>
  <si>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</si>
  <si>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</si>
  <si>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</si>
  <si>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</si>
  <si>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dti</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</si>
  <si>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</si>
  <si>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</si>
  <si>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</si>
  <si>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</si>
  <si>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</si>
  <si>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</si>
  <si>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</si>
  <si>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</si>
  <si>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</si>
  <si>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</si>
  <si>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</si>
  <si>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</si>
  <si>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</si>
  <si>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</si>
  <si>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</si>
  <si>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</si>
  <si>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The initial listing status of the loan. Possible values are – W, F</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</si>
  <si>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</si>
  <si>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</si>
  <si>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</si>
  <si>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</si>
  <si>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</si>
  <si>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</si>
  <si>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</si>
  <si>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</si>
  <si>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</si>
  <si>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</si>
  <si>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</si>
  <si>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</si>
  <si>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</si>
  <si>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</si>
  <si>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</si>
  <si>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</si>
  <si>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</si>
  <si>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</si>
  <si>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</si>
  <si>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</si>
  <si>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</si>
  <si>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</si>
  <si>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</si>
  <si>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</si>
  <si>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</si>
  <si>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</si>
  <si>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</si>
  <si>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</si>
  <si>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</si>
  <si>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</si>
  <si>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</si>
  <si>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</si>
  <si>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</si>
  <si>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</si>
  <si>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</si>
  <si>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</si>
  <si>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</si>
  <si>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</si>
  <si>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</si>
  <si>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</si>
  <si>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</si>
  <si>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</si>
  <si>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</si>
  <si>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</si>
  <si>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</si>
  <si>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</si>
  <si>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</si>
  <si>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</si>
  <si>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</si>
  <si>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</si>
  <si>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</si>
  <si>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</si>
  <si>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</si>
  <si>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</si>
  <si>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</si>
  <si>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</si>
  <si>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</si>
  <si>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</si>
  <si>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</si>
  <si>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Number of currently active installment trades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</si>
  <si>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</si>
  <si>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</si>
  <si>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</si>
  <si>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</si>
  <si>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</si>
  <si>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</si>
  <si>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</si>
  <si>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</si>
  <si>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</si>
  <si>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</si>
  <si>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</si>
  <si>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</si>
  <si>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</si>
  <si>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</si>
  <si>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</si>
  <si>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</si>
  <si>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</si>
  <si>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</si>
  <si>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</si>
  <si>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</si>
  <si>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</si>
  <si>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</si>
  <si>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total_cu_t</t>
  </si>
  <si>
    <t>total_il_high_credit_limit</t>
  </si>
  <si>
    <t>Total installment high credit/credit limit</t>
  </si>
  <si>
    <t>totalAcc</t>
  </si>
  <si>
    <t>totalBalExMort</t>
  </si>
  <si>
    <t>Total credit balance excluding mortgage</t>
  </si>
  <si>
    <t>totalBcLimit</t>
  </si>
  <si>
    <t>Total bankcard high credit/credit limit</t>
  </si>
  <si>
    <t>id unik LC untuk setiap anggota peminjam</t>
  </si>
  <si>
    <t>loan_amn</t>
  </si>
  <si>
    <t>pembayaran yang diterima bulan lalu</t>
  </si>
  <si>
    <t>komitment total pembayaran setiap bulannya</t>
  </si>
  <si>
    <t>funded_amnt_inv</t>
  </si>
  <si>
    <t>?</t>
  </si>
  <si>
    <t>berapa bulan ia meminjam</t>
  </si>
  <si>
    <t>tingkat rating verified LC</t>
  </si>
  <si>
    <t>pekerjaan member</t>
  </si>
  <si>
    <t>lama bekerja</t>
  </si>
  <si>
    <t>status tempat tinggal</t>
  </si>
  <si>
    <t>penghasilan tahunan</t>
  </si>
  <si>
    <t>verification_status</t>
  </si>
  <si>
    <t>apakah status sudah di verifikasi</t>
  </si>
  <si>
    <t>bulan didanainya pinjaman</t>
  </si>
  <si>
    <t>status pinjaman saat ini</t>
  </si>
  <si>
    <t>pymnt_plan</t>
  </si>
  <si>
    <t>perencanaan pembayaran</t>
  </si>
  <si>
    <t>web id direc</t>
  </si>
  <si>
    <t>descripsi alasann peminjaman</t>
  </si>
  <si>
    <t>kategori peminjaman</t>
  </si>
  <si>
    <t>judul pinjaman</t>
  </si>
  <si>
    <t>kode pos</t>
  </si>
  <si>
    <t>alamat negara</t>
  </si>
  <si>
    <t>jumblah pemeriksaan credit dalam 6 bulan</t>
  </si>
  <si>
    <t>jumblah pelanggaran sejak terakhir peminjam</t>
  </si>
  <si>
    <t>derogatory (menghina ) public record</t>
  </si>
  <si>
    <t>Total saldo credit yang berputar</t>
  </si>
  <si>
    <t>jumblah brp x credit yang dipinjam dalam file credit</t>
  </si>
  <si>
    <t>status awal peminjam</t>
  </si>
  <si>
    <t>Sisa pokok pinjaman untuk jumlah total yang didanai</t>
  </si>
  <si>
    <t>Sisa pokok pinjaman untuk sebagian dari jumlah total yang didanai oleh investor</t>
  </si>
  <si>
    <t>Pembayaran diterima hingga saat ini untuk jumlah total yang didanai</t>
  </si>
  <si>
    <t>Pembayaran yang diterima hingga saat ini untuk sebagian dari jumlah total yang didanai oleh investor</t>
  </si>
  <si>
    <t>modal yang diterima hingga saat ini</t>
  </si>
  <si>
    <t>bunga yg diterima hingga saat ini</t>
  </si>
  <si>
    <t>biaya keterlambatan yg diterima hingga saat ini</t>
  </si>
  <si>
    <t>Menunjukkan jika rencana pembayaran telah dibuat untuk pinjaman</t>
  </si>
  <si>
    <t>biaya pengumpulan dari  biaya penagihan</t>
  </si>
  <si>
    <t>Jumlah total pembayaran terakhir yang diterima</t>
  </si>
  <si>
    <t>last_credit_pull_d</t>
  </si>
  <si>
    <t>kapan hari terakhir LC menge'check' credit history</t>
  </si>
  <si>
    <t>Bulan sejak peringkat 90 hari terakhir atau lebih buruk</t>
  </si>
  <si>
    <t>policy_code=1 . tersedia untuk umum
produk baru tidak tersedia untuk umum policy_code=2</t>
  </si>
  <si>
    <t>Gabungan pendapatan tahunan yang dilaporkan sendiri yang disediakan oleh peminjam bersama selama pendaftaran</t>
  </si>
  <si>
    <t>dti_join</t>
  </si>
  <si>
    <t>Rasio yang dihitung menggunakan total pembayaran bulanan rekan peminjam atas total kewajiban utang, tidak termasuk hipotek dan pinjaman LC yang diminta, dibagi dengan pendapatan bulanan gabungan yang dilaporkan sendiri oleh peminjam bersama</t>
  </si>
  <si>
    <t>verification_status_join</t>
  </si>
  <si>
    <t>Menunjukkan jika pendapatan bersama peminjam telah diverifikasi oleh LC, tidak diverifikasi, atau jika sumber pendapatan diverifikasi</t>
  </si>
  <si>
    <t>acc_now_deilnq</t>
  </si>
  <si>
    <t>Jumlah rekening di mana peminjam sekarang menunggak.</t>
  </si>
  <si>
    <t>Jumlah total pengumpulan yang pernah ada</t>
  </si>
  <si>
    <t>total saldo saat ini dari semua akun</t>
  </si>
  <si>
    <t>Number of installment accounts opened in past 6 months</t>
  </si>
  <si>
    <t>Total saldo saat ini dari semua akun angsuran</t>
  </si>
  <si>
    <t>Rasio total saldo saat ini terhadap kredit/batas kredit yang tinggi pada semua akun pemasangan</t>
  </si>
  <si>
    <t>Jumlah perdagangan bergulir yang dibuka dalam 24 bulan terakhir</t>
  </si>
  <si>
    <t>Saldo maksimum saat ini terutang pada semua akun bergulir</t>
  </si>
  <si>
    <t>Saldo ke batas kredit pada semua perdagangan</t>
  </si>
  <si>
    <t>total_rev_hi_lim</t>
  </si>
  <si>
    <t>Total kredit / batas kredit tinggi bergulir</t>
  </si>
  <si>
    <t>Jumlah pertanyaan keuangan pribadi</t>
  </si>
  <si>
    <t>Jumlah perdagangan keuangan</t>
  </si>
  <si>
    <t>Jumlah pertanyaan kredit dalam 12 bulan terakhir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</si>
</sst>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scheme val="minor"/>
    </font>
    <font>
      <sz val="11"/>
      <color rgb="FFCE9178"/>
      <name val="Arial"/>
    </font>
    <font>
      <b/>
      <sz val="12"/>
      <color rgb="FFFFFFFF"/>
      <name val="Calibri"/>
    </font>
    <font>
      <sz val="11"/>
      <color theme="1"/>
      <name val="Calibri"/>
    </font>
    <font>
      <sz val="11"/>
      <color rgb="FF000000"/>
      <name val="Inconsolata"/>
    </font>
    <font>
      <b/>
      <sz val="11"/>
      <color rgb="FF000000"/>
      <name val="Inconsolata"/>
    </font>
    <font>
      <sz val="11"/>
      <color theme="1"/>
      <name val="Calibri"/>
      <scheme val="minor"/>
    </font>
    <font>
      <sz val="11"/>
      <color theme="1"/>
      <name val="Inconsolata"/>
    </font>
    <font>
      <sz val="11"/>
      <color theme="1"/>
      <name val="Libre Barcode 39"/>
    </font>
    <font>
      <sz val="11"/>
      <color rgb="FF000000"/>
      <name val="Libre Barcode 39"/>
    </font>
    <font>
      <b/>
      <sz val="11"/>
      <color rgb="FFFFFFFF"/>
      <name val="Calibri"/>
    </font>
    <font>
      <b/>
      <sz val="11"/>
      <color theme="0"/>
      <name val="Calibri"/>
    </font>
    <font>
      <b/>
      <sz val="12"/>
      <color theme="0"/>
      <name val="Calibri"/>
    </font>
    <font>
      <sz val="11"/>
      <color rgb="FF222222"/>
      <name val="Calibri"/>
    </font>
    <font>
      <sz val="11"/>
      <color rgb="FF000000"/>
      <name val="Calibri"/>
    </font>
    <font>
      <sz val="11"/>
      <color rgb="FF000000"/>
      <name val="Roboto"/>
    </font>
    <font>
      <b/>
      <i/>
      <sz val="11"/>
      <color theme="1"/>
      <name val="Calibri"/>
    </font>
  </fonts>
  <fills count="11">
    <fill>
      <patternFill patternType="none"/>
    </fill>
    <fill>
      <patternFill patternType="gray125"/>
    </fill>
    <fill>
      <patternFill patternType="solid">
        <fgColor rgb="FF1E1E1E"/>
        <bgColor rgb="FF1E1E1E"/>
      </patternFill>
    </fill>
    <fill>
      <patternFill patternType="solid">
        <fgColor rgb="FF244061"/>
        <bgColor rgb="FF244061"/>
      </patternFill>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theme="6"/>
        <bgColor theme="6"/>
      </patternFill>
    </fill>
    <fill>
      <patternFill patternType="solid">
        <fgColor theme="4"/>
        <bgColor theme="4"/>
      </patternFill>
    </fill>
    <fill>
      <patternFill patternType="solid">
        <fgColor rgb="FF00FFFF"/>
        <bgColor rgb="FF00FFFF"/>
      </patternFill>
    </fill>
    <fill>
      <patternFill patternType="solid">
        <fgColor theme="0"/>
        <bgColor theme="0"/>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1" fillId="2" borderId="0" xfId="0" applyFont="1" applyFill="1" applyAlignment="1">
      <alignment horizontal="center"/>
    </xf>
    <xf numFmtId="0" fontId="2" fillId="3" borderId="1" xfId="0" applyFont="1" applyFill="1" applyBorder="1" applyAlignment="1">
      <alignment wrapText="1"/>
    </xf>
    <xf numFmtId="0" fontId="3" fillId="4" borderId="2" xfId="0" applyFont="1" applyFill="1" applyBorder="1" applyAlignment="1">
      <alignment horizontal="center"/>
    </xf>
    <xf numFmtId="0" fontId="3" fillId="0" borderId="2" xfId="0" applyFont="1" applyBorder="1" applyAlignment="1">
      <alignment wrapText="1"/>
    </xf>
    <xf numFmtId="0" fontId="4" fillId="5" borderId="0" xfId="0" applyFont="1" applyFill="1" applyAlignment="1">
      <alignment wrapText="1"/>
    </xf>
    <xf numFmtId="0" fontId="3" fillId="0" borderId="2" xfId="0" applyFont="1" applyBorder="1" applyAlignment="1">
      <alignment horizontal="center"/>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3" fillId="8" borderId="2" xfId="0" applyFont="1" applyFill="1" applyBorder="1" applyAlignment="1">
      <alignment wrapText="1"/>
    </xf>
    <xf numFmtId="0" fontId="5" fillId="8" borderId="0" xfId="0" applyFont="1" applyFill="1" applyAlignment="1">
      <alignment wrapText="1"/>
    </xf>
    <xf numFmtId="0" fontId="3" fillId="0" borderId="0" xfId="0" applyFont="1" applyAlignment="1">
      <alignment wrapText="1"/>
    </xf>
    <xf numFmtId="0" fontId="6" fillId="0" borderId="2" xfId="0" applyFont="1" applyBorder="1"/>
    <xf numFmtId="0" fontId="3" fillId="5" borderId="2" xfId="0" applyFont="1" applyFill="1" applyBorder="1" applyAlignment="1">
      <alignment horizontal="center"/>
    </xf>
    <xf numFmtId="0" fontId="3" fillId="5" borderId="2" xfId="0" applyFont="1" applyFill="1" applyBorder="1" applyAlignment="1">
      <alignment wrapText="1"/>
    </xf>
    <xf numFmtId="0" fontId="3" fillId="9" borderId="2" xfId="0" applyFont="1" applyFill="1" applyBorder="1" applyAlignment="1">
      <alignment horizontal="center"/>
    </xf>
    <xf numFmtId="0" fontId="3" fillId="9" borderId="2" xfId="0" applyFont="1" applyFill="1" applyBorder="1" applyAlignment="1">
      <alignment wrapText="1"/>
    </xf>
    <xf numFmtId="0" fontId="7" fillId="9" borderId="0" xfId="0" applyFont="1" applyFill="1" applyAlignment="1">
      <alignment wrapText="1"/>
    </xf>
    <xf numFmtId="0" fontId="4" fillId="9" borderId="0" xfId="0" applyFont="1" applyFill="1" applyAlignment="1">
      <alignment wrapText="1"/>
    </xf>
    <xf numFmtId="0" fontId="3" fillId="10" borderId="2" xfId="0" applyFont="1" applyFill="1" applyBorder="1" applyAlignment="1">
      <alignment horizontal="center"/>
    </xf>
    <xf numFmtId="0" fontId="6" fillId="0" borderId="0" xfId="0" applyFont="1" applyAlignment="1">
      <alignment horizontal="center"/>
    </xf>
    <xf numFmtId="0" fontId="6" fillId="0" borderId="0" xfId="0" applyFont="1" applyAlignment="1">
      <alignment wrapText="1"/>
    </xf>
    <xf numFmtId="0" fontId="4" fillId="5" borderId="0" xfId="0" applyFont="1" applyFill="1"/>
    <xf numFmtId="0" fontId="8" fillId="0" borderId="0" xfId="0" applyFont="1" applyAlignment="1">
      <alignment horizontal="center"/>
    </xf>
    <xf numFmtId="0" fontId="9" fillId="0" borderId="0" xfId="0" applyFont="1"/>
    <xf numFmtId="0" fontId="10" fillId="3" borderId="2" xfId="0" applyFont="1" applyFill="1" applyBorder="1"/>
    <xf numFmtId="0" fontId="11" fillId="3" borderId="2" xfId="0" applyFont="1" applyFill="1" applyBorder="1"/>
    <xf numFmtId="0" fontId="11" fillId="3" borderId="0" xfId="0" applyFont="1" applyFill="1"/>
    <xf numFmtId="0" fontId="3" fillId="0" borderId="2" xfId="0" applyFont="1" applyBorder="1"/>
    <xf numFmtId="0" fontId="6" fillId="0" borderId="2" xfId="0" applyFont="1" applyBorder="1" applyAlignment="1">
      <alignment wrapText="1"/>
    </xf>
    <xf numFmtId="0" fontId="3" fillId="0" borderId="0" xfId="0" applyFont="1"/>
    <xf numFmtId="0" fontId="12" fillId="3" borderId="2" xfId="0" applyFont="1" applyFill="1" applyBorder="1" applyAlignment="1">
      <alignment wrapText="1"/>
    </xf>
    <xf numFmtId="0" fontId="3" fillId="0" borderId="3" xfId="0" applyFont="1" applyBorder="1" applyAlignment="1">
      <alignment wrapText="1"/>
    </xf>
    <xf numFmtId="0" fontId="13" fillId="0" borderId="2" xfId="0" applyFont="1" applyBorder="1" applyAlignment="1">
      <alignment wrapText="1"/>
    </xf>
    <xf numFmtId="0" fontId="6" fillId="9" borderId="0" xfId="0" applyFont="1" applyFill="1" applyAlignment="1">
      <alignment wrapText="1"/>
    </xf>
    <xf numFmtId="0" fontId="14" fillId="0" borderId="2" xfId="0" applyFont="1" applyBorder="1" applyAlignment="1">
      <alignment wrapText="1"/>
    </xf>
    <xf numFmtId="0" fontId="6" fillId="0" borderId="0" xfId="0" applyFont="1"/>
    <xf numFmtId="0" fontId="6" fillId="0" borderId="0" xfId="0" quotePrefix="1" applyFont="1"/>
    <xf numFmtId="0" fontId="15" fillId="5" borderId="0" xfId="0" applyFont="1" applyFill="1"/>
  </cellXfs>
  <cellStyles count="1">
    <cellStyle name="Normal" xfId="0" builtinId="0"/>
  </cellStyles>
  <dxfs count="3">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browseNot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C1109">
  <tableColumns count="3">
    <tableColumn id="1" xr3:uid="{00000000-0010-0000-0000-000001000000}" name="acceptD"/>
    <tableColumn id="2" xr3:uid="{00000000-0010-0000-0000-000002000000}" name="The date which the borrower accepted  the offer"/>
    <tableColumn id="3" xr3:uid="{00000000-0010-0000-0000-000003000000}" name="Tanggal di mana peminjam menerima tawaran itu"/>
  </tableColumns>
  <tableStyleInfo name="browseNot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081"/>
  <sheetViews>
    <sheetView tabSelected="1" topLeftCell="A25" workbookViewId="0">
      <pane xSplit="2" topLeftCell="C1" activePane="topRight" state="frozen"/>
      <selection pane="topRight" activeCell="C38" sqref="C38"/>
    </sheetView>
  </sheetViews>
  <sheetFormatPr defaultColWidth="14.44140625" defaultRowHeight="15" customHeight="1" x14ac:dyDescent="0.3"/>
  <cols>
    <col min="1" max="1" width="31.88671875" customWidth="1"/>
    <col min="2" max="2" width="35.33203125" customWidth="1"/>
    <col min="3" max="3" width="159.5546875" customWidth="1"/>
  </cols>
  <sheetData>
    <row r="1" spans="1:3" ht="14.25" customHeight="1" x14ac:dyDescent="0.3">
      <c r="A1" s="1"/>
      <c r="B1" s="2" t="s">
        <v>0</v>
      </c>
    </row>
    <row r="2" spans="1:3" ht="14.25" customHeight="1" x14ac:dyDescent="0.45">
      <c r="A2" s="3" t="s">
        <v>1</v>
      </c>
      <c r="B2" s="4" t="s">
        <v>2</v>
      </c>
      <c r="C2" s="5" t="str">
        <f ca="1">IFERROR(__xludf.DUMMYFUNCTION("GOOGLETRANSLATE(B2,""en"",""id"")"),"Jumlah total yang dilakukan oleh investor untuk pinjaman itu pada saat itu.")</f>
        <v>Jumlah total yang dilakukan oleh investor untuk pinjaman itu pada saat itu.</v>
      </c>
    </row>
    <row r="3" spans="1:3" ht="14.25" customHeight="1" x14ac:dyDescent="0.45">
      <c r="A3" s="6" t="s">
        <v>3</v>
      </c>
      <c r="B3" s="4" t="s">
        <v>4</v>
      </c>
      <c r="C3" s="5" t="str">
        <f ca="1">IFERROR(__xludf.DUMMYFUNCTION("GOOGLETRANSLATE(B3,""en"",""id"")"),"Jumlah akun di mana peminjam sekarang nakal.")</f>
        <v>Jumlah akun di mana peminjam sekarang nakal.</v>
      </c>
    </row>
    <row r="4" spans="1:3" ht="14.25" customHeight="1" x14ac:dyDescent="0.45">
      <c r="A4" s="7" t="s">
        <v>5</v>
      </c>
      <c r="B4" s="4" t="s">
        <v>6</v>
      </c>
      <c r="C4" s="5" t="str">
        <f ca="1">IFERROR(__xludf.DUMMYFUNCTION("GOOGLETRANSLATE(B4,""en"",""id"")"),"Negara yang disediakan oleh peminjam dalam aplikasi pinjaman")</f>
        <v>Negara yang disediakan oleh peminjam dalam aplikasi pinjaman</v>
      </c>
    </row>
    <row r="5" spans="1:3" ht="14.25" customHeight="1" x14ac:dyDescent="0.45">
      <c r="A5" s="6" t="s">
        <v>7</v>
      </c>
      <c r="B5" s="4" t="s">
        <v>8</v>
      </c>
      <c r="C5" s="5" t="str">
        <f ca="1">IFERROR(__xludf.DUMMYFUNCTION("GOOGLETRANSLATE(B5,""en"",""id"")"),"Saldo ke batas kredit untuk semua perdagangan")</f>
        <v>Saldo ke batas kredit untuk semua perdagangan</v>
      </c>
    </row>
    <row r="6" spans="1:3" ht="14.25" customHeight="1" x14ac:dyDescent="0.45">
      <c r="A6" s="3" t="s">
        <v>9</v>
      </c>
      <c r="B6" s="4" t="s">
        <v>10</v>
      </c>
      <c r="C6" s="5" t="s">
        <v>11</v>
      </c>
    </row>
    <row r="7" spans="1:3" ht="14.25" customHeight="1" x14ac:dyDescent="0.45">
      <c r="A7" s="6" t="s">
        <v>12</v>
      </c>
      <c r="B7" s="4" t="s">
        <v>13</v>
      </c>
      <c r="C7" s="5"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45">
      <c r="A8" s="6" t="s">
        <v>14</v>
      </c>
      <c r="B8" s="4" t="s">
        <v>15</v>
      </c>
      <c r="C8" s="5"/>
    </row>
    <row r="9" spans="1:3" ht="18" customHeight="1" x14ac:dyDescent="0.45">
      <c r="A9" s="6" t="s">
        <v>16</v>
      </c>
      <c r="B9" s="4" t="s">
        <v>17</v>
      </c>
      <c r="C9" s="5" t="str">
        <f ca="1">IFERROR(__xludf.DUMMYFUNCTION("GOOGLETRANSLATE(B9,""en"",""id"")"),"Biaya pengumpulan biaya penagihan")</f>
        <v>Biaya pengumpulan biaya penagihan</v>
      </c>
    </row>
    <row r="10" spans="1:3" ht="14.25" customHeight="1" x14ac:dyDescent="0.45">
      <c r="A10" s="6" t="s">
        <v>18</v>
      </c>
      <c r="B10" s="4" t="s">
        <v>19</v>
      </c>
      <c r="C10" s="5" t="str">
        <f ca="1">IFERROR(__xludf.DUMMYFUNCTION("GOOGLETRANSLATE(B10,""en"",""id"")"),"Jumlah koleksi dalam 12 bulan tidak termasuk koleksi medis")</f>
        <v>Jumlah koleksi dalam 12 bulan tidak termasuk koleksi medis</v>
      </c>
    </row>
    <row r="11" spans="1:3" ht="13.5" customHeight="1" x14ac:dyDescent="0.45">
      <c r="A11" s="6" t="s">
        <v>20</v>
      </c>
      <c r="B11" s="4" t="s">
        <v>21</v>
      </c>
      <c r="C11" s="5" t="str">
        <f ca="1">IFERROR(__xludf.DUMMYFUNCTION("GOOGLETRANSLATE(B11,""en"",""id"")"),"Jumlah 30+ hari insiden kenakalan yang lewat dalam file kredit peminjam selama 2 tahun terakhir")</f>
        <v>Jumlah 30+ hari insiden kenakalan yang lewat dalam file kredit peminjam selama 2 tahun terakhir</v>
      </c>
    </row>
    <row r="12" spans="1:3" ht="14.25" customHeight="1" x14ac:dyDescent="0.45">
      <c r="A12" s="7" t="s">
        <v>22</v>
      </c>
      <c r="B12" s="4" t="s">
        <v>23</v>
      </c>
      <c r="C12" s="5" t="str">
        <f ca="1">IFERROR(__xludf.DUMMYFUNCTION("GOOGLETRANSLATE(B12,""en"",""id"")"),"Deskripsi pinjaman yang disediakan oleh peminjam")</f>
        <v>Deskripsi pinjaman yang disediakan oleh peminjam</v>
      </c>
    </row>
    <row r="13" spans="1:3" ht="14.25" customHeight="1" x14ac:dyDescent="0.45">
      <c r="A13" s="6" t="s">
        <v>24</v>
      </c>
      <c r="B13" s="4" t="s">
        <v>25</v>
      </c>
      <c r="C13" s="5" t="str">
        <f ca="1">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4" spans="1:3" ht="14.25" customHeight="1" x14ac:dyDescent="0.45">
      <c r="A14" s="7" t="s">
        <v>26</v>
      </c>
      <c r="B14" s="4" t="s">
        <v>27</v>
      </c>
      <c r="C14" s="5" t="str">
        <f ca="1">IFERROR(__xludf.DUMMYFUNCTION("GOOGLETRANSLATE(B14,""en"",""id"")"),"Bulan jalur kredit yang paling awal dilaporkan peminjam dibuka")</f>
        <v>Bulan jalur kredit yang paling awal dilaporkan peminjam dibuka</v>
      </c>
    </row>
    <row r="15" spans="1:3" ht="14.25" customHeight="1" x14ac:dyDescent="0.45">
      <c r="A15" s="7" t="s">
        <v>28</v>
      </c>
      <c r="B15" s="4" t="s">
        <v>29</v>
      </c>
      <c r="C15" s="5" t="str">
        <f ca="1">IFERROR(__xludf.DUMMYFUNCTION("GOOGLETRANSLATE(B15,""en"",""id"")"),"Panjang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6" spans="1:3" ht="14.25" customHeight="1" x14ac:dyDescent="0.45">
      <c r="A16" s="7" t="s">
        <v>30</v>
      </c>
      <c r="B16" s="4" t="s">
        <v>31</v>
      </c>
      <c r="C16" s="5" t="str">
        <f ca="1">IFERROR(__xludf.DUMMYFUNCTION("GOOGLETRANSLATE(B16,""en"",""id"")"),"Judul pekerjaan yang disediakan oleh peminjam saat mengajukan pinjaman.*")</f>
        <v>Judul pekerjaan yang disediakan oleh peminjam saat mengajukan pinjaman.*</v>
      </c>
    </row>
    <row r="17" spans="1:3" ht="14.25" customHeight="1" x14ac:dyDescent="0.45">
      <c r="A17" s="3" t="s">
        <v>32</v>
      </c>
      <c r="B17" s="4" t="s">
        <v>33</v>
      </c>
      <c r="C17" s="5" t="str">
        <f ca="1">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8" spans="1:3" ht="13.5" customHeight="1" x14ac:dyDescent="0.45">
      <c r="A18" s="6" t="s">
        <v>34</v>
      </c>
      <c r="B18" s="4" t="s">
        <v>35</v>
      </c>
      <c r="C18" s="5" t="str">
        <f ca="1">IFERROR(__xludf.DUMMYFUNCTION("GOOGLETRANSLATE(B18,""en"",""id"")"),"Kisaran batas atas fico peminjam pada awal pinjaman.")</f>
        <v>Kisaran batas atas fico peminjam pada awal pinjaman.</v>
      </c>
    </row>
    <row r="19" spans="1:3" ht="14.25" customHeight="1" x14ac:dyDescent="0.45">
      <c r="A19" s="6" t="s">
        <v>36</v>
      </c>
      <c r="B19" s="4" t="s">
        <v>37</v>
      </c>
      <c r="C19" s="5" t="str">
        <f ca="1">IFERROR(__xludf.DUMMYFUNCTION("GOOGLETRANSLATE(B19,""en"",""id"")"),"Kisaran batas bawah fico peminjam pada awal pinjaman.")</f>
        <v>Kisaran batas bawah fico peminjam pada awal pinjaman.</v>
      </c>
    </row>
    <row r="20" spans="1:3" ht="14.25" customHeight="1" x14ac:dyDescent="0.45">
      <c r="A20" s="8" t="s">
        <v>38</v>
      </c>
      <c r="B20" s="4" t="s">
        <v>39</v>
      </c>
      <c r="C20" s="5" t="str">
        <f ca="1">IFERROR(__xludf.DUMMYFUNCTION("GOOGLETRANSLATE(B20,""en"",""id"")"),"Jumlah total yang berkomitmen untuk pinjaman itu pada saat itu.")</f>
        <v>Jumlah total yang berkomitmen untuk pinjaman itu pada saat itu.</v>
      </c>
    </row>
    <row r="21" spans="1:3" ht="14.25" customHeight="1" x14ac:dyDescent="0.45">
      <c r="A21" s="9" t="s">
        <v>40</v>
      </c>
      <c r="B21" s="10" t="s">
        <v>41</v>
      </c>
      <c r="C21" s="11" t="str">
        <f ca="1">IFERROR(__xludf.DUMMYFUNCTION("GOOGLETRANSLATE(B21,""en"",""id"")"),"LC menugaskan nilai pinjaman")</f>
        <v>LC menugaskan nilai pinjaman</v>
      </c>
    </row>
    <row r="22" spans="1:3" ht="14.25" customHeight="1" x14ac:dyDescent="0.45">
      <c r="A22" s="3" t="s">
        <v>42</v>
      </c>
      <c r="B22" s="4" t="s">
        <v>43</v>
      </c>
      <c r="C22" s="5" t="str">
        <f ca="1">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23" spans="1:3" ht="14.25" customHeight="1" x14ac:dyDescent="0.45">
      <c r="A23" s="8" t="s">
        <v>44</v>
      </c>
      <c r="B23" s="4" t="s">
        <v>45</v>
      </c>
      <c r="C23" s="5" t="str">
        <f ca="1">IFERROR(__xludf.DUMMYFUNCTION("GOOGLETRANSLATE(B23,""en"",""id"")"),"ID yang ditugaskan LC yang unik untuk daftar pinjaman.")</f>
        <v>ID yang ditugaskan LC yang unik untuk daftar pinjaman.</v>
      </c>
    </row>
    <row r="24" spans="1:3" ht="14.25" customHeight="1" x14ac:dyDescent="0.45">
      <c r="A24" s="6" t="s">
        <v>46</v>
      </c>
      <c r="B24" s="4" t="s">
        <v>47</v>
      </c>
      <c r="C24" s="5" t="str">
        <f ca="1">IFERROR(__xludf.DUMMYFUNCTION("GOOGLETRANSLATE(B24,""en"",""id"")"),"Rasio total saldo saat ini dengan batas kredit/kredit tinggi pada semua instal acct")</f>
        <v>Rasio total saldo saat ini dengan batas kredit/kredit tinggi pada semua instal acct</v>
      </c>
    </row>
    <row r="25" spans="1:3" ht="14.25" customHeight="1" x14ac:dyDescent="0.45">
      <c r="A25" s="6" t="s">
        <v>48</v>
      </c>
      <c r="B25" s="4" t="s">
        <v>49</v>
      </c>
      <c r="C25" s="5" t="str">
        <f ca="1">IFERROR(__xludf.DUMMYFUNCTION("GOOGLETRANSLATE(B25,""en"",""id"")"),"Status daftar awal pinjaman. Nilai yang mungkin adalah - utuh, fraksional")</f>
        <v>Status daftar awal pinjaman. Nilai yang mungkin adalah - utuh, fraksional</v>
      </c>
    </row>
    <row r="26" spans="1:3" ht="14.25" customHeight="1" x14ac:dyDescent="0.45">
      <c r="A26" s="6" t="s">
        <v>50</v>
      </c>
      <c r="B26" s="12" t="s">
        <v>51</v>
      </c>
      <c r="C26" s="5" t="str">
        <f ca="1">IFERROR(__xludf.DUMMYFUNCTION("GOOGLETRANSLATE(B26,""en"",""id"")"),"Jumlah pertanyaan keuangan pribadi")</f>
        <v>Jumlah pertanyaan keuangan pribadi</v>
      </c>
    </row>
    <row r="27" spans="1:3" ht="14.25" customHeight="1" x14ac:dyDescent="0.45">
      <c r="A27" s="6" t="s">
        <v>52</v>
      </c>
      <c r="B27" s="4" t="s">
        <v>53</v>
      </c>
      <c r="C27" s="5" t="str">
        <f ca="1">IFERROR(__xludf.DUMMYFUNCTION("GOOGLETRANSLATE(B27,""en"",""id"")"),"Jumlah pertanyaan kredit dalam 12 bulan terakhir")</f>
        <v>Jumlah pertanyaan kredit dalam 12 bulan terakhir</v>
      </c>
    </row>
    <row r="28" spans="1:3" ht="14.25" customHeight="1" x14ac:dyDescent="0.45">
      <c r="A28" s="7" t="s">
        <v>54</v>
      </c>
      <c r="B28" s="4" t="s">
        <v>55</v>
      </c>
      <c r="C28" s="5" t="str">
        <f ca="1">IFERROR(__xludf.DUMMYFUNCTION("GOOGLETRANSLATE(B28,""en"",""id"")"),"Jumlah pertanyaan dalam 6 bulan terakhir (tidak termasuk pertanyaan otomatis dan hipotek)")</f>
        <v>Jumlah pertanyaan dalam 6 bulan terakhir (tidak termasuk pertanyaan otomatis dan hipotek)</v>
      </c>
    </row>
    <row r="29" spans="1:3" ht="14.25" customHeight="1" x14ac:dyDescent="0.45">
      <c r="A29" s="3" t="s">
        <v>56</v>
      </c>
      <c r="B29" s="4" t="s">
        <v>57</v>
      </c>
      <c r="C29" s="5" t="str">
        <f ca="1">IFERROR(__xludf.DUMMYFUNCTION("GOOGLETRANSLATE(B29,""en"",""id"")"),"Pembayaran bulanan yang terutang oleh peminjam jika pinjaman berasal.")</f>
        <v>Pembayaran bulanan yang terutang oleh peminjam jika pinjaman berasal.</v>
      </c>
    </row>
    <row r="30" spans="1:3" ht="14.25" customHeight="1" x14ac:dyDescent="0.45">
      <c r="A30" s="8" t="s">
        <v>58</v>
      </c>
      <c r="B30" s="4" t="s">
        <v>59</v>
      </c>
      <c r="C30"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1" spans="1:3" ht="35.25" customHeight="1" x14ac:dyDescent="0.45">
      <c r="A31" s="6" t="s">
        <v>60</v>
      </c>
      <c r="B31" s="13"/>
      <c r="C31"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2" spans="1:3" ht="14.25" customHeight="1" x14ac:dyDescent="0.45">
      <c r="A32" s="7" t="s">
        <v>61</v>
      </c>
      <c r="B32" s="4" t="s">
        <v>62</v>
      </c>
      <c r="C32" s="5" t="str">
        <f ca="1">IFERROR(__xludf.DUMMYFUNCTION("GOOGLETRANSLATE(B32,""en"",""id"")"),"Bulan yang didanai pinjaman")</f>
        <v>Bulan yang didanai pinjaman</v>
      </c>
    </row>
    <row r="33" spans="1:3" ht="14.25" customHeight="1" x14ac:dyDescent="0.45">
      <c r="A33" s="6" t="s">
        <v>44</v>
      </c>
      <c r="B33" s="4" t="s">
        <v>63</v>
      </c>
      <c r="C33" s="5" t="str">
        <f ca="1">IFERROR(__xludf.DUMMYFUNCTION("GOOGLETRANSLATE(B33,""en"",""id"")"),"Bulan terbaru LC menarik kredit untuk pinjaman ini")</f>
        <v>Bulan terbaru LC menarik kredit untuk pinjaman ini</v>
      </c>
    </row>
    <row r="34" spans="1:3" ht="14.25" customHeight="1" x14ac:dyDescent="0.45">
      <c r="A34" s="6" t="s">
        <v>64</v>
      </c>
      <c r="B34" s="4" t="s">
        <v>65</v>
      </c>
      <c r="C34" s="5" t="str">
        <f ca="1">IFERROR(__xludf.DUMMYFUNCTION("GOOGLETRANSLATE(B34,""en"",""id"")"),"Rentang batas atas yang ditarik oleh fico terakhir peminjam.")</f>
        <v>Rentang batas atas yang ditarik oleh fico terakhir peminjam.</v>
      </c>
    </row>
    <row r="35" spans="1:3" ht="14.25" customHeight="1" x14ac:dyDescent="0.45">
      <c r="A35" s="6" t="s">
        <v>66</v>
      </c>
      <c r="B35" s="4" t="s">
        <v>67</v>
      </c>
      <c r="C35" s="5" t="str">
        <f ca="1">IFERROR(__xludf.DUMMYFUNCTION("GOOGLETRANSLATE(B35,""en"",""id"")"),"Rentang batas bawah yang ditarik oleh fico terakhir peminjam.")</f>
        <v>Rentang batas bawah yang ditarik oleh fico terakhir peminjam.</v>
      </c>
    </row>
    <row r="36" spans="1:3" ht="14.25" customHeight="1" x14ac:dyDescent="0.45">
      <c r="A36" s="3" t="s">
        <v>68</v>
      </c>
      <c r="B36" s="4" t="s">
        <v>69</v>
      </c>
      <c r="C36" s="5" t="str">
        <f ca="1">IFERROR(__xludf.DUMMYFUNCTION("GOOGLETRANSLATE(B36,""en"",""id"")"),"Jumlah total pembayaran terakhir yang diterima")</f>
        <v>Jumlah total pembayaran terakhir yang diterima</v>
      </c>
    </row>
    <row r="37" spans="1:3" ht="14.25" customHeight="1" x14ac:dyDescent="0.45">
      <c r="A37" s="6" t="s">
        <v>70</v>
      </c>
      <c r="B37" s="4" t="s">
        <v>71</v>
      </c>
      <c r="C37" s="5" t="str">
        <f ca="1">IFERROR(__xludf.DUMMYFUNCTION("GOOGLETRANSLATE(B37,""en"",""id"")"),"Bulan lalu pembayaran diterima")</f>
        <v>Bulan lalu pembayaran diterima</v>
      </c>
    </row>
    <row r="38" spans="1:3" ht="14.25" customHeight="1" x14ac:dyDescent="0.45">
      <c r="A38" s="8" t="s">
        <v>72</v>
      </c>
      <c r="B38" s="4" t="s">
        <v>71</v>
      </c>
      <c r="C38" s="5" t="str">
        <f ca="1">IFERROR(__xludf.DUMMYFUNCTION("GOOGLETRANSLATE(B38,""en"",""id"")"),"Bulan lalu pembayaran diterima")</f>
        <v>Bulan lalu pembayaran diterima</v>
      </c>
    </row>
    <row r="39" spans="1:3" ht="14.25" customHeight="1" x14ac:dyDescent="0.45">
      <c r="A39" s="14" t="s">
        <v>73</v>
      </c>
      <c r="B39" s="15" t="s">
        <v>74</v>
      </c>
      <c r="C39" s="5" t="str">
        <f ca="1">IFERROR(__xludf.DUMMYFUNCTION("GOOGLETRANSLATE(B39,""en"",""id"")"),"Status pinjaman saat ini")</f>
        <v>Status pinjaman saat ini</v>
      </c>
    </row>
    <row r="40" spans="1:3" ht="14.25" customHeight="1" x14ac:dyDescent="0.45">
      <c r="A40" s="6" t="s">
        <v>75</v>
      </c>
      <c r="B40" s="4" t="s">
        <v>76</v>
      </c>
      <c r="C40" s="5" t="str">
        <f ca="1">IFERROR(__xludf.DUMMYFUNCTION("GOOGLETRANSLATE(B40,""en"",""id"")"),"Saldo arus maksimum terutang pada semua akun bergulir")</f>
        <v>Saldo arus maksimum terutang pada semua akun bergulir</v>
      </c>
    </row>
    <row r="41" spans="1:3" ht="15.75" customHeight="1" x14ac:dyDescent="0.45">
      <c r="A41" s="8" t="s">
        <v>77</v>
      </c>
      <c r="B41" s="4" t="s">
        <v>78</v>
      </c>
      <c r="C41" s="5" t="str">
        <f ca="1">IFERROR(__xludf.DUMMYFUNCTION("GOOGLETRANSLATE(B41,""en"",""id"")"),"ID yang ditugaskan LC yang unik untuk anggota peminjam.")</f>
        <v>ID yang ditugaskan LC yang unik untuk anggota peminjam.</v>
      </c>
    </row>
    <row r="42" spans="1:3" ht="14.25" customHeight="1" x14ac:dyDescent="0.45">
      <c r="A42" s="7" t="s">
        <v>79</v>
      </c>
      <c r="B42" s="4" t="s">
        <v>80</v>
      </c>
      <c r="C42" s="5" t="str">
        <f ca="1">IFERROR(__xludf.DUMMYFUNCTION("GOOGLETRANSLATE(B42,""en"",""id"")"),"Jumlah bulan sejak kenakalan terakhir peminjam.")</f>
        <v>Jumlah bulan sejak kenakalan terakhir peminjam.</v>
      </c>
    </row>
    <row r="43" spans="1:3" ht="14.25" customHeight="1" x14ac:dyDescent="0.45">
      <c r="A43" s="6" t="s">
        <v>81</v>
      </c>
      <c r="B43" s="4" t="s">
        <v>82</v>
      </c>
      <c r="C43" s="5" t="str">
        <f ca="1">IFERROR(__xludf.DUMMYFUNCTION("GOOGLETRANSLATE(B43,""en"",""id"")"),"Bulan sejak peringkat 90 hari atau lebih buruk terakhir")</f>
        <v>Bulan sejak peringkat 90 hari atau lebih buruk terakhir</v>
      </c>
    </row>
    <row r="44" spans="1:3" ht="14.25" customHeight="1" x14ac:dyDescent="0.45">
      <c r="A44" s="7" t="s">
        <v>83</v>
      </c>
      <c r="B44" s="4" t="s">
        <v>84</v>
      </c>
      <c r="C44" s="5" t="str">
        <f ca="1">IFERROR(__xludf.DUMMYFUNCTION("GOOGLETRANSLATE(B44,""en"",""id"")"),"Jumlah bulan sejak catatan publik terakhir.")</f>
        <v>Jumlah bulan sejak catatan publik terakhir.</v>
      </c>
    </row>
    <row r="45" spans="1:3" ht="14.25" customHeight="1" x14ac:dyDescent="0.45">
      <c r="A45" s="6" t="s">
        <v>85</v>
      </c>
      <c r="B45" s="4" t="s">
        <v>86</v>
      </c>
      <c r="C45" s="5" t="str">
        <f ca="1">IFERROR(__xludf.DUMMYFUNCTION("GOOGLETRANSLATE(B45,""en"",""id"")"),"Bulan sejak akun angsuran terbaru dibuka")</f>
        <v>Bulan sejak akun angsuran terbaru dibuka</v>
      </c>
    </row>
    <row r="46" spans="1:3" ht="27.75" customHeight="1" x14ac:dyDescent="0.45">
      <c r="A46" s="6" t="s">
        <v>87</v>
      </c>
      <c r="B46" s="4" t="s">
        <v>88</v>
      </c>
      <c r="C46" s="5" t="str">
        <f ca="1">IFERROR(__xludf.DUMMYFUNCTION("GOOGLETRANSLATE(B46,""en"",""id"")"),"Tanggal Pembayaran Terjadwal Berikutnya")</f>
        <v>Tanggal Pembayaran Terjadwal Berikutnya</v>
      </c>
    </row>
    <row r="47" spans="1:3" ht="14.25" customHeight="1" x14ac:dyDescent="0.45">
      <c r="A47" s="6" t="s">
        <v>89</v>
      </c>
      <c r="B47" s="4" t="s">
        <v>90</v>
      </c>
      <c r="C47" s="5" t="str">
        <f ca="1">IFERROR(__xludf.DUMMYFUNCTION("GOOGLETRANSLATE(B47,""en"",""id"")"),"Jumlah jalur kredit terbuka dalam file kredit peminjam.")</f>
        <v>Jumlah jalur kredit terbuka dalam file kredit peminjam.</v>
      </c>
    </row>
    <row r="48" spans="1:3" ht="14.25" customHeight="1" x14ac:dyDescent="0.45">
      <c r="A48" s="6" t="s">
        <v>91</v>
      </c>
      <c r="B48" s="4" t="s">
        <v>92</v>
      </c>
      <c r="C48" s="5" t="str">
        <f ca="1">IFERROR(__xludf.DUMMYFUNCTION("GOOGLETRANSLATE(B48,""en"",""id"")"),"Jumlah perdagangan terbuka dalam 6 bulan terakhir")</f>
        <v>Jumlah perdagangan terbuka dalam 6 bulan terakhir</v>
      </c>
    </row>
    <row r="49" spans="1:3" ht="14.25" customHeight="1" x14ac:dyDescent="0.45">
      <c r="A49" s="6" t="s">
        <v>93</v>
      </c>
      <c r="B49" s="13"/>
      <c r="C49" s="5" t="str">
        <f ca="1">IFERROR(__xludf.DUMMYFUNCTION("GOOGLETRANSLATE(B48,""en"",""id"")"),"Jumlah perdagangan terbuka dalam 6 bulan terakhir")</f>
        <v>Jumlah perdagangan terbuka dalam 6 bulan terakhir</v>
      </c>
    </row>
    <row r="50" spans="1:3" ht="14.25" customHeight="1" x14ac:dyDescent="0.45">
      <c r="A50" s="6" t="s">
        <v>94</v>
      </c>
      <c r="B50" s="4" t="s">
        <v>95</v>
      </c>
      <c r="C50" s="5" t="str">
        <f ca="1">IFERROR(__xludf.DUMMYFUNCTION("GOOGLETRANSLATE(B50,""en"",""id"")"),"Jumlah akun angsuran yang dibuka dalam 24 bulan terakhir")</f>
        <v>Jumlah akun angsuran yang dibuka dalam 24 bulan terakhir</v>
      </c>
    </row>
    <row r="51" spans="1:3" ht="14.25" customHeight="1" x14ac:dyDescent="0.45">
      <c r="A51" s="6" t="s">
        <v>96</v>
      </c>
      <c r="B51" s="4" t="s">
        <v>97</v>
      </c>
      <c r="C51" s="5" t="str">
        <f ca="1">IFERROR(__xludf.DUMMYFUNCTION("GOOGLETRANSLATE(B51,""en"",""id"")"),"Jumlah akun angsuran yang dibuka dalam 12 bulan terakhir")</f>
        <v>Jumlah akun angsuran yang dibuka dalam 12 bulan terakhir</v>
      </c>
    </row>
    <row r="52" spans="1:3" ht="14.25" customHeight="1" x14ac:dyDescent="0.45">
      <c r="A52" s="6" t="s">
        <v>98</v>
      </c>
      <c r="B52" s="4" t="s">
        <v>99</v>
      </c>
      <c r="C52" s="5" t="str">
        <f ca="1">IFERROR(__xludf.DUMMYFUNCTION("GOOGLETRANSLATE(B52,""en"",""id"")"),"Jumlah perdagangan revolving dibuka dalam 12 bulan terakhir")</f>
        <v>Jumlah perdagangan revolving dibuka dalam 12 bulan terakhir</v>
      </c>
    </row>
    <row r="53" spans="1:3" ht="14.25" customHeight="1" x14ac:dyDescent="0.45">
      <c r="A53" s="6" t="s">
        <v>100</v>
      </c>
      <c r="B53" s="4" t="s">
        <v>101</v>
      </c>
      <c r="C53" s="5" t="str">
        <f ca="1">IFERROR(__xludf.DUMMYFUNCTION("GOOGLETRANSLATE(B53,""en"",""id"")"),"Jumlah perdagangan revolving dibuka dalam 24 bulan terakhir")</f>
        <v>Jumlah perdagangan revolving dibuka dalam 24 bulan terakhir</v>
      </c>
    </row>
    <row r="54" spans="1:3" ht="14.25" customHeight="1" x14ac:dyDescent="0.45">
      <c r="A54" s="6" t="s">
        <v>102</v>
      </c>
      <c r="B54" s="4" t="s">
        <v>103</v>
      </c>
      <c r="C54" s="5" t="str">
        <f ca="1">IFERROR(__xludf.DUMMYFUNCTION("GOOGLETRANSLATE(B54,""en"",""id"")"),"Kepala sekolah yang tersisa untuk jumlah total yang didanai")</f>
        <v>Kepala sekolah yang tersisa untuk jumlah total yang didanai</v>
      </c>
    </row>
    <row r="55" spans="1:3" ht="14.25" customHeight="1" x14ac:dyDescent="0.45">
      <c r="A55" s="16" t="s">
        <v>104</v>
      </c>
      <c r="B55" s="17" t="s">
        <v>105</v>
      </c>
      <c r="C55" s="18" t="str">
        <f ca="1">IFERROR(__xludf.DUMMYFUNCTION("GOOGLETRANSLATE(B55,""en"",""id"")"),"Kepala sekolah yang tersisa untuk sebagian dari jumlah total yang didanai oleh investor")</f>
        <v>Kepala sekolah yang tersisa untuk sebagian dari jumlah total yang didanai oleh investor</v>
      </c>
    </row>
    <row r="56" spans="1:3" ht="14.25" customHeight="1" x14ac:dyDescent="0.45">
      <c r="A56" s="6" t="s">
        <v>106</v>
      </c>
      <c r="B56" s="4" t="s">
        <v>107</v>
      </c>
      <c r="C56" s="5" t="str">
        <f ca="1">IFERROR(__xludf.DUMMYFUNCTION("GOOGLETRANSLATE(B56,""en"",""id"")"),"Policy_code yang tersedia untuk umum = 1
Produk Baru Tidak Tersedia Umum Kebijakan_Code = 2")</f>
        <v>Policy_code yang tersedia untuk umum = 1
Produk Baru Tidak Tersedia Umum Kebijakan_Code = 2</v>
      </c>
    </row>
    <row r="57" spans="1:3" ht="14.25" customHeight="1" x14ac:dyDescent="0.45">
      <c r="A57" s="6" t="s">
        <v>108</v>
      </c>
      <c r="B57" s="4" t="s">
        <v>109</v>
      </c>
      <c r="C57" s="5" t="str">
        <f ca="1">IFERROR(__xludf.DUMMYFUNCTION("GOOGLETRANSLATE(B57,""en"",""id"")"),"Jumlah catatan publik yang menghina")</f>
        <v>Jumlah catatan publik yang menghina</v>
      </c>
    </row>
    <row r="58" spans="1:3" ht="14.25" customHeight="1" x14ac:dyDescent="0.45">
      <c r="A58" s="3" t="s">
        <v>110</v>
      </c>
      <c r="B58" s="4" t="s">
        <v>111</v>
      </c>
      <c r="C58" s="5" t="str">
        <f ca="1">IFERROR(__xludf.DUMMYFUNCTION("GOOGLETRANSLATE(B58,""en"",""id"")"),"Kategori yang disediakan oleh peminjam untuk permintaan pinjaman.")</f>
        <v>Kategori yang disediakan oleh peminjam untuk permintaan pinjaman.</v>
      </c>
    </row>
    <row r="59" spans="1:3" ht="14.25" customHeight="1" x14ac:dyDescent="0.45">
      <c r="A59" s="6"/>
      <c r="B59" s="4" t="s">
        <v>112</v>
      </c>
      <c r="C59" s="5" t="str">
        <f ca="1">IFERROR(__xludf.DUMMYFUNCTION("GOOGLETRANSLATE(B59,""en"",""id"")"),"Menunjukkan jika rencana pembayaran telah diberlakukan untuk pinjaman")</f>
        <v>Menunjukkan jika rencana pembayaran telah diberlakukan untuk pinjaman</v>
      </c>
    </row>
    <row r="60" spans="1:3" ht="14.25" customHeight="1" x14ac:dyDescent="0.45">
      <c r="A60" s="16" t="s">
        <v>113</v>
      </c>
      <c r="B60" s="4" t="s">
        <v>112</v>
      </c>
      <c r="C60" s="19" t="str">
        <f ca="1">IFERROR(__xludf.DUMMYFUNCTION("GOOGLETRANSLATE(B60,""en"",""id"")"),"Menunjukkan jika rencana pembayaran telah diberlakukan untuk pinjaman")</f>
        <v>Menunjukkan jika rencana pembayaran telah diberlakukan untuk pinjaman</v>
      </c>
    </row>
    <row r="61" spans="1:3" ht="14.25" customHeight="1" x14ac:dyDescent="0.45">
      <c r="A61" s="6" t="s">
        <v>114</v>
      </c>
      <c r="B61" s="4" t="s">
        <v>115</v>
      </c>
      <c r="C61" s="5" t="str">
        <f ca="1">IFERROR(__xludf.DUMMYFUNCTION("GOOGLETRANSLATE(B61,""en"",""id"")"),"Total Saldo Revolving Credit")</f>
        <v>Total Saldo Revolving Credit</v>
      </c>
    </row>
    <row r="62" spans="1:3" ht="14.25" customHeight="1" x14ac:dyDescent="0.45">
      <c r="A62" s="3" t="s">
        <v>116</v>
      </c>
      <c r="B62" s="4" t="s">
        <v>117</v>
      </c>
      <c r="C62" s="5" t="str">
        <f ca="1">IFERROR(__xludf.DUMMYFUNCTION("GOOGLETRANSLATE(B62,""en"",""id"")"),"Tingkat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63" spans="1:3" ht="14.25" customHeight="1" x14ac:dyDescent="0.45">
      <c r="A63" s="3" t="s">
        <v>118</v>
      </c>
      <c r="B63" s="4" t="s">
        <v>119</v>
      </c>
      <c r="C63" s="5" t="str">
        <f ca="1">IFERROR(__xludf.DUMMYFUNCTION("GOOGLETRANSLATE(B63,""en"",""id"")"),"LC Ditugaskan Subgrade Pinjaman")</f>
        <v>LC Ditugaskan Subgrade Pinjaman</v>
      </c>
    </row>
    <row r="64" spans="1:3" ht="14.25" customHeight="1" x14ac:dyDescent="0.45">
      <c r="A64" s="8" t="s">
        <v>120</v>
      </c>
      <c r="B64" s="12" t="s">
        <v>121</v>
      </c>
      <c r="C64" s="5" t="str">
        <f ca="1">IFERROR(__xludf.DUMMYFUNCTION("GOOGLETRANSLATE(B64,""en"",""id"")"),"Jumlah pembayaran pinjaman. Nilai dalam beberapa bulan dan dapat berupa 36 atau 60.")</f>
        <v>Jumlah pembayaran pinjaman. Nilai dalam beberapa bulan dan dapat berupa 36 atau 60.</v>
      </c>
    </row>
    <row r="65" spans="1:3" ht="14.25" customHeight="1" x14ac:dyDescent="0.45">
      <c r="A65" s="7" t="s">
        <v>122</v>
      </c>
      <c r="B65" s="4" t="s">
        <v>123</v>
      </c>
      <c r="C65" s="5" t="str">
        <f ca="1">IFERROR(__xludf.DUMMYFUNCTION("GOOGLETRANSLATE(B65,""en"",""id"")"),"Judul pinjaman yang disediakan oleh peminjam")</f>
        <v>Judul pinjaman yang disediakan oleh peminjam</v>
      </c>
    </row>
    <row r="66" spans="1:3" ht="14.25" customHeight="1" x14ac:dyDescent="0.45">
      <c r="A66" s="6" t="s">
        <v>124</v>
      </c>
      <c r="B66" s="4" t="s">
        <v>125</v>
      </c>
      <c r="C66" s="5" t="str">
        <f ca="1">IFERROR(__xludf.DUMMYFUNCTION("GOOGLETRANSLATE(B66,""en"",""id"")"),"Total jumlah pengumpulan yang pernah ada")</f>
        <v>Total jumlah pengumpulan yang pernah ada</v>
      </c>
    </row>
    <row r="67" spans="1:3" ht="14.25" customHeight="1" x14ac:dyDescent="0.45">
      <c r="A67" s="6" t="s">
        <v>126</v>
      </c>
      <c r="B67" s="4" t="s">
        <v>127</v>
      </c>
      <c r="C67" s="5" t="str">
        <f ca="1">IFERROR(__xludf.DUMMYFUNCTION("GOOGLETRANSLATE(B67,""en"",""id"")"),"Total Saldo Saat Ini dari Semua Akun")</f>
        <v>Total Saldo Saat Ini dari Semua Akun</v>
      </c>
    </row>
    <row r="68" spans="1:3" ht="14.25" customHeight="1" x14ac:dyDescent="0.45">
      <c r="A68" s="20" t="s">
        <v>128</v>
      </c>
      <c r="B68" s="4" t="s">
        <v>129</v>
      </c>
      <c r="C68" s="5" t="str">
        <f ca="1">IFERROR(__xludf.DUMMYFUNCTION("GOOGLETRANSLATE(B68,""en"",""id"")"),"Jumlah total jalur kredit saat ini dalam file kredit peminjam")</f>
        <v>Jumlah total jalur kredit saat ini dalam file kredit peminjam</v>
      </c>
    </row>
    <row r="69" spans="1:3" ht="14.25" customHeight="1" x14ac:dyDescent="0.45">
      <c r="A69" s="6" t="s">
        <v>130</v>
      </c>
      <c r="B69" s="4" t="s">
        <v>131</v>
      </c>
      <c r="C69" s="5" t="str">
        <f ca="1">IFERROR(__xludf.DUMMYFUNCTION("GOOGLETRANSLATE(B69,""en"",""id"")"),"Total saldo saat ini dari semua akun angsuran")</f>
        <v>Total saldo saat ini dari semua akun angsuran</v>
      </c>
    </row>
    <row r="70" spans="1:3" ht="14.25" customHeight="1" x14ac:dyDescent="0.45">
      <c r="A70" s="6" t="s">
        <v>132</v>
      </c>
      <c r="B70" s="4" t="s">
        <v>133</v>
      </c>
      <c r="C70" s="5" t="str">
        <f ca="1">IFERROR(__xludf.DUMMYFUNCTION("GOOGLETRANSLATE(B70,""en"",""id"")"),"Jumlah Perdagangan Keuangan")</f>
        <v>Jumlah Perdagangan Keuangan</v>
      </c>
    </row>
    <row r="71" spans="1:3" ht="14.25" customHeight="1" x14ac:dyDescent="0.45">
      <c r="A71" s="3" t="s">
        <v>134</v>
      </c>
      <c r="B71" s="4" t="s">
        <v>135</v>
      </c>
      <c r="C71" s="5" t="str">
        <f ca="1">IFERROR(__xludf.DUMMYFUNCTION("GOOGLETRANSLATE(B71,""en"",""id"")"),"Pembayaran diterima hingga saat ini untuk jumlah total yang didanai")</f>
        <v>Pembayaran diterima hingga saat ini untuk jumlah total yang didanai</v>
      </c>
    </row>
    <row r="72" spans="1:3" ht="14.25" customHeight="1" x14ac:dyDescent="0.45">
      <c r="A72" s="3" t="s">
        <v>136</v>
      </c>
      <c r="B72" s="4" t="s">
        <v>137</v>
      </c>
      <c r="C72" s="5" t="str">
        <f ca="1">IFERROR(__xludf.DUMMYFUNCTION("GOOGLETRANSLATE(B72,""en"",""id"")"),"Pembayaran diterima hingga saat ini untuk sebagian dari jumlah total yang didanai oleh investor")</f>
        <v>Pembayaran diterima hingga saat ini untuk sebagian dari jumlah total yang didanai oleh investor</v>
      </c>
    </row>
    <row r="73" spans="1:3" ht="14.25" customHeight="1" x14ac:dyDescent="0.45">
      <c r="A73" s="3" t="s">
        <v>138</v>
      </c>
      <c r="B73" s="4" t="s">
        <v>139</v>
      </c>
      <c r="C73" s="5" t="str">
        <f ca="1">IFERROR(__xludf.DUMMYFUNCTION("GOOGLETRANSLATE(B73,""en"",""id"")"),"Bunga diterima hingga saat ini")</f>
        <v>Bunga diterima hingga saat ini</v>
      </c>
    </row>
    <row r="74" spans="1:3" ht="14.25" customHeight="1" x14ac:dyDescent="0.45">
      <c r="A74" s="16" t="s">
        <v>140</v>
      </c>
      <c r="B74" s="17" t="s">
        <v>141</v>
      </c>
      <c r="C74" s="19" t="str">
        <f ca="1">IFERROR(__xludf.DUMMYFUNCTION("GOOGLETRANSLATE(B74,""en"",""id"")"),"Biaya keterlambatan yang diterima hingga saat ini")</f>
        <v>Biaya keterlambatan yang diterima hingga saat ini</v>
      </c>
    </row>
    <row r="75" spans="1:3" ht="14.25" customHeight="1" x14ac:dyDescent="0.45">
      <c r="A75" s="3" t="s">
        <v>142</v>
      </c>
      <c r="B75" s="4" t="s">
        <v>143</v>
      </c>
      <c r="C75" s="5" t="str">
        <f ca="1">IFERROR(__xludf.DUMMYFUNCTION("GOOGLETRANSLATE(B75,""en"",""id"")"),"Kepala sekolah diterima hingga saat ini")</f>
        <v>Kepala sekolah diterima hingga saat ini</v>
      </c>
    </row>
    <row r="76" spans="1:3" ht="14.25" customHeight="1" x14ac:dyDescent="0.45">
      <c r="A76" s="6" t="s">
        <v>144</v>
      </c>
      <c r="B76" s="4" t="s">
        <v>145</v>
      </c>
      <c r="C76" s="5" t="str">
        <f ca="1">IFERROR(__xludf.DUMMYFUNCTION("GOOGLETRANSLATE(B76,""en"",""id"")"),"Total Batas Kredit/Kredit Tinggi Revolving")</f>
        <v>Total Batas Kredit/Kredit Tinggi Revolving</v>
      </c>
    </row>
    <row r="77" spans="1:3" ht="14.25" customHeight="1" x14ac:dyDescent="0.45">
      <c r="A77" s="7" t="s">
        <v>146</v>
      </c>
      <c r="B77" s="4" t="s">
        <v>147</v>
      </c>
      <c r="C77" s="5" t="str">
        <f ca="1">IFERROR(__xludf.DUMMYFUNCTION("GOOGLETRANSLATE(B77,""en"",""id"")"),"URL untuk halaman LC dengan data daftar.")</f>
        <v>URL untuk halaman LC dengan data daftar.</v>
      </c>
    </row>
    <row r="78" spans="1:3" ht="14.25" customHeight="1" x14ac:dyDescent="0.45">
      <c r="A78" s="3" t="s">
        <v>148</v>
      </c>
      <c r="B78" s="4" t="s">
        <v>149</v>
      </c>
      <c r="C78" s="5" t="str">
        <f ca="1">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row r="79" spans="1:3" ht="14.25" customHeight="1" x14ac:dyDescent="0.45">
      <c r="A79" s="7" t="s">
        <v>150</v>
      </c>
      <c r="B79" s="4" t="s">
        <v>151</v>
      </c>
      <c r="C79" s="5" t="str">
        <f ca="1">IFERROR(__xludf.DUMMYFUNCTION("GOOGLETRANSLATE(B79,""en"",""id"")"),"3 nomor pertama dari kode pos yang disediakan oleh peminjam dalam aplikasi pinjaman.")</f>
        <v>3 nomor pertama dari kode pos yang disediakan oleh peminjam dalam aplikasi pinjaman.</v>
      </c>
    </row>
    <row r="80" spans="1:3" ht="14.25" customHeight="1" x14ac:dyDescent="0.45">
      <c r="A80" s="21"/>
      <c r="B80" s="22"/>
      <c r="C80" s="23"/>
    </row>
    <row r="81" spans="1:3" ht="14.25" customHeight="1" x14ac:dyDescent="0.45">
      <c r="A81" s="21"/>
      <c r="B81" s="12" t="s">
        <v>152</v>
      </c>
      <c r="C81" s="23"/>
    </row>
    <row r="82" spans="1:3" ht="14.25" customHeight="1" x14ac:dyDescent="0.45">
      <c r="A82" s="21"/>
      <c r="B82" s="12"/>
      <c r="C82" s="23"/>
    </row>
    <row r="83" spans="1:3" ht="14.25" customHeight="1" x14ac:dyDescent="0.45">
      <c r="A83" s="21"/>
      <c r="B83" s="12"/>
      <c r="C83" s="23"/>
    </row>
    <row r="84" spans="1:3" ht="14.25" customHeight="1" x14ac:dyDescent="0.45">
      <c r="A84" s="21"/>
      <c r="B84" s="12"/>
      <c r="C84" s="23"/>
    </row>
    <row r="85" spans="1:3" ht="14.25" customHeight="1" x14ac:dyDescent="0.45">
      <c r="A85" s="21"/>
      <c r="B85" s="12"/>
      <c r="C85" s="23"/>
    </row>
    <row r="86" spans="1:3" ht="14.25" customHeight="1" x14ac:dyDescent="0.45">
      <c r="A86" s="21"/>
      <c r="B86" s="12"/>
      <c r="C86" s="23"/>
    </row>
    <row r="87" spans="1:3" ht="14.25" customHeight="1" x14ac:dyDescent="0.45">
      <c r="A87" s="21"/>
      <c r="B87" s="12"/>
      <c r="C87" s="23"/>
    </row>
    <row r="88" spans="1:3" ht="14.25" customHeight="1" x14ac:dyDescent="0.45">
      <c r="A88" s="21"/>
      <c r="B88" s="12"/>
      <c r="C88" s="23"/>
    </row>
    <row r="89" spans="1:3" ht="14.25" customHeight="1" x14ac:dyDescent="0.45">
      <c r="A89" s="21"/>
      <c r="B89" s="12"/>
      <c r="C89" s="23"/>
    </row>
    <row r="90" spans="1:3" ht="14.25" customHeight="1" x14ac:dyDescent="0.45">
      <c r="A90" s="21"/>
      <c r="B90" s="12"/>
      <c r="C90" s="23"/>
    </row>
    <row r="91" spans="1:3" ht="14.25" customHeight="1" x14ac:dyDescent="0.45">
      <c r="A91" s="21"/>
      <c r="B91" s="12"/>
      <c r="C91" s="23"/>
    </row>
    <row r="92" spans="1:3" ht="14.25" customHeight="1" x14ac:dyDescent="0.45">
      <c r="A92" s="21"/>
      <c r="B92" s="12"/>
      <c r="C92" s="23"/>
    </row>
    <row r="93" spans="1:3" ht="14.25" customHeight="1" x14ac:dyDescent="0.45">
      <c r="A93" s="21"/>
      <c r="B93" s="12"/>
      <c r="C93" s="23"/>
    </row>
    <row r="94" spans="1:3" ht="14.25" customHeight="1" x14ac:dyDescent="0.45">
      <c r="A94" s="21"/>
      <c r="B94" s="12"/>
      <c r="C94" s="23"/>
    </row>
    <row r="95" spans="1:3" ht="14.25" customHeight="1" x14ac:dyDescent="0.45">
      <c r="A95" s="21"/>
      <c r="B95" s="12"/>
      <c r="C95" s="23"/>
    </row>
    <row r="96" spans="1:3" ht="14.25" customHeight="1" x14ac:dyDescent="0.45">
      <c r="A96" s="21"/>
      <c r="B96" s="12"/>
      <c r="C96" s="23"/>
    </row>
    <row r="97" spans="1:3" ht="14.25" customHeight="1" x14ac:dyDescent="0.45">
      <c r="A97" s="21"/>
      <c r="B97" s="12"/>
      <c r="C97" s="23"/>
    </row>
    <row r="98" spans="1:3" ht="14.25" customHeight="1" x14ac:dyDescent="0.45">
      <c r="A98" s="24"/>
      <c r="B98" s="12"/>
      <c r="C98" s="23"/>
    </row>
    <row r="99" spans="1:3" ht="14.25" customHeight="1" x14ac:dyDescent="0.45">
      <c r="A99" s="25" t="s">
        <v>153</v>
      </c>
      <c r="B99" s="12"/>
      <c r="C99" s="23"/>
    </row>
    <row r="100" spans="1:3" ht="14.25" customHeight="1" x14ac:dyDescent="0.45">
      <c r="A100" s="21"/>
      <c r="B100" s="12"/>
      <c r="C100" s="23"/>
    </row>
    <row r="101" spans="1:3" ht="14.25" customHeight="1" x14ac:dyDescent="0.45">
      <c r="A101" s="21"/>
      <c r="B101" s="12"/>
      <c r="C101" s="23"/>
    </row>
    <row r="102" spans="1:3" ht="14.25" customHeight="1" x14ac:dyDescent="0.45">
      <c r="A102" s="21"/>
      <c r="B102" s="12"/>
      <c r="C102" s="23"/>
    </row>
    <row r="103" spans="1:3" ht="14.25" customHeight="1" x14ac:dyDescent="0.45">
      <c r="A103" s="21"/>
      <c r="B103" s="12"/>
      <c r="C103" s="23"/>
    </row>
    <row r="104" spans="1:3" ht="14.25" customHeight="1" x14ac:dyDescent="0.45">
      <c r="A104" s="21"/>
      <c r="B104" s="12"/>
      <c r="C104" s="23"/>
    </row>
    <row r="105" spans="1:3" ht="14.25" customHeight="1" x14ac:dyDescent="0.45">
      <c r="A105" s="21"/>
      <c r="B105" s="12"/>
      <c r="C105" s="23"/>
    </row>
    <row r="106" spans="1:3" ht="14.25" customHeight="1" x14ac:dyDescent="0.45">
      <c r="A106" s="21"/>
      <c r="B106" s="12"/>
      <c r="C106" s="23"/>
    </row>
    <row r="107" spans="1:3" ht="14.25" customHeight="1" x14ac:dyDescent="0.45">
      <c r="A107" s="21"/>
      <c r="B107" s="12"/>
      <c r="C107" s="23"/>
    </row>
    <row r="108" spans="1:3" ht="14.25" customHeight="1" x14ac:dyDescent="0.45">
      <c r="A108" s="21"/>
      <c r="B108" s="12"/>
      <c r="C108" s="23"/>
    </row>
    <row r="109" spans="1:3" ht="14.25" customHeight="1" x14ac:dyDescent="0.45">
      <c r="A109" s="21"/>
      <c r="B109" s="12"/>
      <c r="C109" s="23"/>
    </row>
    <row r="110" spans="1:3" ht="14.25" customHeight="1" x14ac:dyDescent="0.45">
      <c r="A110" s="21"/>
      <c r="B110" s="12"/>
      <c r="C110" s="23"/>
    </row>
    <row r="111" spans="1:3" ht="14.25" customHeight="1" x14ac:dyDescent="0.45">
      <c r="A111" s="21"/>
      <c r="B111" s="12"/>
      <c r="C111" s="23"/>
    </row>
    <row r="112" spans="1:3" ht="14.25" customHeight="1" x14ac:dyDescent="0.45">
      <c r="A112" s="21"/>
      <c r="B112" s="12"/>
      <c r="C112" s="23"/>
    </row>
    <row r="113" spans="1:3" ht="14.25" customHeight="1" x14ac:dyDescent="0.45">
      <c r="A113" s="21"/>
      <c r="B113" s="12"/>
      <c r="C113" s="23"/>
    </row>
    <row r="114" spans="1:3" ht="14.25" customHeight="1" x14ac:dyDescent="0.45">
      <c r="A114" s="21"/>
      <c r="B114" s="12"/>
      <c r="C114" s="23"/>
    </row>
    <row r="115" spans="1:3" ht="14.25" customHeight="1" x14ac:dyDescent="0.45">
      <c r="A115" s="21"/>
      <c r="B115" s="12"/>
      <c r="C115" s="23"/>
    </row>
    <row r="116" spans="1:3" ht="14.25" customHeight="1" x14ac:dyDescent="0.45">
      <c r="A116" s="21"/>
      <c r="B116" s="12"/>
      <c r="C116" s="23"/>
    </row>
    <row r="117" spans="1:3" ht="14.25" customHeight="1" x14ac:dyDescent="0.45">
      <c r="A117" s="21"/>
      <c r="B117" s="12"/>
      <c r="C117" s="23"/>
    </row>
    <row r="118" spans="1:3" ht="14.25" customHeight="1" x14ac:dyDescent="0.45">
      <c r="A118" s="21"/>
      <c r="B118" s="12"/>
      <c r="C118" s="23"/>
    </row>
    <row r="119" spans="1:3" ht="14.25" customHeight="1" x14ac:dyDescent="0.45">
      <c r="A119" s="21"/>
      <c r="B119" s="12"/>
      <c r="C119" s="23"/>
    </row>
    <row r="120" spans="1:3" ht="14.25" customHeight="1" x14ac:dyDescent="0.45">
      <c r="A120" s="21"/>
      <c r="B120" s="12"/>
      <c r="C120" s="23"/>
    </row>
    <row r="121" spans="1:3" ht="14.25" customHeight="1" x14ac:dyDescent="0.45">
      <c r="A121" s="21"/>
      <c r="B121" s="12"/>
      <c r="C121" s="23"/>
    </row>
    <row r="122" spans="1:3" ht="14.25" customHeight="1" x14ac:dyDescent="0.45">
      <c r="A122" s="21"/>
      <c r="B122" s="12"/>
      <c r="C122" s="23"/>
    </row>
    <row r="123" spans="1:3" ht="14.25" customHeight="1" x14ac:dyDescent="0.45">
      <c r="A123" s="21"/>
      <c r="B123" s="12"/>
      <c r="C123" s="23"/>
    </row>
    <row r="124" spans="1:3" ht="14.25" customHeight="1" x14ac:dyDescent="0.45">
      <c r="A124" s="21"/>
      <c r="B124" s="12"/>
      <c r="C124" s="23"/>
    </row>
    <row r="125" spans="1:3" ht="14.25" customHeight="1" x14ac:dyDescent="0.45">
      <c r="A125" s="21"/>
      <c r="B125" s="12"/>
      <c r="C125" s="23"/>
    </row>
    <row r="126" spans="1:3" ht="14.25" customHeight="1" x14ac:dyDescent="0.45">
      <c r="A126" s="21"/>
      <c r="B126" s="12"/>
      <c r="C126" s="23"/>
    </row>
    <row r="127" spans="1:3" ht="14.25" customHeight="1" x14ac:dyDescent="0.45">
      <c r="A127" s="21"/>
      <c r="B127" s="12"/>
      <c r="C127" s="23"/>
    </row>
    <row r="128" spans="1:3" ht="14.25" customHeight="1" x14ac:dyDescent="0.45">
      <c r="A128" s="21"/>
      <c r="B128" s="12"/>
      <c r="C128" s="23"/>
    </row>
    <row r="129" spans="1:3" ht="14.25" customHeight="1" x14ac:dyDescent="0.45">
      <c r="A129" s="21"/>
      <c r="B129" s="12"/>
      <c r="C129" s="23"/>
    </row>
    <row r="130" spans="1:3" ht="14.25" customHeight="1" x14ac:dyDescent="0.45">
      <c r="A130" s="21"/>
      <c r="B130" s="12"/>
      <c r="C130" s="23"/>
    </row>
    <row r="131" spans="1:3" ht="14.25" customHeight="1" x14ac:dyDescent="0.45">
      <c r="A131" s="21"/>
      <c r="B131" s="12"/>
      <c r="C131" s="23"/>
    </row>
    <row r="132" spans="1:3" ht="14.25" customHeight="1" x14ac:dyDescent="0.45">
      <c r="A132" s="21"/>
      <c r="B132" s="12"/>
      <c r="C132" s="23"/>
    </row>
    <row r="133" spans="1:3" ht="14.25" customHeight="1" x14ac:dyDescent="0.45">
      <c r="A133" s="21"/>
      <c r="B133" s="12"/>
      <c r="C133" s="23"/>
    </row>
    <row r="134" spans="1:3" ht="14.25" customHeight="1" x14ac:dyDescent="0.45">
      <c r="A134" s="21"/>
      <c r="B134" s="12"/>
      <c r="C134" s="23"/>
    </row>
    <row r="135" spans="1:3" ht="14.25" customHeight="1" x14ac:dyDescent="0.45">
      <c r="A135" s="21"/>
      <c r="B135" s="12"/>
      <c r="C135" s="23"/>
    </row>
    <row r="136" spans="1:3" ht="14.25" customHeight="1" x14ac:dyDescent="0.45">
      <c r="A136" s="21"/>
      <c r="B136" s="12"/>
      <c r="C136" s="23"/>
    </row>
    <row r="137" spans="1:3" ht="14.25" customHeight="1" x14ac:dyDescent="0.45">
      <c r="A137" s="21"/>
      <c r="B137" s="12"/>
      <c r="C137" s="23"/>
    </row>
    <row r="138" spans="1:3" ht="14.25" customHeight="1" x14ac:dyDescent="0.45">
      <c r="A138" s="21"/>
      <c r="B138" s="12"/>
      <c r="C138" s="23"/>
    </row>
    <row r="139" spans="1:3" ht="14.25" customHeight="1" x14ac:dyDescent="0.45">
      <c r="A139" s="21"/>
      <c r="B139" s="12"/>
      <c r="C139" s="23"/>
    </row>
    <row r="140" spans="1:3" ht="14.25" customHeight="1" x14ac:dyDescent="0.45">
      <c r="A140" s="21"/>
      <c r="B140" s="12"/>
      <c r="C140" s="23"/>
    </row>
    <row r="141" spans="1:3" ht="14.25" customHeight="1" x14ac:dyDescent="0.45">
      <c r="A141" s="21"/>
      <c r="B141" s="12"/>
      <c r="C141" s="23"/>
    </row>
    <row r="142" spans="1:3" ht="14.25" customHeight="1" x14ac:dyDescent="0.45">
      <c r="A142" s="21"/>
      <c r="B142" s="12"/>
      <c r="C142" s="23"/>
    </row>
    <row r="143" spans="1:3" ht="14.25" customHeight="1" x14ac:dyDescent="0.45">
      <c r="A143" s="21"/>
      <c r="B143" s="12"/>
      <c r="C143" s="23"/>
    </row>
    <row r="144" spans="1:3" ht="14.25" customHeight="1" x14ac:dyDescent="0.45">
      <c r="A144" s="21"/>
      <c r="B144" s="12"/>
      <c r="C144" s="23"/>
    </row>
    <row r="145" spans="1:3" ht="14.25" customHeight="1" x14ac:dyDescent="0.45">
      <c r="A145" s="21"/>
      <c r="B145" s="12"/>
      <c r="C145" s="23"/>
    </row>
    <row r="146" spans="1:3" ht="14.25" customHeight="1" x14ac:dyDescent="0.45">
      <c r="A146" s="21"/>
      <c r="B146" s="12"/>
      <c r="C146" s="23"/>
    </row>
    <row r="147" spans="1:3" ht="14.25" customHeight="1" x14ac:dyDescent="0.45">
      <c r="A147" s="21"/>
      <c r="B147" s="12"/>
      <c r="C147" s="23"/>
    </row>
    <row r="148" spans="1:3" ht="14.25" customHeight="1" x14ac:dyDescent="0.45">
      <c r="A148" s="21"/>
      <c r="B148" s="12"/>
      <c r="C148" s="23"/>
    </row>
    <row r="149" spans="1:3" ht="14.25" customHeight="1" x14ac:dyDescent="0.45">
      <c r="A149" s="21"/>
      <c r="B149" s="12"/>
      <c r="C149" s="23"/>
    </row>
    <row r="150" spans="1:3" ht="14.25" customHeight="1" x14ac:dyDescent="0.45">
      <c r="A150" s="21"/>
      <c r="B150" s="12"/>
      <c r="C150" s="23"/>
    </row>
    <row r="151" spans="1:3" ht="14.25" customHeight="1" x14ac:dyDescent="0.45">
      <c r="A151" s="21"/>
      <c r="B151" s="12"/>
      <c r="C151" s="23"/>
    </row>
    <row r="152" spans="1:3" ht="14.25" customHeight="1" x14ac:dyDescent="0.45">
      <c r="A152" s="21"/>
      <c r="B152" s="12"/>
      <c r="C152" s="23"/>
    </row>
    <row r="153" spans="1:3" ht="14.25" customHeight="1" x14ac:dyDescent="0.45">
      <c r="A153" s="21"/>
      <c r="B153" s="12"/>
      <c r="C153" s="23"/>
    </row>
    <row r="154" spans="1:3" ht="14.25" customHeight="1" x14ac:dyDescent="0.45">
      <c r="A154" s="21"/>
      <c r="B154" s="12"/>
      <c r="C154" s="23"/>
    </row>
    <row r="155" spans="1:3" ht="14.25" customHeight="1" x14ac:dyDescent="0.45">
      <c r="A155" s="21"/>
      <c r="B155" s="12"/>
      <c r="C155" s="23"/>
    </row>
    <row r="156" spans="1:3" ht="14.25" customHeight="1" x14ac:dyDescent="0.45">
      <c r="A156" s="21"/>
      <c r="B156" s="12"/>
      <c r="C156" s="23"/>
    </row>
    <row r="157" spans="1:3" ht="14.25" customHeight="1" x14ac:dyDescent="0.45">
      <c r="A157" s="21"/>
      <c r="B157" s="12"/>
      <c r="C157" s="23"/>
    </row>
    <row r="158" spans="1:3" ht="14.25" customHeight="1" x14ac:dyDescent="0.45">
      <c r="A158" s="21"/>
      <c r="B158" s="12"/>
      <c r="C158" s="23"/>
    </row>
    <row r="159" spans="1:3" ht="14.25" customHeight="1" x14ac:dyDescent="0.45">
      <c r="A159" s="21"/>
      <c r="B159" s="12"/>
      <c r="C159" s="23"/>
    </row>
    <row r="160" spans="1:3" ht="14.25" customHeight="1" x14ac:dyDescent="0.45">
      <c r="A160" s="21"/>
      <c r="B160" s="12"/>
      <c r="C160" s="23"/>
    </row>
    <row r="161" spans="1:3" ht="14.25" customHeight="1" x14ac:dyDescent="0.45">
      <c r="A161" s="21"/>
      <c r="B161" s="12"/>
      <c r="C161" s="23"/>
    </row>
    <row r="162" spans="1:3" ht="14.25" customHeight="1" x14ac:dyDescent="0.45">
      <c r="A162" s="21"/>
      <c r="B162" s="12"/>
      <c r="C162" s="23"/>
    </row>
    <row r="163" spans="1:3" ht="14.25" customHeight="1" x14ac:dyDescent="0.45">
      <c r="A163" s="21"/>
      <c r="B163" s="12"/>
      <c r="C163" s="23"/>
    </row>
    <row r="164" spans="1:3" ht="14.25" customHeight="1" x14ac:dyDescent="0.45">
      <c r="A164" s="21"/>
      <c r="B164" s="12"/>
      <c r="C164" s="23"/>
    </row>
    <row r="165" spans="1:3" ht="14.25" customHeight="1" x14ac:dyDescent="0.45">
      <c r="A165" s="21"/>
      <c r="B165" s="12"/>
      <c r="C165" s="23"/>
    </row>
    <row r="166" spans="1:3" ht="14.25" customHeight="1" x14ac:dyDescent="0.45">
      <c r="A166" s="21"/>
      <c r="B166" s="12"/>
      <c r="C166" s="23"/>
    </row>
    <row r="167" spans="1:3" ht="14.25" customHeight="1" x14ac:dyDescent="0.45">
      <c r="A167" s="21"/>
      <c r="B167" s="12"/>
      <c r="C167" s="23"/>
    </row>
    <row r="168" spans="1:3" ht="14.25" customHeight="1" x14ac:dyDescent="0.45">
      <c r="A168" s="21"/>
      <c r="B168" s="12"/>
      <c r="C168" s="23"/>
    </row>
    <row r="169" spans="1:3" ht="14.25" customHeight="1" x14ac:dyDescent="0.45">
      <c r="A169" s="21"/>
      <c r="B169" s="12"/>
      <c r="C169" s="23"/>
    </row>
    <row r="170" spans="1:3" ht="14.25" customHeight="1" x14ac:dyDescent="0.45">
      <c r="A170" s="21"/>
      <c r="B170" s="12"/>
      <c r="C170" s="23"/>
    </row>
    <row r="171" spans="1:3" ht="14.25" customHeight="1" x14ac:dyDescent="0.45">
      <c r="A171" s="21"/>
      <c r="B171" s="12"/>
      <c r="C171" s="23"/>
    </row>
    <row r="172" spans="1:3" ht="14.25" customHeight="1" x14ac:dyDescent="0.45">
      <c r="A172" s="21"/>
      <c r="B172" s="12"/>
      <c r="C172" s="23"/>
    </row>
    <row r="173" spans="1:3" ht="14.25" customHeight="1" x14ac:dyDescent="0.45">
      <c r="A173" s="21"/>
      <c r="B173" s="12"/>
      <c r="C173" s="23"/>
    </row>
    <row r="174" spans="1:3" ht="14.25" customHeight="1" x14ac:dyDescent="0.45">
      <c r="A174" s="21"/>
      <c r="B174" s="12"/>
      <c r="C174" s="23"/>
    </row>
    <row r="175" spans="1:3" ht="14.25" customHeight="1" x14ac:dyDescent="0.45">
      <c r="A175" s="21"/>
      <c r="B175" s="12"/>
      <c r="C175" s="23"/>
    </row>
    <row r="176" spans="1:3" ht="14.25" customHeight="1" x14ac:dyDescent="0.45">
      <c r="A176" s="21"/>
      <c r="B176" s="12"/>
      <c r="C176" s="23"/>
    </row>
    <row r="177" spans="1:3" ht="14.25" customHeight="1" x14ac:dyDescent="0.45">
      <c r="A177" s="21"/>
      <c r="B177" s="12"/>
      <c r="C177" s="23"/>
    </row>
    <row r="178" spans="1:3" ht="14.25" customHeight="1" x14ac:dyDescent="0.45">
      <c r="A178" s="21"/>
      <c r="B178" s="12"/>
      <c r="C178" s="23"/>
    </row>
    <row r="179" spans="1:3" ht="14.25" customHeight="1" x14ac:dyDescent="0.45">
      <c r="A179" s="21"/>
      <c r="B179" s="12"/>
      <c r="C179" s="23"/>
    </row>
    <row r="180" spans="1:3" ht="14.25" customHeight="1" x14ac:dyDescent="0.45">
      <c r="A180" s="21"/>
      <c r="B180" s="12"/>
      <c r="C180" s="23"/>
    </row>
    <row r="181" spans="1:3" ht="14.25" customHeight="1" x14ac:dyDescent="0.45">
      <c r="A181" s="21"/>
      <c r="B181" s="12"/>
      <c r="C181" s="23"/>
    </row>
    <row r="182" spans="1:3" ht="14.25" customHeight="1" x14ac:dyDescent="0.45">
      <c r="A182" s="21"/>
      <c r="B182" s="12"/>
      <c r="C182" s="23"/>
    </row>
    <row r="183" spans="1:3" ht="14.25" customHeight="1" x14ac:dyDescent="0.45">
      <c r="A183" s="21"/>
      <c r="B183" s="12"/>
      <c r="C183" s="23"/>
    </row>
    <row r="184" spans="1:3" ht="14.25" customHeight="1" x14ac:dyDescent="0.45">
      <c r="A184" s="21"/>
      <c r="B184" s="12"/>
      <c r="C184" s="23"/>
    </row>
    <row r="185" spans="1:3" ht="14.25" customHeight="1" x14ac:dyDescent="0.45">
      <c r="A185" s="21"/>
      <c r="B185" s="12"/>
      <c r="C185" s="23"/>
    </row>
    <row r="186" spans="1:3" ht="14.25" customHeight="1" x14ac:dyDescent="0.45">
      <c r="A186" s="21"/>
      <c r="B186" s="12"/>
      <c r="C186" s="23"/>
    </row>
    <row r="187" spans="1:3" ht="14.25" customHeight="1" x14ac:dyDescent="0.45">
      <c r="A187" s="21"/>
      <c r="B187" s="12"/>
      <c r="C187" s="23"/>
    </row>
    <row r="188" spans="1:3" ht="14.25" customHeight="1" x14ac:dyDescent="0.45">
      <c r="A188" s="21"/>
      <c r="B188" s="12"/>
      <c r="C188" s="23"/>
    </row>
    <row r="189" spans="1:3" ht="14.25" customHeight="1" x14ac:dyDescent="0.45">
      <c r="A189" s="21"/>
      <c r="B189" s="12"/>
      <c r="C189" s="23"/>
    </row>
    <row r="190" spans="1:3" ht="14.25" customHeight="1" x14ac:dyDescent="0.45">
      <c r="A190" s="21"/>
      <c r="B190" s="12"/>
      <c r="C190" s="23"/>
    </row>
    <row r="191" spans="1:3" ht="14.25" customHeight="1" x14ac:dyDescent="0.45">
      <c r="A191" s="21"/>
      <c r="B191" s="12"/>
      <c r="C191" s="23"/>
    </row>
    <row r="192" spans="1:3" ht="14.25" customHeight="1" x14ac:dyDescent="0.45">
      <c r="A192" s="21"/>
      <c r="B192" s="12"/>
      <c r="C192" s="23"/>
    </row>
    <row r="193" spans="1:3" ht="14.25" customHeight="1" x14ac:dyDescent="0.45">
      <c r="A193" s="21"/>
      <c r="B193" s="12"/>
      <c r="C193" s="23"/>
    </row>
    <row r="194" spans="1:3" ht="14.25" customHeight="1" x14ac:dyDescent="0.45">
      <c r="A194" s="21"/>
      <c r="B194" s="12"/>
      <c r="C194" s="23"/>
    </row>
    <row r="195" spans="1:3" ht="14.25" customHeight="1" x14ac:dyDescent="0.45">
      <c r="A195" s="21"/>
      <c r="B195" s="12"/>
      <c r="C195" s="23"/>
    </row>
    <row r="196" spans="1:3" ht="14.25" customHeight="1" x14ac:dyDescent="0.45">
      <c r="A196" s="21"/>
      <c r="B196" s="12"/>
      <c r="C196" s="23"/>
    </row>
    <row r="197" spans="1:3" ht="14.25" customHeight="1" x14ac:dyDescent="0.45">
      <c r="A197" s="21"/>
      <c r="B197" s="12"/>
      <c r="C197" s="23"/>
    </row>
    <row r="198" spans="1:3" ht="14.25" customHeight="1" x14ac:dyDescent="0.45">
      <c r="A198" s="21"/>
      <c r="B198" s="12"/>
      <c r="C198" s="23"/>
    </row>
    <row r="199" spans="1:3" ht="14.25" customHeight="1" x14ac:dyDescent="0.45">
      <c r="A199" s="21"/>
      <c r="B199" s="12"/>
      <c r="C199" s="23"/>
    </row>
    <row r="200" spans="1:3" ht="14.25" customHeight="1" x14ac:dyDescent="0.45">
      <c r="A200" s="21"/>
      <c r="B200" s="12"/>
      <c r="C200" s="23"/>
    </row>
    <row r="201" spans="1:3" ht="14.25" customHeight="1" x14ac:dyDescent="0.45">
      <c r="A201" s="21"/>
      <c r="B201" s="12"/>
      <c r="C201" s="23"/>
    </row>
    <row r="202" spans="1:3" ht="14.25" customHeight="1" x14ac:dyDescent="0.45">
      <c r="A202" s="21"/>
      <c r="B202" s="12"/>
      <c r="C202" s="23"/>
    </row>
    <row r="203" spans="1:3" ht="14.25" customHeight="1" x14ac:dyDescent="0.45">
      <c r="A203" s="21"/>
      <c r="B203" s="12"/>
      <c r="C203" s="23"/>
    </row>
    <row r="204" spans="1:3" ht="14.25" customHeight="1" x14ac:dyDescent="0.45">
      <c r="A204" s="21"/>
      <c r="B204" s="12"/>
      <c r="C204" s="23"/>
    </row>
    <row r="205" spans="1:3" ht="14.25" customHeight="1" x14ac:dyDescent="0.45">
      <c r="A205" s="21"/>
      <c r="B205" s="12"/>
      <c r="C205" s="23"/>
    </row>
    <row r="206" spans="1:3" ht="14.25" customHeight="1" x14ac:dyDescent="0.45">
      <c r="A206" s="21"/>
      <c r="B206" s="12"/>
      <c r="C206" s="23"/>
    </row>
    <row r="207" spans="1:3" ht="14.25" customHeight="1" x14ac:dyDescent="0.45">
      <c r="A207" s="21"/>
      <c r="B207" s="12"/>
      <c r="C207" s="23"/>
    </row>
    <row r="208" spans="1:3" ht="14.25" customHeight="1" x14ac:dyDescent="0.45">
      <c r="A208" s="21"/>
      <c r="B208" s="12"/>
      <c r="C208" s="23"/>
    </row>
    <row r="209" spans="1:3" ht="14.25" customHeight="1" x14ac:dyDescent="0.45">
      <c r="A209" s="21"/>
      <c r="B209" s="12"/>
      <c r="C209" s="23"/>
    </row>
    <row r="210" spans="1:3" ht="14.25" customHeight="1" x14ac:dyDescent="0.45">
      <c r="A210" s="21"/>
      <c r="B210" s="12"/>
      <c r="C210" s="23"/>
    </row>
    <row r="211" spans="1:3" ht="14.25" customHeight="1" x14ac:dyDescent="0.45">
      <c r="A211" s="21"/>
      <c r="B211" s="12"/>
      <c r="C211" s="23"/>
    </row>
    <row r="212" spans="1:3" ht="14.25" customHeight="1" x14ac:dyDescent="0.45">
      <c r="A212" s="21"/>
      <c r="B212" s="12"/>
      <c r="C212" s="23"/>
    </row>
    <row r="213" spans="1:3" ht="14.25" customHeight="1" x14ac:dyDescent="0.45">
      <c r="A213" s="21"/>
      <c r="B213" s="12"/>
      <c r="C213" s="23"/>
    </row>
    <row r="214" spans="1:3" ht="14.25" customHeight="1" x14ac:dyDescent="0.45">
      <c r="A214" s="21"/>
      <c r="B214" s="12"/>
      <c r="C214" s="23"/>
    </row>
    <row r="215" spans="1:3" ht="14.25" customHeight="1" x14ac:dyDescent="0.45">
      <c r="A215" s="21"/>
      <c r="B215" s="12"/>
      <c r="C215" s="23"/>
    </row>
    <row r="216" spans="1:3" ht="14.25" customHeight="1" x14ac:dyDescent="0.45">
      <c r="A216" s="21"/>
      <c r="B216" s="12"/>
      <c r="C216" s="23"/>
    </row>
    <row r="217" spans="1:3" ht="14.25" customHeight="1" x14ac:dyDescent="0.45">
      <c r="A217" s="21"/>
      <c r="B217" s="12"/>
      <c r="C217" s="23"/>
    </row>
    <row r="218" spans="1:3" ht="14.25" customHeight="1" x14ac:dyDescent="0.45">
      <c r="A218" s="21"/>
      <c r="B218" s="12"/>
      <c r="C218" s="23"/>
    </row>
    <row r="219" spans="1:3" ht="14.25" customHeight="1" x14ac:dyDescent="0.45">
      <c r="A219" s="21"/>
      <c r="B219" s="12"/>
      <c r="C219" s="23"/>
    </row>
    <row r="220" spans="1:3" ht="14.25" customHeight="1" x14ac:dyDescent="0.45">
      <c r="A220" s="21"/>
      <c r="B220" s="12"/>
      <c r="C220" s="23"/>
    </row>
    <row r="221" spans="1:3" ht="14.25" customHeight="1" x14ac:dyDescent="0.45">
      <c r="A221" s="21"/>
      <c r="B221" s="12"/>
      <c r="C221" s="23"/>
    </row>
    <row r="222" spans="1:3" ht="14.25" customHeight="1" x14ac:dyDescent="0.45">
      <c r="A222" s="21"/>
      <c r="B222" s="12"/>
      <c r="C222" s="23"/>
    </row>
    <row r="223" spans="1:3" ht="14.25" customHeight="1" x14ac:dyDescent="0.45">
      <c r="A223" s="21"/>
      <c r="B223" s="12"/>
      <c r="C223" s="23"/>
    </row>
    <row r="224" spans="1:3" ht="14.25" customHeight="1" x14ac:dyDescent="0.45">
      <c r="A224" s="21"/>
      <c r="B224" s="12"/>
      <c r="C224" s="23"/>
    </row>
    <row r="225" spans="1:3" ht="14.25" customHeight="1" x14ac:dyDescent="0.45">
      <c r="A225" s="21"/>
      <c r="B225" s="12"/>
      <c r="C225" s="23"/>
    </row>
    <row r="226" spans="1:3" ht="14.25" customHeight="1" x14ac:dyDescent="0.45">
      <c r="A226" s="21"/>
      <c r="B226" s="12"/>
      <c r="C226" s="23"/>
    </row>
    <row r="227" spans="1:3" ht="14.25" customHeight="1" x14ac:dyDescent="0.45">
      <c r="A227" s="21"/>
      <c r="B227" s="12"/>
      <c r="C227" s="23"/>
    </row>
    <row r="228" spans="1:3" ht="14.25" customHeight="1" x14ac:dyDescent="0.45">
      <c r="A228" s="21"/>
      <c r="B228" s="12"/>
      <c r="C228" s="23"/>
    </row>
    <row r="229" spans="1:3" ht="14.25" customHeight="1" x14ac:dyDescent="0.45">
      <c r="A229" s="21"/>
      <c r="B229" s="12"/>
      <c r="C229" s="23"/>
    </row>
    <row r="230" spans="1:3" ht="14.25" customHeight="1" x14ac:dyDescent="0.45">
      <c r="A230" s="21"/>
      <c r="B230" s="12"/>
      <c r="C230" s="23"/>
    </row>
    <row r="231" spans="1:3" ht="14.25" customHeight="1" x14ac:dyDescent="0.45">
      <c r="A231" s="21"/>
      <c r="B231" s="12"/>
      <c r="C231" s="23"/>
    </row>
    <row r="232" spans="1:3" ht="14.25" customHeight="1" x14ac:dyDescent="0.45">
      <c r="A232" s="21"/>
      <c r="B232" s="12"/>
      <c r="C232" s="23"/>
    </row>
    <row r="233" spans="1:3" ht="14.25" customHeight="1" x14ac:dyDescent="0.45">
      <c r="A233" s="21"/>
      <c r="B233" s="12"/>
      <c r="C233" s="23"/>
    </row>
    <row r="234" spans="1:3" ht="14.25" customHeight="1" x14ac:dyDescent="0.45">
      <c r="A234" s="21"/>
      <c r="B234" s="12"/>
      <c r="C234" s="23"/>
    </row>
    <row r="235" spans="1:3" ht="14.25" customHeight="1" x14ac:dyDescent="0.45">
      <c r="A235" s="21"/>
      <c r="B235" s="12"/>
      <c r="C235" s="23"/>
    </row>
    <row r="236" spans="1:3" ht="14.25" customHeight="1" x14ac:dyDescent="0.45">
      <c r="A236" s="21"/>
      <c r="B236" s="12"/>
      <c r="C236" s="23"/>
    </row>
    <row r="237" spans="1:3" ht="14.25" customHeight="1" x14ac:dyDescent="0.45">
      <c r="A237" s="21"/>
      <c r="B237" s="12"/>
      <c r="C237" s="23"/>
    </row>
    <row r="238" spans="1:3" ht="14.25" customHeight="1" x14ac:dyDescent="0.45">
      <c r="A238" s="21"/>
      <c r="B238" s="12"/>
      <c r="C238" s="23"/>
    </row>
    <row r="239" spans="1:3" ht="14.25" customHeight="1" x14ac:dyDescent="0.45">
      <c r="A239" s="21"/>
      <c r="B239" s="12"/>
      <c r="C239" s="23"/>
    </row>
    <row r="240" spans="1:3" ht="14.25" customHeight="1" x14ac:dyDescent="0.45">
      <c r="A240" s="21"/>
      <c r="B240" s="12"/>
      <c r="C240" s="23"/>
    </row>
    <row r="241" spans="1:3" ht="14.25" customHeight="1" x14ac:dyDescent="0.45">
      <c r="A241" s="21"/>
      <c r="B241" s="12"/>
      <c r="C241" s="23"/>
    </row>
    <row r="242" spans="1:3" ht="14.25" customHeight="1" x14ac:dyDescent="0.45">
      <c r="A242" s="21"/>
      <c r="B242" s="12"/>
      <c r="C242" s="23"/>
    </row>
    <row r="243" spans="1:3" ht="14.25" customHeight="1" x14ac:dyDescent="0.45">
      <c r="A243" s="21"/>
      <c r="B243" s="12"/>
      <c r="C243" s="23"/>
    </row>
    <row r="244" spans="1:3" ht="14.25" customHeight="1" x14ac:dyDescent="0.45">
      <c r="A244" s="21"/>
      <c r="B244" s="12"/>
      <c r="C244" s="23"/>
    </row>
    <row r="245" spans="1:3" ht="14.25" customHeight="1" x14ac:dyDescent="0.45">
      <c r="A245" s="21"/>
      <c r="B245" s="12"/>
      <c r="C245" s="23"/>
    </row>
    <row r="246" spans="1:3" ht="14.25" customHeight="1" x14ac:dyDescent="0.45">
      <c r="A246" s="21"/>
      <c r="B246" s="12"/>
      <c r="C246" s="23"/>
    </row>
    <row r="247" spans="1:3" ht="14.25" customHeight="1" x14ac:dyDescent="0.45">
      <c r="A247" s="21"/>
      <c r="B247" s="12"/>
      <c r="C247" s="23"/>
    </row>
    <row r="248" spans="1:3" ht="14.25" customHeight="1" x14ac:dyDescent="0.45">
      <c r="A248" s="21"/>
      <c r="B248" s="12"/>
      <c r="C248" s="23"/>
    </row>
    <row r="249" spans="1:3" ht="14.25" customHeight="1" x14ac:dyDescent="0.45">
      <c r="A249" s="21"/>
      <c r="B249" s="12"/>
      <c r="C249" s="23"/>
    </row>
    <row r="250" spans="1:3" ht="14.25" customHeight="1" x14ac:dyDescent="0.45">
      <c r="A250" s="21"/>
      <c r="B250" s="12"/>
      <c r="C250" s="23"/>
    </row>
    <row r="251" spans="1:3" ht="14.25" customHeight="1" x14ac:dyDescent="0.45">
      <c r="A251" s="21"/>
      <c r="B251" s="12"/>
      <c r="C251" s="23"/>
    </row>
    <row r="252" spans="1:3" ht="14.25" customHeight="1" x14ac:dyDescent="0.45">
      <c r="A252" s="21"/>
      <c r="B252" s="12"/>
      <c r="C252" s="23"/>
    </row>
    <row r="253" spans="1:3" ht="14.25" customHeight="1" x14ac:dyDescent="0.45">
      <c r="A253" s="21"/>
      <c r="B253" s="12"/>
      <c r="C253" s="23"/>
    </row>
    <row r="254" spans="1:3" ht="14.25" customHeight="1" x14ac:dyDescent="0.45">
      <c r="A254" s="21"/>
      <c r="B254" s="12"/>
      <c r="C254" s="23"/>
    </row>
    <row r="255" spans="1:3" ht="14.25" customHeight="1" x14ac:dyDescent="0.45">
      <c r="A255" s="21"/>
      <c r="B255" s="12"/>
      <c r="C255" s="23"/>
    </row>
    <row r="256" spans="1:3" ht="14.25" customHeight="1" x14ac:dyDescent="0.45">
      <c r="A256" s="21"/>
      <c r="B256" s="12"/>
      <c r="C256" s="23"/>
    </row>
    <row r="257" spans="1:3" ht="14.25" customHeight="1" x14ac:dyDescent="0.45">
      <c r="A257" s="21"/>
      <c r="B257" s="12"/>
      <c r="C257" s="23"/>
    </row>
    <row r="258" spans="1:3" ht="14.25" customHeight="1" x14ac:dyDescent="0.45">
      <c r="A258" s="21"/>
      <c r="B258" s="12"/>
      <c r="C258" s="23"/>
    </row>
    <row r="259" spans="1:3" ht="14.25" customHeight="1" x14ac:dyDescent="0.45">
      <c r="A259" s="21"/>
      <c r="B259" s="12"/>
      <c r="C259" s="23"/>
    </row>
    <row r="260" spans="1:3" ht="14.25" customHeight="1" x14ac:dyDescent="0.45">
      <c r="A260" s="21"/>
      <c r="B260" s="12"/>
      <c r="C260" s="23"/>
    </row>
    <row r="261" spans="1:3" ht="14.25" customHeight="1" x14ac:dyDescent="0.45">
      <c r="A261" s="21"/>
      <c r="B261" s="12"/>
      <c r="C261" s="23"/>
    </row>
    <row r="262" spans="1:3" ht="14.25" customHeight="1" x14ac:dyDescent="0.45">
      <c r="A262" s="21"/>
      <c r="B262" s="12"/>
      <c r="C262" s="23"/>
    </row>
    <row r="263" spans="1:3" ht="14.25" customHeight="1" x14ac:dyDescent="0.45">
      <c r="A263" s="21"/>
      <c r="B263" s="12"/>
      <c r="C263" s="23"/>
    </row>
    <row r="264" spans="1:3" ht="14.25" customHeight="1" x14ac:dyDescent="0.45">
      <c r="A264" s="21"/>
      <c r="B264" s="12"/>
      <c r="C264" s="23"/>
    </row>
    <row r="265" spans="1:3" ht="14.25" customHeight="1" x14ac:dyDescent="0.45">
      <c r="A265" s="21"/>
      <c r="B265" s="12"/>
      <c r="C265" s="23"/>
    </row>
    <row r="266" spans="1:3" ht="14.25" customHeight="1" x14ac:dyDescent="0.45">
      <c r="A266" s="21"/>
      <c r="B266" s="12"/>
      <c r="C266" s="23"/>
    </row>
    <row r="267" spans="1:3" ht="14.25" customHeight="1" x14ac:dyDescent="0.45">
      <c r="A267" s="21"/>
      <c r="B267" s="12"/>
      <c r="C267" s="23"/>
    </row>
    <row r="268" spans="1:3" ht="14.25" customHeight="1" x14ac:dyDescent="0.45">
      <c r="A268" s="21"/>
      <c r="B268" s="12"/>
      <c r="C268" s="23"/>
    </row>
    <row r="269" spans="1:3" ht="14.25" customHeight="1" x14ac:dyDescent="0.45">
      <c r="A269" s="21"/>
      <c r="B269" s="12"/>
      <c r="C269" s="23"/>
    </row>
    <row r="270" spans="1:3" ht="14.25" customHeight="1" x14ac:dyDescent="0.45">
      <c r="A270" s="21"/>
      <c r="B270" s="12"/>
      <c r="C270" s="23"/>
    </row>
    <row r="271" spans="1:3" ht="14.25" customHeight="1" x14ac:dyDescent="0.45">
      <c r="A271" s="21"/>
      <c r="B271" s="12"/>
      <c r="C271" s="23"/>
    </row>
    <row r="272" spans="1:3" ht="14.25" customHeight="1" x14ac:dyDescent="0.45">
      <c r="A272" s="21"/>
      <c r="B272" s="12"/>
      <c r="C272" s="23"/>
    </row>
    <row r="273" spans="1:3" ht="14.25" customHeight="1" x14ac:dyDescent="0.45">
      <c r="A273" s="21"/>
      <c r="B273" s="12"/>
      <c r="C273" s="23"/>
    </row>
    <row r="274" spans="1:3" ht="14.25" customHeight="1" x14ac:dyDescent="0.45">
      <c r="A274" s="21"/>
      <c r="B274" s="12"/>
      <c r="C274" s="23"/>
    </row>
    <row r="275" spans="1:3" ht="14.25" customHeight="1" x14ac:dyDescent="0.45">
      <c r="A275" s="21"/>
      <c r="B275" s="12"/>
      <c r="C275" s="23"/>
    </row>
    <row r="276" spans="1:3" ht="14.25" customHeight="1" x14ac:dyDescent="0.45">
      <c r="A276" s="21"/>
      <c r="B276" s="12"/>
      <c r="C276" s="23"/>
    </row>
    <row r="277" spans="1:3" ht="14.25" customHeight="1" x14ac:dyDescent="0.45">
      <c r="A277" s="21"/>
      <c r="B277" s="12"/>
      <c r="C277" s="23"/>
    </row>
    <row r="278" spans="1:3" ht="14.25" customHeight="1" x14ac:dyDescent="0.45">
      <c r="A278" s="21"/>
      <c r="B278" s="12"/>
      <c r="C278" s="23"/>
    </row>
    <row r="279" spans="1:3" ht="14.25" customHeight="1" x14ac:dyDescent="0.45">
      <c r="A279" s="21"/>
      <c r="B279" s="12"/>
      <c r="C279" s="23"/>
    </row>
    <row r="280" spans="1:3" ht="14.25" customHeight="1" x14ac:dyDescent="0.45">
      <c r="A280" s="21"/>
      <c r="B280" s="12"/>
      <c r="C280" s="23"/>
    </row>
    <row r="281" spans="1:3" ht="14.25" customHeight="1" x14ac:dyDescent="0.45">
      <c r="A281" s="21"/>
      <c r="B281" s="12"/>
      <c r="C281" s="23"/>
    </row>
    <row r="282" spans="1:3" ht="14.25" customHeight="1" x14ac:dyDescent="0.45">
      <c r="A282" s="21"/>
      <c r="B282" s="12"/>
      <c r="C282" s="23"/>
    </row>
    <row r="283" spans="1:3" ht="14.25" customHeight="1" x14ac:dyDescent="0.45">
      <c r="A283" s="21"/>
      <c r="B283" s="12"/>
      <c r="C283" s="23"/>
    </row>
    <row r="284" spans="1:3" ht="14.25" customHeight="1" x14ac:dyDescent="0.45">
      <c r="A284" s="21"/>
      <c r="B284" s="12"/>
      <c r="C284" s="23"/>
    </row>
    <row r="285" spans="1:3" ht="14.25" customHeight="1" x14ac:dyDescent="0.45">
      <c r="A285" s="21"/>
      <c r="B285" s="12"/>
      <c r="C285" s="23"/>
    </row>
    <row r="286" spans="1:3" ht="14.25" customHeight="1" x14ac:dyDescent="0.45">
      <c r="A286" s="21"/>
      <c r="B286" s="12"/>
      <c r="C286" s="23"/>
    </row>
    <row r="287" spans="1:3" ht="14.25" customHeight="1" x14ac:dyDescent="0.45">
      <c r="A287" s="21"/>
      <c r="B287" s="12"/>
      <c r="C287" s="23"/>
    </row>
    <row r="288" spans="1:3" ht="14.25" customHeight="1" x14ac:dyDescent="0.45">
      <c r="A288" s="21"/>
      <c r="B288" s="12"/>
      <c r="C288" s="23"/>
    </row>
    <row r="289" spans="1:3" ht="14.25" customHeight="1" x14ac:dyDescent="0.45">
      <c r="A289" s="21"/>
      <c r="B289" s="12"/>
      <c r="C289" s="23"/>
    </row>
    <row r="290" spans="1:3" ht="14.25" customHeight="1" x14ac:dyDescent="0.45">
      <c r="A290" s="21"/>
      <c r="B290" s="12"/>
      <c r="C290" s="23"/>
    </row>
    <row r="291" spans="1:3" ht="14.25" customHeight="1" x14ac:dyDescent="0.45">
      <c r="A291" s="21"/>
      <c r="B291" s="12"/>
      <c r="C291" s="23"/>
    </row>
    <row r="292" spans="1:3" ht="14.25" customHeight="1" x14ac:dyDescent="0.45">
      <c r="A292" s="21"/>
      <c r="B292" s="12"/>
      <c r="C292" s="23"/>
    </row>
    <row r="293" spans="1:3" ht="14.25" customHeight="1" x14ac:dyDescent="0.45">
      <c r="A293" s="21"/>
      <c r="B293" s="12"/>
      <c r="C293" s="23"/>
    </row>
    <row r="294" spans="1:3" ht="14.25" customHeight="1" x14ac:dyDescent="0.45">
      <c r="A294" s="21"/>
      <c r="B294" s="12"/>
      <c r="C294" s="23"/>
    </row>
    <row r="295" spans="1:3" ht="14.25" customHeight="1" x14ac:dyDescent="0.45">
      <c r="A295" s="21"/>
      <c r="B295" s="12"/>
      <c r="C295" s="23"/>
    </row>
    <row r="296" spans="1:3" ht="14.25" customHeight="1" x14ac:dyDescent="0.45">
      <c r="A296" s="21"/>
      <c r="B296" s="12"/>
      <c r="C296" s="23"/>
    </row>
    <row r="297" spans="1:3" ht="14.25" customHeight="1" x14ac:dyDescent="0.45">
      <c r="A297" s="21"/>
      <c r="B297" s="12"/>
      <c r="C297" s="23"/>
    </row>
    <row r="298" spans="1:3" ht="14.25" customHeight="1" x14ac:dyDescent="0.45">
      <c r="A298" s="21"/>
      <c r="B298" s="12"/>
      <c r="C298" s="23"/>
    </row>
    <row r="299" spans="1:3" ht="14.25" customHeight="1" x14ac:dyDescent="0.45">
      <c r="A299" s="21"/>
      <c r="B299" s="12"/>
      <c r="C299" s="23"/>
    </row>
    <row r="300" spans="1:3" ht="14.25" customHeight="1" x14ac:dyDescent="0.45">
      <c r="A300" s="21"/>
      <c r="B300" s="12"/>
      <c r="C300" s="23"/>
    </row>
    <row r="301" spans="1:3" ht="14.25" customHeight="1" x14ac:dyDescent="0.45">
      <c r="A301" s="21"/>
      <c r="B301" s="12"/>
      <c r="C301" s="23"/>
    </row>
    <row r="302" spans="1:3" ht="14.25" customHeight="1" x14ac:dyDescent="0.45">
      <c r="A302" s="21"/>
      <c r="B302" s="12"/>
      <c r="C302" s="23"/>
    </row>
    <row r="303" spans="1:3" ht="14.25" customHeight="1" x14ac:dyDescent="0.45">
      <c r="A303" s="21"/>
      <c r="B303" s="12"/>
      <c r="C303" s="23"/>
    </row>
    <row r="304" spans="1:3" ht="14.25" customHeight="1" x14ac:dyDescent="0.45">
      <c r="A304" s="21"/>
      <c r="B304" s="12"/>
      <c r="C304" s="23"/>
    </row>
    <row r="305" spans="1:3" ht="14.25" customHeight="1" x14ac:dyDescent="0.45">
      <c r="A305" s="21"/>
      <c r="B305" s="12"/>
      <c r="C305" s="23"/>
    </row>
    <row r="306" spans="1:3" ht="14.25" customHeight="1" x14ac:dyDescent="0.45">
      <c r="A306" s="21"/>
      <c r="B306" s="12"/>
      <c r="C306" s="23"/>
    </row>
    <row r="307" spans="1:3" ht="14.25" customHeight="1" x14ac:dyDescent="0.45">
      <c r="A307" s="21"/>
      <c r="B307" s="12"/>
      <c r="C307" s="23"/>
    </row>
    <row r="308" spans="1:3" ht="14.25" customHeight="1" x14ac:dyDescent="0.45">
      <c r="A308" s="21"/>
      <c r="B308" s="12"/>
      <c r="C308" s="23"/>
    </row>
    <row r="309" spans="1:3" ht="14.25" customHeight="1" x14ac:dyDescent="0.45">
      <c r="A309" s="21"/>
      <c r="B309" s="12"/>
      <c r="C309" s="23"/>
    </row>
    <row r="310" spans="1:3" ht="14.25" customHeight="1" x14ac:dyDescent="0.45">
      <c r="A310" s="21"/>
      <c r="B310" s="12"/>
      <c r="C310" s="23"/>
    </row>
    <row r="311" spans="1:3" ht="14.25" customHeight="1" x14ac:dyDescent="0.45">
      <c r="A311" s="21"/>
      <c r="B311" s="12"/>
      <c r="C311" s="23"/>
    </row>
    <row r="312" spans="1:3" ht="14.25" customHeight="1" x14ac:dyDescent="0.45">
      <c r="A312" s="21"/>
      <c r="B312" s="12"/>
      <c r="C312" s="23"/>
    </row>
    <row r="313" spans="1:3" ht="14.25" customHeight="1" x14ac:dyDescent="0.45">
      <c r="A313" s="21"/>
      <c r="B313" s="12"/>
      <c r="C313" s="23"/>
    </row>
    <row r="314" spans="1:3" ht="14.25" customHeight="1" x14ac:dyDescent="0.45">
      <c r="A314" s="21"/>
      <c r="B314" s="12"/>
      <c r="C314" s="23"/>
    </row>
    <row r="315" spans="1:3" ht="14.25" customHeight="1" x14ac:dyDescent="0.45">
      <c r="A315" s="21"/>
      <c r="B315" s="12"/>
      <c r="C315" s="23"/>
    </row>
    <row r="316" spans="1:3" ht="14.25" customHeight="1" x14ac:dyDescent="0.45">
      <c r="A316" s="21"/>
      <c r="B316" s="12"/>
      <c r="C316" s="23"/>
    </row>
    <row r="317" spans="1:3" ht="14.25" customHeight="1" x14ac:dyDescent="0.45">
      <c r="A317" s="21"/>
      <c r="B317" s="12"/>
      <c r="C317" s="23"/>
    </row>
    <row r="318" spans="1:3" ht="14.25" customHeight="1" x14ac:dyDescent="0.45">
      <c r="A318" s="21"/>
      <c r="B318" s="12"/>
      <c r="C318" s="23"/>
    </row>
    <row r="319" spans="1:3" ht="14.25" customHeight="1" x14ac:dyDescent="0.45">
      <c r="A319" s="21"/>
      <c r="B319" s="12"/>
      <c r="C319" s="23"/>
    </row>
    <row r="320" spans="1:3" ht="14.25" customHeight="1" x14ac:dyDescent="0.45">
      <c r="A320" s="21"/>
      <c r="B320" s="12"/>
      <c r="C320" s="23"/>
    </row>
    <row r="321" spans="1:3" ht="14.25" customHeight="1" x14ac:dyDescent="0.45">
      <c r="A321" s="21"/>
      <c r="B321" s="12"/>
      <c r="C321" s="23"/>
    </row>
    <row r="322" spans="1:3" ht="14.25" customHeight="1" x14ac:dyDescent="0.45">
      <c r="A322" s="21"/>
      <c r="B322" s="12"/>
      <c r="C322" s="23"/>
    </row>
    <row r="323" spans="1:3" ht="14.25" customHeight="1" x14ac:dyDescent="0.45">
      <c r="A323" s="21"/>
      <c r="B323" s="12"/>
      <c r="C323" s="23"/>
    </row>
    <row r="324" spans="1:3" ht="14.25" customHeight="1" x14ac:dyDescent="0.45">
      <c r="A324" s="21"/>
      <c r="B324" s="12"/>
      <c r="C324" s="23"/>
    </row>
    <row r="325" spans="1:3" ht="14.25" customHeight="1" x14ac:dyDescent="0.45">
      <c r="A325" s="21"/>
      <c r="B325" s="12"/>
      <c r="C325" s="23"/>
    </row>
    <row r="326" spans="1:3" ht="14.25" customHeight="1" x14ac:dyDescent="0.45">
      <c r="A326" s="21"/>
      <c r="B326" s="12"/>
      <c r="C326" s="23"/>
    </row>
    <row r="327" spans="1:3" ht="14.25" customHeight="1" x14ac:dyDescent="0.45">
      <c r="A327" s="21"/>
      <c r="B327" s="12"/>
      <c r="C327" s="23"/>
    </row>
    <row r="328" spans="1:3" ht="14.25" customHeight="1" x14ac:dyDescent="0.45">
      <c r="A328" s="21"/>
      <c r="B328" s="12"/>
      <c r="C328" s="23"/>
    </row>
    <row r="329" spans="1:3" ht="14.25" customHeight="1" x14ac:dyDescent="0.45">
      <c r="A329" s="21"/>
      <c r="B329" s="12"/>
      <c r="C329" s="23"/>
    </row>
    <row r="330" spans="1:3" ht="14.25" customHeight="1" x14ac:dyDescent="0.45">
      <c r="A330" s="21"/>
      <c r="B330" s="12"/>
      <c r="C330" s="23"/>
    </row>
    <row r="331" spans="1:3" ht="14.25" customHeight="1" x14ac:dyDescent="0.45">
      <c r="A331" s="21"/>
      <c r="B331" s="12"/>
      <c r="C331" s="23"/>
    </row>
    <row r="332" spans="1:3" ht="14.25" customHeight="1" x14ac:dyDescent="0.45">
      <c r="A332" s="21"/>
      <c r="B332" s="12"/>
      <c r="C332" s="23"/>
    </row>
    <row r="333" spans="1:3" ht="14.25" customHeight="1" x14ac:dyDescent="0.45">
      <c r="A333" s="21"/>
      <c r="B333" s="12"/>
      <c r="C333" s="23"/>
    </row>
    <row r="334" spans="1:3" ht="14.25" customHeight="1" x14ac:dyDescent="0.45">
      <c r="A334" s="21"/>
      <c r="B334" s="12"/>
      <c r="C334" s="23"/>
    </row>
    <row r="335" spans="1:3" ht="14.25" customHeight="1" x14ac:dyDescent="0.45">
      <c r="A335" s="21"/>
      <c r="B335" s="12"/>
      <c r="C335" s="23"/>
    </row>
    <row r="336" spans="1:3" ht="14.25" customHeight="1" x14ac:dyDescent="0.45">
      <c r="A336" s="21"/>
      <c r="B336" s="12"/>
      <c r="C336" s="23"/>
    </row>
    <row r="337" spans="1:3" ht="14.25" customHeight="1" x14ac:dyDescent="0.45">
      <c r="A337" s="21"/>
      <c r="B337" s="12"/>
      <c r="C337" s="23"/>
    </row>
    <row r="338" spans="1:3" ht="14.25" customHeight="1" x14ac:dyDescent="0.45">
      <c r="A338" s="21"/>
      <c r="B338" s="12"/>
      <c r="C338" s="23"/>
    </row>
    <row r="339" spans="1:3" ht="14.25" customHeight="1" x14ac:dyDescent="0.45">
      <c r="A339" s="21"/>
      <c r="B339" s="12"/>
      <c r="C339" s="23"/>
    </row>
    <row r="340" spans="1:3" ht="14.25" customHeight="1" x14ac:dyDescent="0.45">
      <c r="A340" s="21"/>
      <c r="B340" s="12"/>
      <c r="C340" s="23"/>
    </row>
    <row r="341" spans="1:3" ht="14.25" customHeight="1" x14ac:dyDescent="0.45">
      <c r="A341" s="21"/>
      <c r="B341" s="12"/>
      <c r="C341" s="23"/>
    </row>
    <row r="342" spans="1:3" ht="14.25" customHeight="1" x14ac:dyDescent="0.45">
      <c r="A342" s="21"/>
      <c r="B342" s="12"/>
      <c r="C342" s="23"/>
    </row>
    <row r="343" spans="1:3" ht="14.25" customHeight="1" x14ac:dyDescent="0.45">
      <c r="A343" s="21"/>
      <c r="B343" s="12"/>
      <c r="C343" s="23"/>
    </row>
    <row r="344" spans="1:3" ht="14.25" customHeight="1" x14ac:dyDescent="0.45">
      <c r="A344" s="21"/>
      <c r="B344" s="12"/>
      <c r="C344" s="23"/>
    </row>
    <row r="345" spans="1:3" ht="14.25" customHeight="1" x14ac:dyDescent="0.45">
      <c r="A345" s="21"/>
      <c r="B345" s="12"/>
      <c r="C345" s="23"/>
    </row>
    <row r="346" spans="1:3" ht="14.25" customHeight="1" x14ac:dyDescent="0.45">
      <c r="A346" s="21"/>
      <c r="B346" s="12"/>
      <c r="C346" s="23"/>
    </row>
    <row r="347" spans="1:3" ht="14.25" customHeight="1" x14ac:dyDescent="0.45">
      <c r="A347" s="21"/>
      <c r="B347" s="12"/>
      <c r="C347" s="23"/>
    </row>
    <row r="348" spans="1:3" ht="14.25" customHeight="1" x14ac:dyDescent="0.45">
      <c r="A348" s="21"/>
      <c r="B348" s="12"/>
      <c r="C348" s="23"/>
    </row>
    <row r="349" spans="1:3" ht="14.25" customHeight="1" x14ac:dyDescent="0.45">
      <c r="A349" s="21"/>
      <c r="B349" s="12"/>
      <c r="C349" s="23"/>
    </row>
    <row r="350" spans="1:3" ht="14.25" customHeight="1" x14ac:dyDescent="0.45">
      <c r="A350" s="21"/>
      <c r="B350" s="12"/>
      <c r="C350" s="23"/>
    </row>
    <row r="351" spans="1:3" ht="14.25" customHeight="1" x14ac:dyDescent="0.45">
      <c r="A351" s="21"/>
      <c r="B351" s="12"/>
      <c r="C351" s="23"/>
    </row>
    <row r="352" spans="1:3" ht="14.25" customHeight="1" x14ac:dyDescent="0.45">
      <c r="A352" s="21"/>
      <c r="B352" s="12"/>
      <c r="C352" s="23"/>
    </row>
    <row r="353" spans="1:3" ht="14.25" customHeight="1" x14ac:dyDescent="0.45">
      <c r="A353" s="21"/>
      <c r="B353" s="12"/>
      <c r="C353" s="23"/>
    </row>
    <row r="354" spans="1:3" ht="14.25" customHeight="1" x14ac:dyDescent="0.45">
      <c r="A354" s="21"/>
      <c r="B354" s="12"/>
      <c r="C354" s="23"/>
    </row>
    <row r="355" spans="1:3" ht="14.25" customHeight="1" x14ac:dyDescent="0.45">
      <c r="A355" s="21"/>
      <c r="B355" s="12"/>
      <c r="C355" s="23"/>
    </row>
    <row r="356" spans="1:3" ht="14.25" customHeight="1" x14ac:dyDescent="0.45">
      <c r="A356" s="21"/>
      <c r="B356" s="12"/>
      <c r="C356" s="23"/>
    </row>
    <row r="357" spans="1:3" ht="14.25" customHeight="1" x14ac:dyDescent="0.45">
      <c r="A357" s="21"/>
      <c r="B357" s="12"/>
      <c r="C357" s="23"/>
    </row>
    <row r="358" spans="1:3" ht="14.25" customHeight="1" x14ac:dyDescent="0.45">
      <c r="A358" s="21"/>
      <c r="B358" s="12"/>
      <c r="C358" s="23"/>
    </row>
    <row r="359" spans="1:3" ht="14.25" customHeight="1" x14ac:dyDescent="0.45">
      <c r="A359" s="21"/>
      <c r="B359" s="12"/>
      <c r="C359" s="23"/>
    </row>
    <row r="360" spans="1:3" ht="14.25" customHeight="1" x14ac:dyDescent="0.45">
      <c r="A360" s="21"/>
      <c r="B360" s="12"/>
      <c r="C360" s="23"/>
    </row>
    <row r="361" spans="1:3" ht="14.25" customHeight="1" x14ac:dyDescent="0.45">
      <c r="A361" s="21"/>
      <c r="B361" s="12"/>
      <c r="C361" s="23"/>
    </row>
    <row r="362" spans="1:3" ht="14.25" customHeight="1" x14ac:dyDescent="0.45">
      <c r="A362" s="21"/>
      <c r="B362" s="12"/>
      <c r="C362" s="23"/>
    </row>
    <row r="363" spans="1:3" ht="14.25" customHeight="1" x14ac:dyDescent="0.45">
      <c r="A363" s="21"/>
      <c r="B363" s="12"/>
      <c r="C363" s="23"/>
    </row>
    <row r="364" spans="1:3" ht="14.25" customHeight="1" x14ac:dyDescent="0.45">
      <c r="A364" s="21"/>
      <c r="B364" s="12"/>
      <c r="C364" s="23"/>
    </row>
    <row r="365" spans="1:3" ht="14.25" customHeight="1" x14ac:dyDescent="0.45">
      <c r="A365" s="21"/>
      <c r="B365" s="12"/>
      <c r="C365" s="23"/>
    </row>
    <row r="366" spans="1:3" ht="14.25" customHeight="1" x14ac:dyDescent="0.45">
      <c r="A366" s="21"/>
      <c r="B366" s="12"/>
      <c r="C366" s="23"/>
    </row>
    <row r="367" spans="1:3" ht="14.25" customHeight="1" x14ac:dyDescent="0.45">
      <c r="A367" s="21"/>
      <c r="B367" s="12"/>
      <c r="C367" s="23"/>
    </row>
    <row r="368" spans="1:3" ht="14.25" customHeight="1" x14ac:dyDescent="0.45">
      <c r="A368" s="21"/>
      <c r="B368" s="12"/>
      <c r="C368" s="23"/>
    </row>
    <row r="369" spans="1:3" ht="14.25" customHeight="1" x14ac:dyDescent="0.45">
      <c r="A369" s="21"/>
      <c r="B369" s="12"/>
      <c r="C369" s="23"/>
    </row>
    <row r="370" spans="1:3" ht="14.25" customHeight="1" x14ac:dyDescent="0.45">
      <c r="A370" s="21"/>
      <c r="B370" s="12"/>
      <c r="C370" s="23"/>
    </row>
    <row r="371" spans="1:3" ht="14.25" customHeight="1" x14ac:dyDescent="0.45">
      <c r="A371" s="21"/>
      <c r="B371" s="12"/>
      <c r="C371" s="23"/>
    </row>
    <row r="372" spans="1:3" ht="14.25" customHeight="1" x14ac:dyDescent="0.45">
      <c r="A372" s="21"/>
      <c r="B372" s="12"/>
      <c r="C372" s="23"/>
    </row>
    <row r="373" spans="1:3" ht="14.25" customHeight="1" x14ac:dyDescent="0.45">
      <c r="A373" s="21"/>
      <c r="B373" s="12"/>
      <c r="C373" s="23"/>
    </row>
    <row r="374" spans="1:3" ht="14.25" customHeight="1" x14ac:dyDescent="0.45">
      <c r="A374" s="21"/>
      <c r="B374" s="12"/>
      <c r="C374" s="23"/>
    </row>
    <row r="375" spans="1:3" ht="14.25" customHeight="1" x14ac:dyDescent="0.45">
      <c r="A375" s="21"/>
      <c r="B375" s="12"/>
      <c r="C375" s="23"/>
    </row>
    <row r="376" spans="1:3" ht="14.25" customHeight="1" x14ac:dyDescent="0.45">
      <c r="A376" s="21"/>
      <c r="B376" s="12"/>
      <c r="C376" s="23"/>
    </row>
    <row r="377" spans="1:3" ht="14.25" customHeight="1" x14ac:dyDescent="0.45">
      <c r="A377" s="21"/>
      <c r="B377" s="12"/>
      <c r="C377" s="23"/>
    </row>
    <row r="378" spans="1:3" ht="14.25" customHeight="1" x14ac:dyDescent="0.45">
      <c r="A378" s="21"/>
      <c r="B378" s="12"/>
      <c r="C378" s="23"/>
    </row>
    <row r="379" spans="1:3" ht="14.25" customHeight="1" x14ac:dyDescent="0.45">
      <c r="A379" s="21"/>
      <c r="B379" s="12"/>
      <c r="C379" s="23"/>
    </row>
    <row r="380" spans="1:3" ht="14.25" customHeight="1" x14ac:dyDescent="0.45">
      <c r="A380" s="21"/>
      <c r="B380" s="12"/>
      <c r="C380" s="23"/>
    </row>
    <row r="381" spans="1:3" ht="14.25" customHeight="1" x14ac:dyDescent="0.45">
      <c r="A381" s="21"/>
      <c r="B381" s="12"/>
      <c r="C381" s="23"/>
    </row>
    <row r="382" spans="1:3" ht="14.25" customHeight="1" x14ac:dyDescent="0.45">
      <c r="A382" s="21"/>
      <c r="B382" s="12"/>
      <c r="C382" s="23"/>
    </row>
    <row r="383" spans="1:3" ht="14.25" customHeight="1" x14ac:dyDescent="0.45">
      <c r="A383" s="21"/>
      <c r="B383" s="12"/>
      <c r="C383" s="23"/>
    </row>
    <row r="384" spans="1:3" ht="14.25" customHeight="1" x14ac:dyDescent="0.45">
      <c r="A384" s="21"/>
      <c r="B384" s="12"/>
      <c r="C384" s="23"/>
    </row>
    <row r="385" spans="1:3" ht="14.25" customHeight="1" x14ac:dyDescent="0.45">
      <c r="A385" s="21"/>
      <c r="B385" s="12"/>
      <c r="C385" s="23"/>
    </row>
    <row r="386" spans="1:3" ht="14.25" customHeight="1" x14ac:dyDescent="0.45">
      <c r="A386" s="21"/>
      <c r="B386" s="12"/>
      <c r="C386" s="23"/>
    </row>
    <row r="387" spans="1:3" ht="14.25" customHeight="1" x14ac:dyDescent="0.45">
      <c r="A387" s="21"/>
      <c r="B387" s="12"/>
      <c r="C387" s="23"/>
    </row>
    <row r="388" spans="1:3" ht="14.25" customHeight="1" x14ac:dyDescent="0.45">
      <c r="A388" s="21"/>
      <c r="B388" s="12"/>
      <c r="C388" s="23"/>
    </row>
    <row r="389" spans="1:3" ht="14.25" customHeight="1" x14ac:dyDescent="0.45">
      <c r="A389" s="21"/>
      <c r="B389" s="12"/>
      <c r="C389" s="23"/>
    </row>
    <row r="390" spans="1:3" ht="14.25" customHeight="1" x14ac:dyDescent="0.45">
      <c r="A390" s="21"/>
      <c r="B390" s="12"/>
      <c r="C390" s="23"/>
    </row>
    <row r="391" spans="1:3" ht="14.25" customHeight="1" x14ac:dyDescent="0.45">
      <c r="A391" s="21"/>
      <c r="B391" s="12"/>
      <c r="C391" s="23"/>
    </row>
    <row r="392" spans="1:3" ht="14.25" customHeight="1" x14ac:dyDescent="0.45">
      <c r="A392" s="21"/>
      <c r="B392" s="12"/>
      <c r="C392" s="23"/>
    </row>
    <row r="393" spans="1:3" ht="14.25" customHeight="1" x14ac:dyDescent="0.45">
      <c r="A393" s="21"/>
      <c r="B393" s="12"/>
      <c r="C393" s="23"/>
    </row>
    <row r="394" spans="1:3" ht="14.25" customHeight="1" x14ac:dyDescent="0.45">
      <c r="A394" s="21"/>
      <c r="B394" s="12"/>
      <c r="C394" s="23"/>
    </row>
    <row r="395" spans="1:3" ht="14.25" customHeight="1" x14ac:dyDescent="0.45">
      <c r="A395" s="21"/>
      <c r="B395" s="12"/>
      <c r="C395" s="23"/>
    </row>
    <row r="396" spans="1:3" ht="14.25" customHeight="1" x14ac:dyDescent="0.45">
      <c r="A396" s="21"/>
      <c r="B396" s="12"/>
      <c r="C396" s="23"/>
    </row>
    <row r="397" spans="1:3" ht="14.25" customHeight="1" x14ac:dyDescent="0.45">
      <c r="A397" s="21"/>
      <c r="B397" s="12"/>
      <c r="C397" s="23"/>
    </row>
    <row r="398" spans="1:3" ht="14.25" customHeight="1" x14ac:dyDescent="0.45">
      <c r="A398" s="21"/>
      <c r="B398" s="12"/>
      <c r="C398" s="23"/>
    </row>
    <row r="399" spans="1:3" ht="14.25" customHeight="1" x14ac:dyDescent="0.45">
      <c r="A399" s="21"/>
      <c r="B399" s="12"/>
      <c r="C399" s="23"/>
    </row>
    <row r="400" spans="1:3" ht="14.25" customHeight="1" x14ac:dyDescent="0.45">
      <c r="A400" s="21"/>
      <c r="B400" s="12"/>
      <c r="C400" s="23"/>
    </row>
    <row r="401" spans="1:3" ht="14.25" customHeight="1" x14ac:dyDescent="0.45">
      <c r="A401" s="21"/>
      <c r="B401" s="12"/>
      <c r="C401" s="23"/>
    </row>
    <row r="402" spans="1:3" ht="14.25" customHeight="1" x14ac:dyDescent="0.45">
      <c r="A402" s="21"/>
      <c r="B402" s="12"/>
      <c r="C402" s="23"/>
    </row>
    <row r="403" spans="1:3" ht="14.25" customHeight="1" x14ac:dyDescent="0.45">
      <c r="A403" s="21"/>
      <c r="B403" s="12"/>
      <c r="C403" s="23"/>
    </row>
    <row r="404" spans="1:3" ht="14.25" customHeight="1" x14ac:dyDescent="0.45">
      <c r="A404" s="21"/>
      <c r="B404" s="12"/>
      <c r="C404" s="23"/>
    </row>
    <row r="405" spans="1:3" ht="14.25" customHeight="1" x14ac:dyDescent="0.45">
      <c r="A405" s="21"/>
      <c r="B405" s="12"/>
      <c r="C405" s="23"/>
    </row>
    <row r="406" spans="1:3" ht="14.25" customHeight="1" x14ac:dyDescent="0.45">
      <c r="A406" s="21"/>
      <c r="B406" s="12"/>
      <c r="C406" s="23"/>
    </row>
    <row r="407" spans="1:3" ht="14.25" customHeight="1" x14ac:dyDescent="0.45">
      <c r="A407" s="21"/>
      <c r="B407" s="12"/>
      <c r="C407" s="23"/>
    </row>
    <row r="408" spans="1:3" ht="14.25" customHeight="1" x14ac:dyDescent="0.45">
      <c r="A408" s="21"/>
      <c r="B408" s="12"/>
      <c r="C408" s="23"/>
    </row>
    <row r="409" spans="1:3" ht="14.25" customHeight="1" x14ac:dyDescent="0.45">
      <c r="A409" s="21"/>
      <c r="B409" s="12"/>
      <c r="C409" s="23"/>
    </row>
    <row r="410" spans="1:3" ht="14.25" customHeight="1" x14ac:dyDescent="0.45">
      <c r="A410" s="21"/>
      <c r="B410" s="12"/>
      <c r="C410" s="23"/>
    </row>
    <row r="411" spans="1:3" ht="14.25" customHeight="1" x14ac:dyDescent="0.45">
      <c r="A411" s="21"/>
      <c r="B411" s="12"/>
      <c r="C411" s="23"/>
    </row>
    <row r="412" spans="1:3" ht="14.25" customHeight="1" x14ac:dyDescent="0.45">
      <c r="A412" s="21"/>
      <c r="B412" s="12"/>
      <c r="C412" s="23"/>
    </row>
    <row r="413" spans="1:3" ht="14.25" customHeight="1" x14ac:dyDescent="0.45">
      <c r="A413" s="21"/>
      <c r="B413" s="12"/>
      <c r="C413" s="23"/>
    </row>
    <row r="414" spans="1:3" ht="14.25" customHeight="1" x14ac:dyDescent="0.45">
      <c r="A414" s="21"/>
      <c r="B414" s="12"/>
      <c r="C414" s="23"/>
    </row>
    <row r="415" spans="1:3" ht="14.25" customHeight="1" x14ac:dyDescent="0.45">
      <c r="A415" s="21"/>
      <c r="B415" s="12"/>
      <c r="C415" s="23"/>
    </row>
    <row r="416" spans="1:3" ht="14.25" customHeight="1" x14ac:dyDescent="0.45">
      <c r="A416" s="21"/>
      <c r="B416" s="12"/>
      <c r="C416" s="23"/>
    </row>
    <row r="417" spans="1:3" ht="14.25" customHeight="1" x14ac:dyDescent="0.45">
      <c r="A417" s="21"/>
      <c r="B417" s="12"/>
      <c r="C417" s="23"/>
    </row>
    <row r="418" spans="1:3" ht="14.25" customHeight="1" x14ac:dyDescent="0.45">
      <c r="A418" s="21"/>
      <c r="B418" s="12"/>
      <c r="C418" s="23"/>
    </row>
    <row r="419" spans="1:3" ht="14.25" customHeight="1" x14ac:dyDescent="0.45">
      <c r="A419" s="21"/>
      <c r="B419" s="12"/>
      <c r="C419" s="23"/>
    </row>
    <row r="420" spans="1:3" ht="14.25" customHeight="1" x14ac:dyDescent="0.45">
      <c r="A420" s="21"/>
      <c r="B420" s="12"/>
      <c r="C420" s="23"/>
    </row>
    <row r="421" spans="1:3" ht="14.25" customHeight="1" x14ac:dyDescent="0.45">
      <c r="A421" s="21"/>
      <c r="B421" s="12"/>
      <c r="C421" s="23"/>
    </row>
    <row r="422" spans="1:3" ht="14.25" customHeight="1" x14ac:dyDescent="0.45">
      <c r="A422" s="21"/>
      <c r="B422" s="12"/>
      <c r="C422" s="23"/>
    </row>
    <row r="423" spans="1:3" ht="14.25" customHeight="1" x14ac:dyDescent="0.45">
      <c r="A423" s="21"/>
      <c r="B423" s="12"/>
      <c r="C423" s="23"/>
    </row>
    <row r="424" spans="1:3" ht="14.25" customHeight="1" x14ac:dyDescent="0.45">
      <c r="A424" s="21"/>
      <c r="B424" s="12"/>
      <c r="C424" s="23"/>
    </row>
    <row r="425" spans="1:3" ht="14.25" customHeight="1" x14ac:dyDescent="0.45">
      <c r="A425" s="21"/>
      <c r="B425" s="12"/>
      <c r="C425" s="23"/>
    </row>
    <row r="426" spans="1:3" ht="14.25" customHeight="1" x14ac:dyDescent="0.45">
      <c r="A426" s="21"/>
      <c r="B426" s="12"/>
      <c r="C426" s="23"/>
    </row>
    <row r="427" spans="1:3" ht="14.25" customHeight="1" x14ac:dyDescent="0.45">
      <c r="A427" s="21"/>
      <c r="B427" s="12"/>
      <c r="C427" s="23"/>
    </row>
    <row r="428" spans="1:3" ht="14.25" customHeight="1" x14ac:dyDescent="0.45">
      <c r="A428" s="21"/>
      <c r="B428" s="12"/>
      <c r="C428" s="23"/>
    </row>
    <row r="429" spans="1:3" ht="14.25" customHeight="1" x14ac:dyDescent="0.45">
      <c r="A429" s="21"/>
      <c r="B429" s="12"/>
      <c r="C429" s="23"/>
    </row>
    <row r="430" spans="1:3" ht="14.25" customHeight="1" x14ac:dyDescent="0.45">
      <c r="A430" s="21"/>
      <c r="B430" s="12"/>
      <c r="C430" s="23"/>
    </row>
    <row r="431" spans="1:3" ht="14.25" customHeight="1" x14ac:dyDescent="0.45">
      <c r="A431" s="21"/>
      <c r="B431" s="12"/>
      <c r="C431" s="23"/>
    </row>
    <row r="432" spans="1:3" ht="14.25" customHeight="1" x14ac:dyDescent="0.45">
      <c r="A432" s="21"/>
      <c r="B432" s="12"/>
      <c r="C432" s="23"/>
    </row>
    <row r="433" spans="1:3" ht="14.25" customHeight="1" x14ac:dyDescent="0.45">
      <c r="A433" s="21"/>
      <c r="B433" s="12"/>
      <c r="C433" s="23"/>
    </row>
    <row r="434" spans="1:3" ht="14.25" customHeight="1" x14ac:dyDescent="0.45">
      <c r="A434" s="21"/>
      <c r="B434" s="12"/>
      <c r="C434" s="23"/>
    </row>
    <row r="435" spans="1:3" ht="14.25" customHeight="1" x14ac:dyDescent="0.45">
      <c r="A435" s="21"/>
      <c r="B435" s="12"/>
      <c r="C435" s="23"/>
    </row>
    <row r="436" spans="1:3" ht="14.25" customHeight="1" x14ac:dyDescent="0.45">
      <c r="A436" s="21"/>
      <c r="B436" s="12"/>
      <c r="C436" s="23"/>
    </row>
    <row r="437" spans="1:3" ht="14.25" customHeight="1" x14ac:dyDescent="0.45">
      <c r="A437" s="21"/>
      <c r="B437" s="12"/>
      <c r="C437" s="23"/>
    </row>
    <row r="438" spans="1:3" ht="14.25" customHeight="1" x14ac:dyDescent="0.45">
      <c r="A438" s="21"/>
      <c r="B438" s="12"/>
      <c r="C438" s="23"/>
    </row>
    <row r="439" spans="1:3" ht="14.25" customHeight="1" x14ac:dyDescent="0.45">
      <c r="A439" s="21"/>
      <c r="B439" s="12"/>
      <c r="C439" s="23"/>
    </row>
    <row r="440" spans="1:3" ht="14.25" customHeight="1" x14ac:dyDescent="0.45">
      <c r="A440" s="21"/>
      <c r="B440" s="12"/>
      <c r="C440" s="23"/>
    </row>
    <row r="441" spans="1:3" ht="14.25" customHeight="1" x14ac:dyDescent="0.45">
      <c r="A441" s="21"/>
      <c r="B441" s="12"/>
      <c r="C441" s="23"/>
    </row>
    <row r="442" spans="1:3" ht="14.25" customHeight="1" x14ac:dyDescent="0.45">
      <c r="A442" s="21"/>
      <c r="B442" s="12"/>
      <c r="C442" s="23"/>
    </row>
    <row r="443" spans="1:3" ht="14.25" customHeight="1" x14ac:dyDescent="0.45">
      <c r="A443" s="21"/>
      <c r="B443" s="12"/>
      <c r="C443" s="23"/>
    </row>
    <row r="444" spans="1:3" ht="14.25" customHeight="1" x14ac:dyDescent="0.45">
      <c r="A444" s="21"/>
      <c r="B444" s="12"/>
      <c r="C444" s="23"/>
    </row>
    <row r="445" spans="1:3" ht="14.25" customHeight="1" x14ac:dyDescent="0.45">
      <c r="A445" s="21"/>
      <c r="B445" s="12"/>
      <c r="C445" s="23"/>
    </row>
    <row r="446" spans="1:3" ht="14.25" customHeight="1" x14ac:dyDescent="0.45">
      <c r="A446" s="21"/>
      <c r="B446" s="12"/>
      <c r="C446" s="23"/>
    </row>
    <row r="447" spans="1:3" ht="14.25" customHeight="1" x14ac:dyDescent="0.45">
      <c r="A447" s="21"/>
      <c r="B447" s="12"/>
      <c r="C447" s="23"/>
    </row>
    <row r="448" spans="1:3" ht="14.25" customHeight="1" x14ac:dyDescent="0.45">
      <c r="A448" s="21"/>
      <c r="B448" s="12"/>
      <c r="C448" s="23"/>
    </row>
    <row r="449" spans="1:3" ht="14.25" customHeight="1" x14ac:dyDescent="0.45">
      <c r="A449" s="21"/>
      <c r="B449" s="12"/>
      <c r="C449" s="23"/>
    </row>
    <row r="450" spans="1:3" ht="14.25" customHeight="1" x14ac:dyDescent="0.45">
      <c r="A450" s="21"/>
      <c r="B450" s="12"/>
      <c r="C450" s="23"/>
    </row>
    <row r="451" spans="1:3" ht="14.25" customHeight="1" x14ac:dyDescent="0.45">
      <c r="A451" s="21"/>
      <c r="B451" s="12"/>
      <c r="C451" s="23"/>
    </row>
    <row r="452" spans="1:3" ht="14.25" customHeight="1" x14ac:dyDescent="0.45">
      <c r="A452" s="21"/>
      <c r="B452" s="12"/>
      <c r="C452" s="23"/>
    </row>
    <row r="453" spans="1:3" ht="14.25" customHeight="1" x14ac:dyDescent="0.45">
      <c r="A453" s="21"/>
      <c r="B453" s="12"/>
      <c r="C453" s="23"/>
    </row>
    <row r="454" spans="1:3" ht="14.25" customHeight="1" x14ac:dyDescent="0.45">
      <c r="A454" s="21"/>
      <c r="B454" s="12"/>
      <c r="C454" s="23"/>
    </row>
    <row r="455" spans="1:3" ht="14.25" customHeight="1" x14ac:dyDescent="0.45">
      <c r="A455" s="21"/>
      <c r="B455" s="12"/>
      <c r="C455" s="23"/>
    </row>
    <row r="456" spans="1:3" ht="14.25" customHeight="1" x14ac:dyDescent="0.45">
      <c r="A456" s="21"/>
      <c r="B456" s="12"/>
      <c r="C456" s="23"/>
    </row>
    <row r="457" spans="1:3" ht="14.25" customHeight="1" x14ac:dyDescent="0.45">
      <c r="A457" s="21"/>
      <c r="B457" s="12"/>
      <c r="C457" s="23"/>
    </row>
    <row r="458" spans="1:3" ht="14.25" customHeight="1" x14ac:dyDescent="0.45">
      <c r="A458" s="21"/>
      <c r="B458" s="12"/>
      <c r="C458" s="23"/>
    </row>
    <row r="459" spans="1:3" ht="14.25" customHeight="1" x14ac:dyDescent="0.45">
      <c r="A459" s="21"/>
      <c r="B459" s="12"/>
      <c r="C459" s="23"/>
    </row>
    <row r="460" spans="1:3" ht="14.25" customHeight="1" x14ac:dyDescent="0.45">
      <c r="A460" s="21"/>
      <c r="B460" s="12"/>
      <c r="C460" s="23"/>
    </row>
    <row r="461" spans="1:3" ht="14.25" customHeight="1" x14ac:dyDescent="0.45">
      <c r="A461" s="21"/>
      <c r="B461" s="12"/>
      <c r="C461" s="23"/>
    </row>
    <row r="462" spans="1:3" ht="14.25" customHeight="1" x14ac:dyDescent="0.45">
      <c r="A462" s="21"/>
      <c r="B462" s="12"/>
      <c r="C462" s="23"/>
    </row>
    <row r="463" spans="1:3" ht="14.25" customHeight="1" x14ac:dyDescent="0.45">
      <c r="A463" s="21"/>
      <c r="B463" s="12"/>
      <c r="C463" s="23"/>
    </row>
    <row r="464" spans="1:3" ht="14.25" customHeight="1" x14ac:dyDescent="0.45">
      <c r="A464" s="21"/>
      <c r="B464" s="12"/>
      <c r="C464" s="23"/>
    </row>
    <row r="465" spans="1:3" ht="14.25" customHeight="1" x14ac:dyDescent="0.45">
      <c r="A465" s="21"/>
      <c r="B465" s="12"/>
      <c r="C465" s="23"/>
    </row>
    <row r="466" spans="1:3" ht="14.25" customHeight="1" x14ac:dyDescent="0.45">
      <c r="A466" s="21"/>
      <c r="B466" s="12"/>
      <c r="C466" s="23"/>
    </row>
    <row r="467" spans="1:3" ht="14.25" customHeight="1" x14ac:dyDescent="0.45">
      <c r="A467" s="21"/>
      <c r="B467" s="12"/>
      <c r="C467" s="23"/>
    </row>
    <row r="468" spans="1:3" ht="14.25" customHeight="1" x14ac:dyDescent="0.45">
      <c r="A468" s="21"/>
      <c r="B468" s="12"/>
      <c r="C468" s="23"/>
    </row>
    <row r="469" spans="1:3" ht="14.25" customHeight="1" x14ac:dyDescent="0.45">
      <c r="A469" s="21"/>
      <c r="B469" s="12"/>
      <c r="C469" s="23"/>
    </row>
    <row r="470" spans="1:3" ht="14.25" customHeight="1" x14ac:dyDescent="0.45">
      <c r="A470" s="21"/>
      <c r="B470" s="12"/>
      <c r="C470" s="23"/>
    </row>
    <row r="471" spans="1:3" ht="14.25" customHeight="1" x14ac:dyDescent="0.45">
      <c r="A471" s="21"/>
      <c r="B471" s="12"/>
      <c r="C471" s="23"/>
    </row>
    <row r="472" spans="1:3" ht="14.25" customHeight="1" x14ac:dyDescent="0.45">
      <c r="A472" s="21"/>
      <c r="B472" s="12"/>
      <c r="C472" s="23"/>
    </row>
    <row r="473" spans="1:3" ht="14.25" customHeight="1" x14ac:dyDescent="0.45">
      <c r="A473" s="21"/>
      <c r="B473" s="12"/>
      <c r="C473" s="23"/>
    </row>
    <row r="474" spans="1:3" ht="14.25" customHeight="1" x14ac:dyDescent="0.45">
      <c r="A474" s="21"/>
      <c r="B474" s="12"/>
      <c r="C474" s="23"/>
    </row>
    <row r="475" spans="1:3" ht="14.25" customHeight="1" x14ac:dyDescent="0.45">
      <c r="A475" s="21"/>
      <c r="B475" s="12"/>
      <c r="C475" s="23"/>
    </row>
    <row r="476" spans="1:3" ht="14.25" customHeight="1" x14ac:dyDescent="0.45">
      <c r="A476" s="21"/>
      <c r="B476" s="12"/>
      <c r="C476" s="23"/>
    </row>
    <row r="477" spans="1:3" ht="14.25" customHeight="1" x14ac:dyDescent="0.45">
      <c r="A477" s="21"/>
      <c r="B477" s="12"/>
      <c r="C477" s="23"/>
    </row>
    <row r="478" spans="1:3" ht="14.25" customHeight="1" x14ac:dyDescent="0.45">
      <c r="A478" s="21"/>
      <c r="B478" s="12"/>
      <c r="C478" s="23"/>
    </row>
    <row r="479" spans="1:3" ht="14.25" customHeight="1" x14ac:dyDescent="0.45">
      <c r="A479" s="21"/>
      <c r="B479" s="12"/>
      <c r="C479" s="23"/>
    </row>
    <row r="480" spans="1:3" ht="14.25" customHeight="1" x14ac:dyDescent="0.45">
      <c r="A480" s="21"/>
      <c r="B480" s="12"/>
      <c r="C480" s="23"/>
    </row>
    <row r="481" spans="1:3" ht="14.25" customHeight="1" x14ac:dyDescent="0.45">
      <c r="A481" s="21"/>
      <c r="B481" s="12"/>
      <c r="C481" s="23"/>
    </row>
    <row r="482" spans="1:3" ht="14.25" customHeight="1" x14ac:dyDescent="0.45">
      <c r="A482" s="21"/>
      <c r="B482" s="12"/>
      <c r="C482" s="23"/>
    </row>
    <row r="483" spans="1:3" ht="14.25" customHeight="1" x14ac:dyDescent="0.45">
      <c r="A483" s="21"/>
      <c r="B483" s="12"/>
      <c r="C483" s="23"/>
    </row>
    <row r="484" spans="1:3" ht="14.25" customHeight="1" x14ac:dyDescent="0.45">
      <c r="A484" s="21"/>
      <c r="B484" s="12"/>
      <c r="C484" s="23"/>
    </row>
    <row r="485" spans="1:3" ht="14.25" customHeight="1" x14ac:dyDescent="0.45">
      <c r="A485" s="21"/>
      <c r="B485" s="12"/>
      <c r="C485" s="23"/>
    </row>
    <row r="486" spans="1:3" ht="14.25" customHeight="1" x14ac:dyDescent="0.45">
      <c r="A486" s="21"/>
      <c r="B486" s="12"/>
      <c r="C486" s="23"/>
    </row>
    <row r="487" spans="1:3" ht="14.25" customHeight="1" x14ac:dyDescent="0.45">
      <c r="A487" s="21"/>
      <c r="B487" s="12"/>
      <c r="C487" s="23"/>
    </row>
    <row r="488" spans="1:3" ht="14.25" customHeight="1" x14ac:dyDescent="0.45">
      <c r="A488" s="21"/>
      <c r="B488" s="12"/>
      <c r="C488" s="23"/>
    </row>
    <row r="489" spans="1:3" ht="14.25" customHeight="1" x14ac:dyDescent="0.45">
      <c r="A489" s="21"/>
      <c r="B489" s="12"/>
      <c r="C489" s="23"/>
    </row>
    <row r="490" spans="1:3" ht="14.25" customHeight="1" x14ac:dyDescent="0.45">
      <c r="A490" s="21"/>
      <c r="B490" s="12"/>
      <c r="C490" s="23"/>
    </row>
    <row r="491" spans="1:3" ht="14.25" customHeight="1" x14ac:dyDescent="0.45">
      <c r="A491" s="21"/>
      <c r="B491" s="12"/>
      <c r="C491" s="23"/>
    </row>
    <row r="492" spans="1:3" ht="14.25" customHeight="1" x14ac:dyDescent="0.45">
      <c r="A492" s="21"/>
      <c r="B492" s="12"/>
      <c r="C492" s="23"/>
    </row>
    <row r="493" spans="1:3" ht="14.25" customHeight="1" x14ac:dyDescent="0.45">
      <c r="A493" s="21"/>
      <c r="B493" s="12"/>
      <c r="C493" s="23"/>
    </row>
    <row r="494" spans="1:3" ht="14.25" customHeight="1" x14ac:dyDescent="0.45">
      <c r="A494" s="21"/>
      <c r="B494" s="12"/>
      <c r="C494" s="23"/>
    </row>
    <row r="495" spans="1:3" ht="14.25" customHeight="1" x14ac:dyDescent="0.45">
      <c r="A495" s="21"/>
      <c r="B495" s="12"/>
      <c r="C495" s="23"/>
    </row>
    <row r="496" spans="1:3" ht="14.25" customHeight="1" x14ac:dyDescent="0.45">
      <c r="A496" s="21"/>
      <c r="B496" s="12"/>
      <c r="C496" s="23"/>
    </row>
    <row r="497" spans="1:3" ht="14.25" customHeight="1" x14ac:dyDescent="0.45">
      <c r="A497" s="21"/>
      <c r="B497" s="12"/>
      <c r="C497" s="23"/>
    </row>
    <row r="498" spans="1:3" ht="14.25" customHeight="1" x14ac:dyDescent="0.45">
      <c r="A498" s="21"/>
      <c r="B498" s="12"/>
      <c r="C498" s="23"/>
    </row>
    <row r="499" spans="1:3" ht="14.25" customHeight="1" x14ac:dyDescent="0.45">
      <c r="A499" s="21"/>
      <c r="B499" s="12"/>
      <c r="C499" s="23"/>
    </row>
    <row r="500" spans="1:3" ht="14.25" customHeight="1" x14ac:dyDescent="0.45">
      <c r="A500" s="21"/>
      <c r="B500" s="12"/>
      <c r="C500" s="23"/>
    </row>
    <row r="501" spans="1:3" ht="14.25" customHeight="1" x14ac:dyDescent="0.45">
      <c r="A501" s="21"/>
      <c r="B501" s="12"/>
      <c r="C501" s="23"/>
    </row>
    <row r="502" spans="1:3" ht="14.25" customHeight="1" x14ac:dyDescent="0.45">
      <c r="A502" s="21"/>
      <c r="B502" s="12"/>
      <c r="C502" s="23"/>
    </row>
    <row r="503" spans="1:3" ht="14.25" customHeight="1" x14ac:dyDescent="0.45">
      <c r="A503" s="21"/>
      <c r="B503" s="12"/>
      <c r="C503" s="23"/>
    </row>
    <row r="504" spans="1:3" ht="14.25" customHeight="1" x14ac:dyDescent="0.45">
      <c r="A504" s="21"/>
      <c r="B504" s="12"/>
      <c r="C504" s="23"/>
    </row>
    <row r="505" spans="1:3" ht="14.25" customHeight="1" x14ac:dyDescent="0.45">
      <c r="A505" s="21"/>
      <c r="B505" s="12"/>
      <c r="C505" s="23"/>
    </row>
    <row r="506" spans="1:3" ht="14.25" customHeight="1" x14ac:dyDescent="0.45">
      <c r="A506" s="21"/>
      <c r="B506" s="12"/>
      <c r="C506" s="23"/>
    </row>
    <row r="507" spans="1:3" ht="14.25" customHeight="1" x14ac:dyDescent="0.45">
      <c r="A507" s="21"/>
      <c r="B507" s="12"/>
      <c r="C507" s="23"/>
    </row>
    <row r="508" spans="1:3" ht="14.25" customHeight="1" x14ac:dyDescent="0.45">
      <c r="A508" s="21"/>
      <c r="B508" s="12"/>
      <c r="C508" s="23"/>
    </row>
    <row r="509" spans="1:3" ht="14.25" customHeight="1" x14ac:dyDescent="0.45">
      <c r="A509" s="21"/>
      <c r="B509" s="12"/>
      <c r="C509" s="23"/>
    </row>
    <row r="510" spans="1:3" ht="14.25" customHeight="1" x14ac:dyDescent="0.45">
      <c r="A510" s="21"/>
      <c r="B510" s="12"/>
      <c r="C510" s="23"/>
    </row>
    <row r="511" spans="1:3" ht="14.25" customHeight="1" x14ac:dyDescent="0.45">
      <c r="A511" s="21"/>
      <c r="B511" s="12"/>
      <c r="C511" s="23"/>
    </row>
    <row r="512" spans="1:3" ht="14.25" customHeight="1" x14ac:dyDescent="0.45">
      <c r="A512" s="21"/>
      <c r="B512" s="12"/>
      <c r="C512" s="23"/>
    </row>
    <row r="513" spans="1:3" ht="14.25" customHeight="1" x14ac:dyDescent="0.45">
      <c r="A513" s="21"/>
      <c r="B513" s="12"/>
      <c r="C513" s="23"/>
    </row>
    <row r="514" spans="1:3" ht="14.25" customHeight="1" x14ac:dyDescent="0.45">
      <c r="A514" s="21"/>
      <c r="B514" s="12"/>
      <c r="C514" s="23"/>
    </row>
    <row r="515" spans="1:3" ht="14.25" customHeight="1" x14ac:dyDescent="0.45">
      <c r="A515" s="21"/>
      <c r="B515" s="12"/>
      <c r="C515" s="23"/>
    </row>
    <row r="516" spans="1:3" ht="14.25" customHeight="1" x14ac:dyDescent="0.45">
      <c r="A516" s="21"/>
      <c r="B516" s="12"/>
      <c r="C516" s="23"/>
    </row>
    <row r="517" spans="1:3" ht="14.25" customHeight="1" x14ac:dyDescent="0.45">
      <c r="A517" s="21"/>
      <c r="B517" s="12"/>
      <c r="C517" s="23"/>
    </row>
    <row r="518" spans="1:3" ht="14.25" customHeight="1" x14ac:dyDescent="0.45">
      <c r="A518" s="21"/>
      <c r="B518" s="12"/>
      <c r="C518" s="23"/>
    </row>
    <row r="519" spans="1:3" ht="14.25" customHeight="1" x14ac:dyDescent="0.45">
      <c r="A519" s="21"/>
      <c r="B519" s="12"/>
      <c r="C519" s="23"/>
    </row>
    <row r="520" spans="1:3" ht="14.25" customHeight="1" x14ac:dyDescent="0.45">
      <c r="A520" s="21"/>
      <c r="B520" s="12"/>
      <c r="C520" s="23"/>
    </row>
    <row r="521" spans="1:3" ht="14.25" customHeight="1" x14ac:dyDescent="0.45">
      <c r="A521" s="21"/>
      <c r="B521" s="12"/>
      <c r="C521" s="23"/>
    </row>
    <row r="522" spans="1:3" ht="14.25" customHeight="1" x14ac:dyDescent="0.45">
      <c r="A522" s="21"/>
      <c r="B522" s="12"/>
      <c r="C522" s="23"/>
    </row>
    <row r="523" spans="1:3" ht="14.25" customHeight="1" x14ac:dyDescent="0.45">
      <c r="A523" s="21"/>
      <c r="B523" s="12"/>
      <c r="C523" s="23"/>
    </row>
    <row r="524" spans="1:3" ht="14.25" customHeight="1" x14ac:dyDescent="0.45">
      <c r="A524" s="21"/>
      <c r="B524" s="12"/>
      <c r="C524" s="23"/>
    </row>
    <row r="525" spans="1:3" ht="14.25" customHeight="1" x14ac:dyDescent="0.45">
      <c r="A525" s="21"/>
      <c r="B525" s="12"/>
      <c r="C525" s="23"/>
    </row>
    <row r="526" spans="1:3" ht="14.25" customHeight="1" x14ac:dyDescent="0.45">
      <c r="A526" s="21"/>
      <c r="B526" s="12"/>
      <c r="C526" s="23"/>
    </row>
    <row r="527" spans="1:3" ht="14.25" customHeight="1" x14ac:dyDescent="0.45">
      <c r="A527" s="21"/>
      <c r="B527" s="12"/>
      <c r="C527" s="23"/>
    </row>
    <row r="528" spans="1:3" ht="14.25" customHeight="1" x14ac:dyDescent="0.45">
      <c r="A528" s="21"/>
      <c r="B528" s="12"/>
      <c r="C528" s="23"/>
    </row>
    <row r="529" spans="1:3" ht="14.25" customHeight="1" x14ac:dyDescent="0.45">
      <c r="A529" s="21"/>
      <c r="B529" s="12"/>
      <c r="C529" s="23"/>
    </row>
    <row r="530" spans="1:3" ht="14.25" customHeight="1" x14ac:dyDescent="0.45">
      <c r="A530" s="21"/>
      <c r="B530" s="12"/>
      <c r="C530" s="23"/>
    </row>
    <row r="531" spans="1:3" ht="14.25" customHeight="1" x14ac:dyDescent="0.45">
      <c r="A531" s="21"/>
      <c r="B531" s="12"/>
      <c r="C531" s="23"/>
    </row>
    <row r="532" spans="1:3" ht="14.25" customHeight="1" x14ac:dyDescent="0.45">
      <c r="A532" s="21"/>
      <c r="B532" s="12"/>
      <c r="C532" s="23"/>
    </row>
    <row r="533" spans="1:3" ht="14.25" customHeight="1" x14ac:dyDescent="0.45">
      <c r="A533" s="21"/>
      <c r="B533" s="12"/>
      <c r="C533" s="23"/>
    </row>
    <row r="534" spans="1:3" ht="14.25" customHeight="1" x14ac:dyDescent="0.45">
      <c r="A534" s="21"/>
      <c r="B534" s="12"/>
      <c r="C534" s="23"/>
    </row>
    <row r="535" spans="1:3" ht="14.25" customHeight="1" x14ac:dyDescent="0.45">
      <c r="A535" s="21"/>
      <c r="B535" s="12"/>
      <c r="C535" s="23"/>
    </row>
    <row r="536" spans="1:3" ht="14.25" customHeight="1" x14ac:dyDescent="0.45">
      <c r="A536" s="21"/>
      <c r="B536" s="12"/>
      <c r="C536" s="23"/>
    </row>
    <row r="537" spans="1:3" ht="14.25" customHeight="1" x14ac:dyDescent="0.45">
      <c r="A537" s="21"/>
      <c r="B537" s="12"/>
      <c r="C537" s="23"/>
    </row>
    <row r="538" spans="1:3" ht="14.25" customHeight="1" x14ac:dyDescent="0.45">
      <c r="A538" s="21"/>
      <c r="B538" s="12"/>
      <c r="C538" s="23"/>
    </row>
    <row r="539" spans="1:3" ht="14.25" customHeight="1" x14ac:dyDescent="0.45">
      <c r="A539" s="21"/>
      <c r="B539" s="12"/>
      <c r="C539" s="23"/>
    </row>
    <row r="540" spans="1:3" ht="14.25" customHeight="1" x14ac:dyDescent="0.45">
      <c r="A540" s="21"/>
      <c r="B540" s="12"/>
      <c r="C540" s="23"/>
    </row>
    <row r="541" spans="1:3" ht="14.25" customHeight="1" x14ac:dyDescent="0.45">
      <c r="A541" s="21"/>
      <c r="B541" s="12"/>
      <c r="C541" s="23"/>
    </row>
    <row r="542" spans="1:3" ht="14.25" customHeight="1" x14ac:dyDescent="0.45">
      <c r="A542" s="21"/>
      <c r="B542" s="12"/>
      <c r="C542" s="23"/>
    </row>
    <row r="543" spans="1:3" ht="14.25" customHeight="1" x14ac:dyDescent="0.45">
      <c r="A543" s="21"/>
      <c r="B543" s="12"/>
      <c r="C543" s="23"/>
    </row>
    <row r="544" spans="1:3" ht="14.25" customHeight="1" x14ac:dyDescent="0.45">
      <c r="A544" s="21"/>
      <c r="B544" s="12"/>
      <c r="C544" s="23"/>
    </row>
    <row r="545" spans="1:3" ht="14.25" customHeight="1" x14ac:dyDescent="0.45">
      <c r="A545" s="21"/>
      <c r="B545" s="12"/>
      <c r="C545" s="23"/>
    </row>
    <row r="546" spans="1:3" ht="14.25" customHeight="1" x14ac:dyDescent="0.45">
      <c r="A546" s="21"/>
      <c r="B546" s="12"/>
      <c r="C546" s="23"/>
    </row>
    <row r="547" spans="1:3" ht="14.25" customHeight="1" x14ac:dyDescent="0.45">
      <c r="A547" s="21"/>
      <c r="B547" s="12"/>
      <c r="C547" s="23"/>
    </row>
    <row r="548" spans="1:3" ht="14.25" customHeight="1" x14ac:dyDescent="0.45">
      <c r="A548" s="21"/>
      <c r="B548" s="12"/>
      <c r="C548" s="23"/>
    </row>
    <row r="549" spans="1:3" ht="14.25" customHeight="1" x14ac:dyDescent="0.45">
      <c r="A549" s="21"/>
      <c r="B549" s="12"/>
      <c r="C549" s="23"/>
    </row>
    <row r="550" spans="1:3" ht="14.25" customHeight="1" x14ac:dyDescent="0.45">
      <c r="A550" s="21"/>
      <c r="B550" s="12"/>
      <c r="C550" s="23"/>
    </row>
    <row r="551" spans="1:3" ht="14.25" customHeight="1" x14ac:dyDescent="0.45">
      <c r="A551" s="21"/>
      <c r="B551" s="12"/>
      <c r="C551" s="23"/>
    </row>
    <row r="552" spans="1:3" ht="14.25" customHeight="1" x14ac:dyDescent="0.45">
      <c r="A552" s="21"/>
      <c r="B552" s="12"/>
      <c r="C552" s="23"/>
    </row>
    <row r="553" spans="1:3" ht="14.25" customHeight="1" x14ac:dyDescent="0.45">
      <c r="A553" s="21"/>
      <c r="B553" s="12"/>
      <c r="C553" s="23"/>
    </row>
    <row r="554" spans="1:3" ht="14.25" customHeight="1" x14ac:dyDescent="0.45">
      <c r="A554" s="21"/>
      <c r="B554" s="12"/>
      <c r="C554" s="23"/>
    </row>
    <row r="555" spans="1:3" ht="14.25" customHeight="1" x14ac:dyDescent="0.45">
      <c r="A555" s="21"/>
      <c r="B555" s="12"/>
      <c r="C555" s="23"/>
    </row>
    <row r="556" spans="1:3" ht="14.25" customHeight="1" x14ac:dyDescent="0.45">
      <c r="A556" s="21"/>
      <c r="B556" s="12"/>
      <c r="C556" s="23"/>
    </row>
    <row r="557" spans="1:3" ht="14.25" customHeight="1" x14ac:dyDescent="0.45">
      <c r="A557" s="21"/>
      <c r="B557" s="12"/>
      <c r="C557" s="23"/>
    </row>
    <row r="558" spans="1:3" ht="14.25" customHeight="1" x14ac:dyDescent="0.45">
      <c r="A558" s="21"/>
      <c r="B558" s="12"/>
      <c r="C558" s="23"/>
    </row>
    <row r="559" spans="1:3" ht="14.25" customHeight="1" x14ac:dyDescent="0.45">
      <c r="A559" s="21"/>
      <c r="B559" s="12"/>
      <c r="C559" s="23"/>
    </row>
    <row r="560" spans="1:3" ht="14.25" customHeight="1" x14ac:dyDescent="0.45">
      <c r="A560" s="21"/>
      <c r="B560" s="12"/>
      <c r="C560" s="23"/>
    </row>
    <row r="561" spans="1:3" ht="14.25" customHeight="1" x14ac:dyDescent="0.45">
      <c r="A561" s="21"/>
      <c r="B561" s="12"/>
      <c r="C561" s="23"/>
    </row>
    <row r="562" spans="1:3" ht="14.25" customHeight="1" x14ac:dyDescent="0.45">
      <c r="A562" s="21"/>
      <c r="B562" s="12"/>
      <c r="C562" s="23"/>
    </row>
    <row r="563" spans="1:3" ht="14.25" customHeight="1" x14ac:dyDescent="0.45">
      <c r="A563" s="21"/>
      <c r="B563" s="12"/>
      <c r="C563" s="23"/>
    </row>
    <row r="564" spans="1:3" ht="14.25" customHeight="1" x14ac:dyDescent="0.45">
      <c r="A564" s="21"/>
      <c r="B564" s="12"/>
      <c r="C564" s="23"/>
    </row>
    <row r="565" spans="1:3" ht="14.25" customHeight="1" x14ac:dyDescent="0.45">
      <c r="A565" s="21"/>
      <c r="B565" s="12"/>
      <c r="C565" s="23"/>
    </row>
    <row r="566" spans="1:3" ht="14.25" customHeight="1" x14ac:dyDescent="0.45">
      <c r="A566" s="21"/>
      <c r="B566" s="12"/>
      <c r="C566" s="23"/>
    </row>
    <row r="567" spans="1:3" ht="14.25" customHeight="1" x14ac:dyDescent="0.45">
      <c r="A567" s="21"/>
      <c r="B567" s="12"/>
      <c r="C567" s="23"/>
    </row>
    <row r="568" spans="1:3" ht="14.25" customHeight="1" x14ac:dyDescent="0.45">
      <c r="A568" s="21"/>
      <c r="B568" s="12"/>
      <c r="C568" s="23"/>
    </row>
    <row r="569" spans="1:3" ht="14.25" customHeight="1" x14ac:dyDescent="0.45">
      <c r="A569" s="21"/>
      <c r="B569" s="12"/>
      <c r="C569" s="23"/>
    </row>
    <row r="570" spans="1:3" ht="14.25" customHeight="1" x14ac:dyDescent="0.45">
      <c r="A570" s="21"/>
      <c r="B570" s="12"/>
      <c r="C570" s="23"/>
    </row>
    <row r="571" spans="1:3" ht="14.25" customHeight="1" x14ac:dyDescent="0.45">
      <c r="A571" s="21"/>
      <c r="B571" s="12"/>
      <c r="C571" s="23"/>
    </row>
    <row r="572" spans="1:3" ht="14.25" customHeight="1" x14ac:dyDescent="0.45">
      <c r="A572" s="21"/>
      <c r="B572" s="12"/>
      <c r="C572" s="23"/>
    </row>
    <row r="573" spans="1:3" ht="14.25" customHeight="1" x14ac:dyDescent="0.45">
      <c r="A573" s="21"/>
      <c r="B573" s="12"/>
      <c r="C573" s="23"/>
    </row>
    <row r="574" spans="1:3" ht="14.25" customHeight="1" x14ac:dyDescent="0.45">
      <c r="A574" s="21"/>
      <c r="B574" s="12"/>
      <c r="C574" s="23"/>
    </row>
    <row r="575" spans="1:3" ht="14.25" customHeight="1" x14ac:dyDescent="0.45">
      <c r="A575" s="21"/>
      <c r="B575" s="12"/>
      <c r="C575" s="23"/>
    </row>
    <row r="576" spans="1:3" ht="14.25" customHeight="1" x14ac:dyDescent="0.45">
      <c r="A576" s="21"/>
      <c r="B576" s="12"/>
      <c r="C576" s="23"/>
    </row>
    <row r="577" spans="1:3" ht="14.25" customHeight="1" x14ac:dyDescent="0.45">
      <c r="A577" s="21"/>
      <c r="B577" s="12"/>
      <c r="C577" s="23"/>
    </row>
    <row r="578" spans="1:3" ht="14.25" customHeight="1" x14ac:dyDescent="0.45">
      <c r="A578" s="21"/>
      <c r="B578" s="12"/>
      <c r="C578" s="23"/>
    </row>
    <row r="579" spans="1:3" ht="14.25" customHeight="1" x14ac:dyDescent="0.45">
      <c r="A579" s="21"/>
      <c r="B579" s="12"/>
      <c r="C579" s="23"/>
    </row>
    <row r="580" spans="1:3" ht="14.25" customHeight="1" x14ac:dyDescent="0.45">
      <c r="A580" s="21"/>
      <c r="B580" s="12"/>
      <c r="C580" s="23"/>
    </row>
    <row r="581" spans="1:3" ht="14.25" customHeight="1" x14ac:dyDescent="0.45">
      <c r="A581" s="21"/>
      <c r="B581" s="12"/>
      <c r="C581" s="23"/>
    </row>
    <row r="582" spans="1:3" ht="14.25" customHeight="1" x14ac:dyDescent="0.45">
      <c r="A582" s="21"/>
      <c r="B582" s="12"/>
      <c r="C582" s="23"/>
    </row>
    <row r="583" spans="1:3" ht="14.25" customHeight="1" x14ac:dyDescent="0.45">
      <c r="A583" s="21"/>
      <c r="B583" s="12"/>
      <c r="C583" s="23"/>
    </row>
    <row r="584" spans="1:3" ht="14.25" customHeight="1" x14ac:dyDescent="0.45">
      <c r="A584" s="21"/>
      <c r="B584" s="12"/>
      <c r="C584" s="23"/>
    </row>
    <row r="585" spans="1:3" ht="14.25" customHeight="1" x14ac:dyDescent="0.45">
      <c r="A585" s="21"/>
      <c r="B585" s="12"/>
      <c r="C585" s="23"/>
    </row>
    <row r="586" spans="1:3" ht="14.25" customHeight="1" x14ac:dyDescent="0.45">
      <c r="A586" s="21"/>
      <c r="B586" s="12"/>
      <c r="C586" s="23"/>
    </row>
    <row r="587" spans="1:3" ht="14.25" customHeight="1" x14ac:dyDescent="0.45">
      <c r="A587" s="21"/>
      <c r="B587" s="12"/>
      <c r="C587" s="23"/>
    </row>
    <row r="588" spans="1:3" ht="14.25" customHeight="1" x14ac:dyDescent="0.45">
      <c r="A588" s="21"/>
      <c r="B588" s="12"/>
      <c r="C588" s="23"/>
    </row>
    <row r="589" spans="1:3" ht="14.25" customHeight="1" x14ac:dyDescent="0.45">
      <c r="A589" s="21"/>
      <c r="B589" s="12"/>
      <c r="C589" s="23"/>
    </row>
    <row r="590" spans="1:3" ht="14.25" customHeight="1" x14ac:dyDescent="0.45">
      <c r="A590" s="21"/>
      <c r="B590" s="12"/>
      <c r="C590" s="23"/>
    </row>
    <row r="591" spans="1:3" ht="14.25" customHeight="1" x14ac:dyDescent="0.45">
      <c r="A591" s="21"/>
      <c r="B591" s="12"/>
      <c r="C591" s="23"/>
    </row>
    <row r="592" spans="1:3" ht="14.25" customHeight="1" x14ac:dyDescent="0.45">
      <c r="A592" s="21"/>
      <c r="B592" s="12"/>
      <c r="C592" s="23"/>
    </row>
    <row r="593" spans="1:3" ht="14.25" customHeight="1" x14ac:dyDescent="0.45">
      <c r="A593" s="21"/>
      <c r="B593" s="12"/>
      <c r="C593" s="23"/>
    </row>
    <row r="594" spans="1:3" ht="14.25" customHeight="1" x14ac:dyDescent="0.45">
      <c r="A594" s="21"/>
      <c r="B594" s="12"/>
      <c r="C594" s="23"/>
    </row>
    <row r="595" spans="1:3" ht="14.25" customHeight="1" x14ac:dyDescent="0.45">
      <c r="A595" s="21"/>
      <c r="B595" s="12"/>
      <c r="C595" s="23"/>
    </row>
    <row r="596" spans="1:3" ht="14.25" customHeight="1" x14ac:dyDescent="0.45">
      <c r="A596" s="21"/>
      <c r="B596" s="12"/>
      <c r="C596" s="23"/>
    </row>
    <row r="597" spans="1:3" ht="14.25" customHeight="1" x14ac:dyDescent="0.45">
      <c r="A597" s="21"/>
      <c r="B597" s="12"/>
      <c r="C597" s="23"/>
    </row>
    <row r="598" spans="1:3" ht="14.25" customHeight="1" x14ac:dyDescent="0.45">
      <c r="A598" s="21"/>
      <c r="B598" s="12"/>
      <c r="C598" s="23"/>
    </row>
    <row r="599" spans="1:3" ht="14.25" customHeight="1" x14ac:dyDescent="0.45">
      <c r="A599" s="21"/>
      <c r="B599" s="12"/>
      <c r="C599" s="23"/>
    </row>
    <row r="600" spans="1:3" ht="14.25" customHeight="1" x14ac:dyDescent="0.45">
      <c r="A600" s="21"/>
      <c r="B600" s="12"/>
      <c r="C600" s="23"/>
    </row>
    <row r="601" spans="1:3" ht="14.25" customHeight="1" x14ac:dyDescent="0.45">
      <c r="A601" s="21"/>
      <c r="B601" s="12"/>
      <c r="C601" s="23"/>
    </row>
    <row r="602" spans="1:3" ht="14.25" customHeight="1" x14ac:dyDescent="0.45">
      <c r="A602" s="21"/>
      <c r="B602" s="12"/>
      <c r="C602" s="23"/>
    </row>
    <row r="603" spans="1:3" ht="14.25" customHeight="1" x14ac:dyDescent="0.45">
      <c r="A603" s="21"/>
      <c r="B603" s="12"/>
      <c r="C603" s="23"/>
    </row>
    <row r="604" spans="1:3" ht="14.25" customHeight="1" x14ac:dyDescent="0.45">
      <c r="A604" s="21"/>
      <c r="B604" s="12"/>
      <c r="C604" s="23"/>
    </row>
    <row r="605" spans="1:3" ht="14.25" customHeight="1" x14ac:dyDescent="0.45">
      <c r="A605" s="21"/>
      <c r="B605" s="12"/>
      <c r="C605" s="23"/>
    </row>
    <row r="606" spans="1:3" ht="14.25" customHeight="1" x14ac:dyDescent="0.45">
      <c r="A606" s="21"/>
      <c r="B606" s="12"/>
      <c r="C606" s="23"/>
    </row>
    <row r="607" spans="1:3" ht="14.25" customHeight="1" x14ac:dyDescent="0.45">
      <c r="A607" s="21"/>
      <c r="B607" s="12"/>
      <c r="C607" s="23"/>
    </row>
    <row r="608" spans="1:3" ht="14.25" customHeight="1" x14ac:dyDescent="0.45">
      <c r="A608" s="21"/>
      <c r="B608" s="12"/>
      <c r="C608" s="23"/>
    </row>
    <row r="609" spans="1:3" ht="14.25" customHeight="1" x14ac:dyDescent="0.45">
      <c r="A609" s="21"/>
      <c r="B609" s="12"/>
      <c r="C609" s="23"/>
    </row>
    <row r="610" spans="1:3" ht="14.25" customHeight="1" x14ac:dyDescent="0.45">
      <c r="A610" s="21"/>
      <c r="B610" s="12"/>
      <c r="C610" s="23"/>
    </row>
    <row r="611" spans="1:3" ht="14.25" customHeight="1" x14ac:dyDescent="0.45">
      <c r="A611" s="21"/>
      <c r="B611" s="12"/>
      <c r="C611" s="23"/>
    </row>
    <row r="612" spans="1:3" ht="14.25" customHeight="1" x14ac:dyDescent="0.45">
      <c r="A612" s="21"/>
      <c r="B612" s="12"/>
      <c r="C612" s="23"/>
    </row>
    <row r="613" spans="1:3" ht="14.25" customHeight="1" x14ac:dyDescent="0.45">
      <c r="A613" s="21"/>
      <c r="B613" s="12"/>
      <c r="C613" s="23"/>
    </row>
    <row r="614" spans="1:3" ht="14.25" customHeight="1" x14ac:dyDescent="0.45">
      <c r="A614" s="21"/>
      <c r="B614" s="12"/>
      <c r="C614" s="23"/>
    </row>
    <row r="615" spans="1:3" ht="14.25" customHeight="1" x14ac:dyDescent="0.45">
      <c r="A615" s="21"/>
      <c r="B615" s="12"/>
      <c r="C615" s="23"/>
    </row>
    <row r="616" spans="1:3" ht="14.25" customHeight="1" x14ac:dyDescent="0.45">
      <c r="A616" s="21"/>
      <c r="B616" s="12"/>
      <c r="C616" s="23"/>
    </row>
    <row r="617" spans="1:3" ht="14.25" customHeight="1" x14ac:dyDescent="0.45">
      <c r="A617" s="21"/>
      <c r="B617" s="12"/>
      <c r="C617" s="23"/>
    </row>
    <row r="618" spans="1:3" ht="14.25" customHeight="1" x14ac:dyDescent="0.45">
      <c r="A618" s="21"/>
      <c r="B618" s="12"/>
      <c r="C618" s="23"/>
    </row>
    <row r="619" spans="1:3" ht="14.25" customHeight="1" x14ac:dyDescent="0.45">
      <c r="A619" s="21"/>
      <c r="B619" s="12"/>
      <c r="C619" s="23"/>
    </row>
    <row r="620" spans="1:3" ht="14.25" customHeight="1" x14ac:dyDescent="0.45">
      <c r="A620" s="21"/>
      <c r="B620" s="12"/>
      <c r="C620" s="23"/>
    </row>
    <row r="621" spans="1:3" ht="14.25" customHeight="1" x14ac:dyDescent="0.45">
      <c r="A621" s="21"/>
      <c r="B621" s="12"/>
      <c r="C621" s="23"/>
    </row>
    <row r="622" spans="1:3" ht="14.25" customHeight="1" x14ac:dyDescent="0.45">
      <c r="A622" s="21"/>
      <c r="B622" s="12"/>
      <c r="C622" s="23"/>
    </row>
    <row r="623" spans="1:3" ht="14.25" customHeight="1" x14ac:dyDescent="0.45">
      <c r="A623" s="21"/>
      <c r="B623" s="12"/>
      <c r="C623" s="23"/>
    </row>
    <row r="624" spans="1:3" ht="14.25" customHeight="1" x14ac:dyDescent="0.45">
      <c r="A624" s="21"/>
      <c r="B624" s="12"/>
      <c r="C624" s="23"/>
    </row>
    <row r="625" spans="1:3" ht="14.25" customHeight="1" x14ac:dyDescent="0.45">
      <c r="A625" s="21"/>
      <c r="B625" s="12"/>
      <c r="C625" s="23"/>
    </row>
    <row r="626" spans="1:3" ht="14.25" customHeight="1" x14ac:dyDescent="0.45">
      <c r="A626" s="21"/>
      <c r="B626" s="12"/>
      <c r="C626" s="23"/>
    </row>
    <row r="627" spans="1:3" ht="14.25" customHeight="1" x14ac:dyDescent="0.45">
      <c r="A627" s="21"/>
      <c r="B627" s="12"/>
      <c r="C627" s="23"/>
    </row>
    <row r="628" spans="1:3" ht="14.25" customHeight="1" x14ac:dyDescent="0.45">
      <c r="A628" s="21"/>
      <c r="B628" s="12"/>
      <c r="C628" s="23"/>
    </row>
    <row r="629" spans="1:3" ht="14.25" customHeight="1" x14ac:dyDescent="0.45">
      <c r="A629" s="21"/>
      <c r="B629" s="12"/>
      <c r="C629" s="23"/>
    </row>
    <row r="630" spans="1:3" ht="14.25" customHeight="1" x14ac:dyDescent="0.45">
      <c r="A630" s="21"/>
      <c r="B630" s="12"/>
      <c r="C630" s="23"/>
    </row>
    <row r="631" spans="1:3" ht="14.25" customHeight="1" x14ac:dyDescent="0.45">
      <c r="A631" s="21"/>
      <c r="B631" s="12"/>
      <c r="C631" s="23"/>
    </row>
    <row r="632" spans="1:3" ht="14.25" customHeight="1" x14ac:dyDescent="0.45">
      <c r="A632" s="21"/>
      <c r="B632" s="12"/>
      <c r="C632" s="23"/>
    </row>
    <row r="633" spans="1:3" ht="14.25" customHeight="1" x14ac:dyDescent="0.45">
      <c r="A633" s="21"/>
      <c r="B633" s="12"/>
      <c r="C633" s="23"/>
    </row>
    <row r="634" spans="1:3" ht="14.25" customHeight="1" x14ac:dyDescent="0.45">
      <c r="A634" s="21"/>
      <c r="B634" s="12"/>
      <c r="C634" s="23"/>
    </row>
    <row r="635" spans="1:3" ht="14.25" customHeight="1" x14ac:dyDescent="0.45">
      <c r="A635" s="21"/>
      <c r="B635" s="12"/>
      <c r="C635" s="23"/>
    </row>
    <row r="636" spans="1:3" ht="14.25" customHeight="1" x14ac:dyDescent="0.45">
      <c r="A636" s="21"/>
      <c r="B636" s="12"/>
      <c r="C636" s="23"/>
    </row>
    <row r="637" spans="1:3" ht="14.25" customHeight="1" x14ac:dyDescent="0.45">
      <c r="A637" s="21"/>
      <c r="B637" s="12"/>
      <c r="C637" s="23"/>
    </row>
    <row r="638" spans="1:3" ht="14.25" customHeight="1" x14ac:dyDescent="0.45">
      <c r="A638" s="21"/>
      <c r="B638" s="12"/>
      <c r="C638" s="23"/>
    </row>
    <row r="639" spans="1:3" ht="14.25" customHeight="1" x14ac:dyDescent="0.45">
      <c r="A639" s="21"/>
      <c r="B639" s="12"/>
      <c r="C639" s="23"/>
    </row>
    <row r="640" spans="1:3" ht="14.25" customHeight="1" x14ac:dyDescent="0.45">
      <c r="A640" s="21"/>
      <c r="B640" s="12"/>
      <c r="C640" s="23"/>
    </row>
    <row r="641" spans="1:3" ht="14.25" customHeight="1" x14ac:dyDescent="0.45">
      <c r="A641" s="21"/>
      <c r="B641" s="12"/>
      <c r="C641" s="23"/>
    </row>
    <row r="642" spans="1:3" ht="14.25" customHeight="1" x14ac:dyDescent="0.45">
      <c r="A642" s="21"/>
      <c r="B642" s="12"/>
      <c r="C642" s="23"/>
    </row>
    <row r="643" spans="1:3" ht="14.25" customHeight="1" x14ac:dyDescent="0.45">
      <c r="A643" s="21"/>
      <c r="B643" s="12"/>
      <c r="C643" s="23"/>
    </row>
    <row r="644" spans="1:3" ht="14.25" customHeight="1" x14ac:dyDescent="0.45">
      <c r="A644" s="21"/>
      <c r="B644" s="12"/>
      <c r="C644" s="23"/>
    </row>
    <row r="645" spans="1:3" ht="14.25" customHeight="1" x14ac:dyDescent="0.45">
      <c r="A645" s="21"/>
      <c r="B645" s="12"/>
      <c r="C645" s="23"/>
    </row>
    <row r="646" spans="1:3" ht="14.25" customHeight="1" x14ac:dyDescent="0.45">
      <c r="A646" s="21"/>
      <c r="B646" s="12"/>
      <c r="C646" s="23"/>
    </row>
    <row r="647" spans="1:3" ht="14.25" customHeight="1" x14ac:dyDescent="0.45">
      <c r="A647" s="21"/>
      <c r="B647" s="12"/>
      <c r="C647" s="23"/>
    </row>
    <row r="648" spans="1:3" ht="14.25" customHeight="1" x14ac:dyDescent="0.45">
      <c r="A648" s="21"/>
      <c r="B648" s="12"/>
      <c r="C648" s="23"/>
    </row>
    <row r="649" spans="1:3" ht="14.25" customHeight="1" x14ac:dyDescent="0.45">
      <c r="A649" s="21"/>
      <c r="B649" s="12"/>
      <c r="C649" s="23"/>
    </row>
    <row r="650" spans="1:3" ht="14.25" customHeight="1" x14ac:dyDescent="0.45">
      <c r="A650" s="21"/>
      <c r="B650" s="12"/>
      <c r="C650" s="23"/>
    </row>
    <row r="651" spans="1:3" ht="14.25" customHeight="1" x14ac:dyDescent="0.45">
      <c r="A651" s="21"/>
      <c r="B651" s="12"/>
      <c r="C651" s="23"/>
    </row>
    <row r="652" spans="1:3" ht="14.25" customHeight="1" x14ac:dyDescent="0.45">
      <c r="A652" s="21"/>
      <c r="B652" s="12"/>
      <c r="C652" s="23"/>
    </row>
    <row r="653" spans="1:3" ht="14.25" customHeight="1" x14ac:dyDescent="0.45">
      <c r="A653" s="21"/>
      <c r="B653" s="12"/>
      <c r="C653" s="23"/>
    </row>
    <row r="654" spans="1:3" ht="14.25" customHeight="1" x14ac:dyDescent="0.45">
      <c r="A654" s="21"/>
      <c r="B654" s="12"/>
      <c r="C654" s="23"/>
    </row>
    <row r="655" spans="1:3" ht="14.25" customHeight="1" x14ac:dyDescent="0.45">
      <c r="A655" s="21"/>
      <c r="B655" s="12"/>
      <c r="C655" s="23"/>
    </row>
    <row r="656" spans="1:3" ht="14.25" customHeight="1" x14ac:dyDescent="0.45">
      <c r="A656" s="21"/>
      <c r="B656" s="12"/>
      <c r="C656" s="23"/>
    </row>
    <row r="657" spans="1:3" ht="14.25" customHeight="1" x14ac:dyDescent="0.45">
      <c r="A657" s="21"/>
      <c r="B657" s="12"/>
      <c r="C657" s="23"/>
    </row>
    <row r="658" spans="1:3" ht="14.25" customHeight="1" x14ac:dyDescent="0.45">
      <c r="A658" s="21"/>
      <c r="B658" s="12"/>
      <c r="C658" s="23"/>
    </row>
    <row r="659" spans="1:3" ht="14.25" customHeight="1" x14ac:dyDescent="0.45">
      <c r="A659" s="21"/>
      <c r="B659" s="12"/>
      <c r="C659" s="23"/>
    </row>
    <row r="660" spans="1:3" ht="14.25" customHeight="1" x14ac:dyDescent="0.45">
      <c r="A660" s="21"/>
      <c r="B660" s="12"/>
      <c r="C660" s="23"/>
    </row>
    <row r="661" spans="1:3" ht="14.25" customHeight="1" x14ac:dyDescent="0.45">
      <c r="A661" s="21"/>
      <c r="B661" s="12"/>
      <c r="C661" s="23"/>
    </row>
    <row r="662" spans="1:3" ht="14.25" customHeight="1" x14ac:dyDescent="0.45">
      <c r="A662" s="21"/>
      <c r="B662" s="12"/>
      <c r="C662" s="23"/>
    </row>
    <row r="663" spans="1:3" ht="14.25" customHeight="1" x14ac:dyDescent="0.45">
      <c r="A663" s="21"/>
      <c r="B663" s="12"/>
      <c r="C663" s="23"/>
    </row>
    <row r="664" spans="1:3" ht="14.25" customHeight="1" x14ac:dyDescent="0.45">
      <c r="A664" s="21"/>
      <c r="B664" s="12"/>
      <c r="C664" s="23"/>
    </row>
    <row r="665" spans="1:3" ht="14.25" customHeight="1" x14ac:dyDescent="0.45">
      <c r="A665" s="21"/>
      <c r="B665" s="12"/>
      <c r="C665" s="23"/>
    </row>
    <row r="666" spans="1:3" ht="14.25" customHeight="1" x14ac:dyDescent="0.45">
      <c r="A666" s="21"/>
      <c r="B666" s="12"/>
      <c r="C666" s="23"/>
    </row>
    <row r="667" spans="1:3" ht="14.25" customHeight="1" x14ac:dyDescent="0.45">
      <c r="A667" s="21"/>
      <c r="B667" s="12"/>
      <c r="C667" s="23"/>
    </row>
    <row r="668" spans="1:3" ht="14.25" customHeight="1" x14ac:dyDescent="0.45">
      <c r="A668" s="21"/>
      <c r="B668" s="12"/>
      <c r="C668" s="23"/>
    </row>
    <row r="669" spans="1:3" ht="14.25" customHeight="1" x14ac:dyDescent="0.45">
      <c r="A669" s="21"/>
      <c r="B669" s="12"/>
      <c r="C669" s="23"/>
    </row>
    <row r="670" spans="1:3" ht="14.25" customHeight="1" x14ac:dyDescent="0.45">
      <c r="A670" s="21"/>
      <c r="B670" s="12"/>
      <c r="C670" s="23"/>
    </row>
    <row r="671" spans="1:3" ht="14.25" customHeight="1" x14ac:dyDescent="0.45">
      <c r="A671" s="21"/>
      <c r="B671" s="12"/>
      <c r="C671" s="23"/>
    </row>
    <row r="672" spans="1:3" ht="14.25" customHeight="1" x14ac:dyDescent="0.45">
      <c r="A672" s="21"/>
      <c r="B672" s="12"/>
      <c r="C672" s="23"/>
    </row>
    <row r="673" spans="1:3" ht="14.25" customHeight="1" x14ac:dyDescent="0.45">
      <c r="A673" s="21"/>
      <c r="B673" s="12"/>
      <c r="C673" s="23"/>
    </row>
    <row r="674" spans="1:3" ht="14.25" customHeight="1" x14ac:dyDescent="0.45">
      <c r="A674" s="21"/>
      <c r="B674" s="12"/>
      <c r="C674" s="23"/>
    </row>
    <row r="675" spans="1:3" ht="14.25" customHeight="1" x14ac:dyDescent="0.45">
      <c r="A675" s="21"/>
      <c r="B675" s="12"/>
      <c r="C675" s="23"/>
    </row>
    <row r="676" spans="1:3" ht="14.25" customHeight="1" x14ac:dyDescent="0.45">
      <c r="A676" s="21"/>
      <c r="B676" s="12"/>
      <c r="C676" s="23"/>
    </row>
    <row r="677" spans="1:3" ht="14.25" customHeight="1" x14ac:dyDescent="0.45">
      <c r="A677" s="21"/>
      <c r="B677" s="12"/>
      <c r="C677" s="23"/>
    </row>
    <row r="678" spans="1:3" ht="14.25" customHeight="1" x14ac:dyDescent="0.45">
      <c r="A678" s="21"/>
      <c r="B678" s="12"/>
      <c r="C678" s="23"/>
    </row>
    <row r="679" spans="1:3" ht="14.25" customHeight="1" x14ac:dyDescent="0.45">
      <c r="A679" s="21"/>
      <c r="B679" s="12"/>
      <c r="C679" s="23"/>
    </row>
    <row r="680" spans="1:3" ht="14.25" customHeight="1" x14ac:dyDescent="0.45">
      <c r="A680" s="21"/>
      <c r="B680" s="12"/>
      <c r="C680" s="23"/>
    </row>
    <row r="681" spans="1:3" ht="14.25" customHeight="1" x14ac:dyDescent="0.45">
      <c r="A681" s="21"/>
      <c r="B681" s="12"/>
      <c r="C681" s="23"/>
    </row>
    <row r="682" spans="1:3" ht="14.25" customHeight="1" x14ac:dyDescent="0.45">
      <c r="A682" s="21"/>
      <c r="B682" s="12"/>
      <c r="C682" s="23"/>
    </row>
    <row r="683" spans="1:3" ht="14.25" customHeight="1" x14ac:dyDescent="0.45">
      <c r="A683" s="21"/>
      <c r="B683" s="12"/>
      <c r="C683" s="23"/>
    </row>
    <row r="684" spans="1:3" ht="14.25" customHeight="1" x14ac:dyDescent="0.45">
      <c r="A684" s="21"/>
      <c r="B684" s="12"/>
      <c r="C684" s="23"/>
    </row>
    <row r="685" spans="1:3" ht="14.25" customHeight="1" x14ac:dyDescent="0.45">
      <c r="A685" s="21"/>
      <c r="B685" s="12"/>
      <c r="C685" s="23"/>
    </row>
    <row r="686" spans="1:3" ht="14.25" customHeight="1" x14ac:dyDescent="0.45">
      <c r="A686" s="21"/>
      <c r="B686" s="12"/>
      <c r="C686" s="23"/>
    </row>
    <row r="687" spans="1:3" ht="14.25" customHeight="1" x14ac:dyDescent="0.45">
      <c r="A687" s="21"/>
      <c r="B687" s="12"/>
      <c r="C687" s="23"/>
    </row>
    <row r="688" spans="1:3" ht="14.25" customHeight="1" x14ac:dyDescent="0.45">
      <c r="A688" s="21"/>
      <c r="B688" s="12"/>
      <c r="C688" s="23"/>
    </row>
    <row r="689" spans="1:3" ht="14.25" customHeight="1" x14ac:dyDescent="0.45">
      <c r="A689" s="21"/>
      <c r="B689" s="12"/>
      <c r="C689" s="23"/>
    </row>
    <row r="690" spans="1:3" ht="14.25" customHeight="1" x14ac:dyDescent="0.45">
      <c r="A690" s="21"/>
      <c r="B690" s="12"/>
      <c r="C690" s="23"/>
    </row>
    <row r="691" spans="1:3" ht="14.25" customHeight="1" x14ac:dyDescent="0.45">
      <c r="A691" s="21"/>
      <c r="B691" s="12"/>
      <c r="C691" s="23"/>
    </row>
    <row r="692" spans="1:3" ht="14.25" customHeight="1" x14ac:dyDescent="0.45">
      <c r="A692" s="21"/>
      <c r="B692" s="12"/>
      <c r="C692" s="23"/>
    </row>
    <row r="693" spans="1:3" ht="14.25" customHeight="1" x14ac:dyDescent="0.45">
      <c r="A693" s="21"/>
      <c r="B693" s="12"/>
      <c r="C693" s="23"/>
    </row>
    <row r="694" spans="1:3" ht="14.25" customHeight="1" x14ac:dyDescent="0.45">
      <c r="A694" s="21"/>
      <c r="B694" s="12"/>
      <c r="C694" s="23"/>
    </row>
    <row r="695" spans="1:3" ht="14.25" customHeight="1" x14ac:dyDescent="0.45">
      <c r="A695" s="21"/>
      <c r="B695" s="12"/>
      <c r="C695" s="23"/>
    </row>
    <row r="696" spans="1:3" ht="14.25" customHeight="1" x14ac:dyDescent="0.45">
      <c r="A696" s="21"/>
      <c r="B696" s="12"/>
      <c r="C696" s="23"/>
    </row>
    <row r="697" spans="1:3" ht="14.25" customHeight="1" x14ac:dyDescent="0.45">
      <c r="A697" s="21"/>
      <c r="B697" s="12"/>
      <c r="C697" s="23"/>
    </row>
    <row r="698" spans="1:3" ht="14.25" customHeight="1" x14ac:dyDescent="0.45">
      <c r="A698" s="21"/>
      <c r="B698" s="12"/>
      <c r="C698" s="23"/>
    </row>
    <row r="699" spans="1:3" ht="14.25" customHeight="1" x14ac:dyDescent="0.45">
      <c r="A699" s="21"/>
      <c r="B699" s="12"/>
      <c r="C699" s="23"/>
    </row>
    <row r="700" spans="1:3" ht="14.25" customHeight="1" x14ac:dyDescent="0.45">
      <c r="A700" s="21"/>
      <c r="B700" s="12"/>
      <c r="C700" s="23"/>
    </row>
    <row r="701" spans="1:3" ht="14.25" customHeight="1" x14ac:dyDescent="0.45">
      <c r="A701" s="21"/>
      <c r="B701" s="12"/>
      <c r="C701" s="23"/>
    </row>
    <row r="702" spans="1:3" ht="14.25" customHeight="1" x14ac:dyDescent="0.45">
      <c r="A702" s="21"/>
      <c r="B702" s="12"/>
      <c r="C702" s="23"/>
    </row>
    <row r="703" spans="1:3" ht="14.25" customHeight="1" x14ac:dyDescent="0.45">
      <c r="A703" s="21"/>
      <c r="B703" s="12"/>
      <c r="C703" s="23"/>
    </row>
    <row r="704" spans="1:3" ht="14.25" customHeight="1" x14ac:dyDescent="0.45">
      <c r="A704" s="21"/>
      <c r="B704" s="12"/>
      <c r="C704" s="23"/>
    </row>
    <row r="705" spans="1:3" ht="14.25" customHeight="1" x14ac:dyDescent="0.45">
      <c r="A705" s="21"/>
      <c r="B705" s="12"/>
      <c r="C705" s="23"/>
    </row>
    <row r="706" spans="1:3" ht="14.25" customHeight="1" x14ac:dyDescent="0.45">
      <c r="A706" s="21"/>
      <c r="B706" s="12"/>
      <c r="C706" s="23"/>
    </row>
    <row r="707" spans="1:3" ht="14.25" customHeight="1" x14ac:dyDescent="0.45">
      <c r="A707" s="21"/>
      <c r="B707" s="12"/>
      <c r="C707" s="23"/>
    </row>
    <row r="708" spans="1:3" ht="14.25" customHeight="1" x14ac:dyDescent="0.45">
      <c r="A708" s="21"/>
      <c r="B708" s="12"/>
      <c r="C708" s="23"/>
    </row>
    <row r="709" spans="1:3" ht="14.25" customHeight="1" x14ac:dyDescent="0.45">
      <c r="A709" s="21"/>
      <c r="B709" s="12"/>
      <c r="C709" s="23"/>
    </row>
    <row r="710" spans="1:3" ht="14.25" customHeight="1" x14ac:dyDescent="0.45">
      <c r="A710" s="21"/>
      <c r="B710" s="12"/>
      <c r="C710" s="23"/>
    </row>
    <row r="711" spans="1:3" ht="14.25" customHeight="1" x14ac:dyDescent="0.45">
      <c r="A711" s="21"/>
      <c r="B711" s="12"/>
      <c r="C711" s="23"/>
    </row>
    <row r="712" spans="1:3" ht="14.25" customHeight="1" x14ac:dyDescent="0.45">
      <c r="A712" s="21"/>
      <c r="B712" s="12"/>
      <c r="C712" s="23"/>
    </row>
    <row r="713" spans="1:3" ht="14.25" customHeight="1" x14ac:dyDescent="0.45">
      <c r="A713" s="21"/>
      <c r="B713" s="12"/>
      <c r="C713" s="23"/>
    </row>
    <row r="714" spans="1:3" ht="14.25" customHeight="1" x14ac:dyDescent="0.45">
      <c r="A714" s="21"/>
      <c r="B714" s="12"/>
      <c r="C714" s="23"/>
    </row>
    <row r="715" spans="1:3" ht="14.25" customHeight="1" x14ac:dyDescent="0.45">
      <c r="A715" s="21"/>
      <c r="B715" s="12"/>
      <c r="C715" s="23"/>
    </row>
    <row r="716" spans="1:3" ht="14.25" customHeight="1" x14ac:dyDescent="0.45">
      <c r="A716" s="21"/>
      <c r="B716" s="12"/>
      <c r="C716" s="23"/>
    </row>
    <row r="717" spans="1:3" ht="14.25" customHeight="1" x14ac:dyDescent="0.45">
      <c r="A717" s="21"/>
      <c r="B717" s="12"/>
      <c r="C717" s="23"/>
    </row>
    <row r="718" spans="1:3" ht="14.25" customHeight="1" x14ac:dyDescent="0.45">
      <c r="A718" s="21"/>
      <c r="B718" s="12"/>
      <c r="C718" s="23"/>
    </row>
    <row r="719" spans="1:3" ht="14.25" customHeight="1" x14ac:dyDescent="0.45">
      <c r="A719" s="21"/>
      <c r="B719" s="12"/>
      <c r="C719" s="23"/>
    </row>
    <row r="720" spans="1:3" ht="14.25" customHeight="1" x14ac:dyDescent="0.45">
      <c r="A720" s="21"/>
      <c r="B720" s="12"/>
      <c r="C720" s="23"/>
    </row>
    <row r="721" spans="1:3" ht="14.25" customHeight="1" x14ac:dyDescent="0.45">
      <c r="A721" s="21"/>
      <c r="B721" s="12"/>
      <c r="C721" s="23"/>
    </row>
    <row r="722" spans="1:3" ht="14.25" customHeight="1" x14ac:dyDescent="0.45">
      <c r="A722" s="21"/>
      <c r="B722" s="12"/>
      <c r="C722" s="23"/>
    </row>
    <row r="723" spans="1:3" ht="14.25" customHeight="1" x14ac:dyDescent="0.45">
      <c r="A723" s="21"/>
      <c r="B723" s="12"/>
      <c r="C723" s="23"/>
    </row>
    <row r="724" spans="1:3" ht="14.25" customHeight="1" x14ac:dyDescent="0.45">
      <c r="A724" s="21"/>
      <c r="B724" s="12"/>
      <c r="C724" s="23"/>
    </row>
    <row r="725" spans="1:3" ht="14.25" customHeight="1" x14ac:dyDescent="0.45">
      <c r="A725" s="21"/>
      <c r="B725" s="12"/>
      <c r="C725" s="23"/>
    </row>
    <row r="726" spans="1:3" ht="14.25" customHeight="1" x14ac:dyDescent="0.45">
      <c r="A726" s="21"/>
      <c r="B726" s="12"/>
      <c r="C726" s="23"/>
    </row>
    <row r="727" spans="1:3" ht="14.25" customHeight="1" x14ac:dyDescent="0.45">
      <c r="A727" s="21"/>
      <c r="B727" s="12"/>
      <c r="C727" s="23"/>
    </row>
    <row r="728" spans="1:3" ht="14.25" customHeight="1" x14ac:dyDescent="0.45">
      <c r="A728" s="21"/>
      <c r="B728" s="12"/>
      <c r="C728" s="23"/>
    </row>
    <row r="729" spans="1:3" ht="14.25" customHeight="1" x14ac:dyDescent="0.45">
      <c r="A729" s="21"/>
      <c r="B729" s="12"/>
      <c r="C729" s="23"/>
    </row>
    <row r="730" spans="1:3" ht="14.25" customHeight="1" x14ac:dyDescent="0.45">
      <c r="A730" s="21"/>
      <c r="B730" s="12"/>
      <c r="C730" s="23"/>
    </row>
    <row r="731" spans="1:3" ht="14.25" customHeight="1" x14ac:dyDescent="0.45">
      <c r="A731" s="21"/>
      <c r="B731" s="12"/>
      <c r="C731" s="23"/>
    </row>
    <row r="732" spans="1:3" ht="14.25" customHeight="1" x14ac:dyDescent="0.45">
      <c r="A732" s="21"/>
      <c r="B732" s="12"/>
      <c r="C732" s="23"/>
    </row>
    <row r="733" spans="1:3" ht="14.25" customHeight="1" x14ac:dyDescent="0.45">
      <c r="A733" s="21"/>
      <c r="B733" s="12"/>
      <c r="C733" s="23"/>
    </row>
    <row r="734" spans="1:3" ht="14.25" customHeight="1" x14ac:dyDescent="0.45">
      <c r="A734" s="21"/>
      <c r="B734" s="12"/>
      <c r="C734" s="23"/>
    </row>
    <row r="735" spans="1:3" ht="14.25" customHeight="1" x14ac:dyDescent="0.45">
      <c r="A735" s="21"/>
      <c r="B735" s="12"/>
      <c r="C735" s="23"/>
    </row>
    <row r="736" spans="1:3" ht="14.25" customHeight="1" x14ac:dyDescent="0.45">
      <c r="A736" s="21"/>
      <c r="B736" s="12"/>
      <c r="C736" s="23"/>
    </row>
    <row r="737" spans="1:3" ht="14.25" customHeight="1" x14ac:dyDescent="0.45">
      <c r="A737" s="21"/>
      <c r="B737" s="12"/>
      <c r="C737" s="23"/>
    </row>
    <row r="738" spans="1:3" ht="14.25" customHeight="1" x14ac:dyDescent="0.45">
      <c r="A738" s="21"/>
      <c r="B738" s="12"/>
      <c r="C738" s="23"/>
    </row>
    <row r="739" spans="1:3" ht="14.25" customHeight="1" x14ac:dyDescent="0.45">
      <c r="A739" s="21"/>
      <c r="B739" s="12"/>
      <c r="C739" s="23"/>
    </row>
    <row r="740" spans="1:3" ht="14.25" customHeight="1" x14ac:dyDescent="0.45">
      <c r="A740" s="21"/>
      <c r="B740" s="12"/>
      <c r="C740" s="23"/>
    </row>
    <row r="741" spans="1:3" ht="14.25" customHeight="1" x14ac:dyDescent="0.45">
      <c r="A741" s="21"/>
      <c r="B741" s="12"/>
      <c r="C741" s="23"/>
    </row>
    <row r="742" spans="1:3" ht="14.25" customHeight="1" x14ac:dyDescent="0.45">
      <c r="A742" s="21"/>
      <c r="B742" s="12"/>
      <c r="C742" s="23"/>
    </row>
    <row r="743" spans="1:3" ht="14.25" customHeight="1" x14ac:dyDescent="0.45">
      <c r="A743" s="21"/>
      <c r="B743" s="12"/>
      <c r="C743" s="23"/>
    </row>
    <row r="744" spans="1:3" ht="14.25" customHeight="1" x14ac:dyDescent="0.45">
      <c r="A744" s="21"/>
      <c r="B744" s="12"/>
      <c r="C744" s="23"/>
    </row>
    <row r="745" spans="1:3" ht="14.25" customHeight="1" x14ac:dyDescent="0.45">
      <c r="A745" s="21"/>
      <c r="B745" s="12"/>
      <c r="C745" s="23"/>
    </row>
    <row r="746" spans="1:3" ht="14.25" customHeight="1" x14ac:dyDescent="0.45">
      <c r="A746" s="21"/>
      <c r="B746" s="12"/>
      <c r="C746" s="23"/>
    </row>
    <row r="747" spans="1:3" ht="14.25" customHeight="1" x14ac:dyDescent="0.45">
      <c r="A747" s="21"/>
      <c r="B747" s="12"/>
      <c r="C747" s="23"/>
    </row>
    <row r="748" spans="1:3" ht="14.25" customHeight="1" x14ac:dyDescent="0.45">
      <c r="A748" s="21"/>
      <c r="B748" s="12"/>
      <c r="C748" s="23"/>
    </row>
    <row r="749" spans="1:3" ht="14.25" customHeight="1" x14ac:dyDescent="0.45">
      <c r="A749" s="21"/>
      <c r="B749" s="12"/>
      <c r="C749" s="23"/>
    </row>
    <row r="750" spans="1:3" ht="14.25" customHeight="1" x14ac:dyDescent="0.45">
      <c r="A750" s="21"/>
      <c r="B750" s="12"/>
      <c r="C750" s="23"/>
    </row>
    <row r="751" spans="1:3" ht="14.25" customHeight="1" x14ac:dyDescent="0.45">
      <c r="A751" s="21"/>
      <c r="B751" s="12"/>
      <c r="C751" s="23"/>
    </row>
    <row r="752" spans="1:3" ht="14.25" customHeight="1" x14ac:dyDescent="0.45">
      <c r="A752" s="21"/>
      <c r="B752" s="12"/>
      <c r="C752" s="23"/>
    </row>
    <row r="753" spans="1:3" ht="14.25" customHeight="1" x14ac:dyDescent="0.45">
      <c r="A753" s="21"/>
      <c r="B753" s="12"/>
      <c r="C753" s="23"/>
    </row>
    <row r="754" spans="1:3" ht="14.25" customHeight="1" x14ac:dyDescent="0.45">
      <c r="A754" s="21"/>
      <c r="B754" s="12"/>
      <c r="C754" s="23"/>
    </row>
    <row r="755" spans="1:3" ht="14.25" customHeight="1" x14ac:dyDescent="0.45">
      <c r="A755" s="21"/>
      <c r="B755" s="12"/>
      <c r="C755" s="23"/>
    </row>
    <row r="756" spans="1:3" ht="14.25" customHeight="1" x14ac:dyDescent="0.45">
      <c r="A756" s="21"/>
      <c r="B756" s="12"/>
      <c r="C756" s="23"/>
    </row>
    <row r="757" spans="1:3" ht="14.25" customHeight="1" x14ac:dyDescent="0.45">
      <c r="A757" s="21"/>
      <c r="B757" s="12"/>
      <c r="C757" s="23"/>
    </row>
    <row r="758" spans="1:3" ht="14.25" customHeight="1" x14ac:dyDescent="0.45">
      <c r="A758" s="21"/>
      <c r="B758" s="12"/>
      <c r="C758" s="23"/>
    </row>
    <row r="759" spans="1:3" ht="14.25" customHeight="1" x14ac:dyDescent="0.45">
      <c r="A759" s="21"/>
      <c r="B759" s="12"/>
      <c r="C759" s="23"/>
    </row>
    <row r="760" spans="1:3" ht="14.25" customHeight="1" x14ac:dyDescent="0.45">
      <c r="A760" s="21"/>
      <c r="B760" s="12"/>
      <c r="C760" s="23"/>
    </row>
    <row r="761" spans="1:3" ht="14.25" customHeight="1" x14ac:dyDescent="0.45">
      <c r="A761" s="21"/>
      <c r="B761" s="12"/>
      <c r="C761" s="23"/>
    </row>
    <row r="762" spans="1:3" ht="14.25" customHeight="1" x14ac:dyDescent="0.45">
      <c r="A762" s="21"/>
      <c r="B762" s="12"/>
      <c r="C762" s="23"/>
    </row>
    <row r="763" spans="1:3" ht="14.25" customHeight="1" x14ac:dyDescent="0.45">
      <c r="A763" s="21"/>
      <c r="B763" s="12"/>
      <c r="C763" s="23"/>
    </row>
    <row r="764" spans="1:3" ht="14.25" customHeight="1" x14ac:dyDescent="0.45">
      <c r="A764" s="21"/>
      <c r="B764" s="12"/>
      <c r="C764" s="23"/>
    </row>
    <row r="765" spans="1:3" ht="14.25" customHeight="1" x14ac:dyDescent="0.45">
      <c r="A765" s="21"/>
      <c r="B765" s="12"/>
      <c r="C765" s="23"/>
    </row>
    <row r="766" spans="1:3" ht="14.25" customHeight="1" x14ac:dyDescent="0.45">
      <c r="A766" s="21"/>
      <c r="B766" s="12"/>
      <c r="C766" s="23"/>
    </row>
    <row r="767" spans="1:3" ht="14.25" customHeight="1" x14ac:dyDescent="0.45">
      <c r="A767" s="21"/>
      <c r="B767" s="12"/>
      <c r="C767" s="23"/>
    </row>
    <row r="768" spans="1:3" ht="14.25" customHeight="1" x14ac:dyDescent="0.45">
      <c r="A768" s="21"/>
      <c r="B768" s="12"/>
      <c r="C768" s="23"/>
    </row>
    <row r="769" spans="1:3" ht="14.25" customHeight="1" x14ac:dyDescent="0.45">
      <c r="A769" s="21"/>
      <c r="B769" s="12"/>
      <c r="C769" s="23"/>
    </row>
    <row r="770" spans="1:3" ht="14.25" customHeight="1" x14ac:dyDescent="0.45">
      <c r="A770" s="21"/>
      <c r="B770" s="12"/>
      <c r="C770" s="23"/>
    </row>
    <row r="771" spans="1:3" ht="14.25" customHeight="1" x14ac:dyDescent="0.45">
      <c r="A771" s="21"/>
      <c r="B771" s="12"/>
      <c r="C771" s="23"/>
    </row>
    <row r="772" spans="1:3" ht="14.25" customHeight="1" x14ac:dyDescent="0.45">
      <c r="A772" s="21"/>
      <c r="B772" s="12"/>
      <c r="C772" s="23"/>
    </row>
    <row r="773" spans="1:3" ht="14.25" customHeight="1" x14ac:dyDescent="0.45">
      <c r="A773" s="21"/>
      <c r="B773" s="12"/>
      <c r="C773" s="23"/>
    </row>
    <row r="774" spans="1:3" ht="14.25" customHeight="1" x14ac:dyDescent="0.45">
      <c r="A774" s="21"/>
      <c r="B774" s="12"/>
      <c r="C774" s="23"/>
    </row>
    <row r="775" spans="1:3" ht="14.25" customHeight="1" x14ac:dyDescent="0.45">
      <c r="A775" s="21"/>
      <c r="B775" s="12"/>
      <c r="C775" s="23"/>
    </row>
    <row r="776" spans="1:3" ht="14.25" customHeight="1" x14ac:dyDescent="0.45">
      <c r="A776" s="21"/>
      <c r="B776" s="12"/>
      <c r="C776" s="23"/>
    </row>
    <row r="777" spans="1:3" ht="14.25" customHeight="1" x14ac:dyDescent="0.45">
      <c r="A777" s="21"/>
      <c r="B777" s="12"/>
      <c r="C777" s="23"/>
    </row>
    <row r="778" spans="1:3" ht="14.25" customHeight="1" x14ac:dyDescent="0.45">
      <c r="A778" s="21"/>
      <c r="B778" s="12"/>
      <c r="C778" s="23"/>
    </row>
    <row r="779" spans="1:3" ht="14.25" customHeight="1" x14ac:dyDescent="0.45">
      <c r="A779" s="21"/>
      <c r="B779" s="12"/>
      <c r="C779" s="23"/>
    </row>
    <row r="780" spans="1:3" ht="14.25" customHeight="1" x14ac:dyDescent="0.45">
      <c r="A780" s="21"/>
      <c r="B780" s="12"/>
      <c r="C780" s="23"/>
    </row>
    <row r="781" spans="1:3" ht="14.25" customHeight="1" x14ac:dyDescent="0.45">
      <c r="A781" s="21"/>
      <c r="B781" s="12"/>
      <c r="C781" s="23"/>
    </row>
    <row r="782" spans="1:3" ht="14.25" customHeight="1" x14ac:dyDescent="0.45">
      <c r="A782" s="21"/>
      <c r="B782" s="12"/>
      <c r="C782" s="23"/>
    </row>
    <row r="783" spans="1:3" ht="14.25" customHeight="1" x14ac:dyDescent="0.45">
      <c r="A783" s="21"/>
      <c r="B783" s="12"/>
      <c r="C783" s="23"/>
    </row>
    <row r="784" spans="1:3" ht="14.25" customHeight="1" x14ac:dyDescent="0.45">
      <c r="A784" s="21"/>
      <c r="B784" s="12"/>
      <c r="C784" s="23"/>
    </row>
    <row r="785" spans="1:3" ht="14.25" customHeight="1" x14ac:dyDescent="0.45">
      <c r="A785" s="21"/>
      <c r="B785" s="12"/>
      <c r="C785" s="23"/>
    </row>
    <row r="786" spans="1:3" ht="14.25" customHeight="1" x14ac:dyDescent="0.45">
      <c r="A786" s="21"/>
      <c r="B786" s="12"/>
      <c r="C786" s="23"/>
    </row>
    <row r="787" spans="1:3" ht="14.25" customHeight="1" x14ac:dyDescent="0.45">
      <c r="A787" s="21"/>
      <c r="B787" s="12"/>
      <c r="C787" s="23"/>
    </row>
    <row r="788" spans="1:3" ht="14.25" customHeight="1" x14ac:dyDescent="0.45">
      <c r="A788" s="21"/>
      <c r="B788" s="12"/>
      <c r="C788" s="23"/>
    </row>
    <row r="789" spans="1:3" ht="14.25" customHeight="1" x14ac:dyDescent="0.45">
      <c r="A789" s="21"/>
      <c r="B789" s="12"/>
      <c r="C789" s="23"/>
    </row>
    <row r="790" spans="1:3" ht="14.25" customHeight="1" x14ac:dyDescent="0.45">
      <c r="A790" s="21"/>
      <c r="B790" s="12"/>
      <c r="C790" s="23"/>
    </row>
    <row r="791" spans="1:3" ht="14.25" customHeight="1" x14ac:dyDescent="0.45">
      <c r="A791" s="21"/>
      <c r="B791" s="12"/>
      <c r="C791" s="23"/>
    </row>
    <row r="792" spans="1:3" ht="14.25" customHeight="1" x14ac:dyDescent="0.45">
      <c r="A792" s="21"/>
      <c r="B792" s="12"/>
      <c r="C792" s="23"/>
    </row>
    <row r="793" spans="1:3" ht="14.25" customHeight="1" x14ac:dyDescent="0.45">
      <c r="A793" s="21"/>
      <c r="B793" s="12"/>
      <c r="C793" s="23"/>
    </row>
    <row r="794" spans="1:3" ht="14.25" customHeight="1" x14ac:dyDescent="0.45">
      <c r="A794" s="21"/>
      <c r="B794" s="12"/>
      <c r="C794" s="23"/>
    </row>
    <row r="795" spans="1:3" ht="14.25" customHeight="1" x14ac:dyDescent="0.45">
      <c r="A795" s="21"/>
      <c r="B795" s="12"/>
      <c r="C795" s="23"/>
    </row>
    <row r="796" spans="1:3" ht="14.25" customHeight="1" x14ac:dyDescent="0.45">
      <c r="A796" s="21"/>
      <c r="B796" s="12"/>
      <c r="C796" s="23"/>
    </row>
    <row r="797" spans="1:3" ht="14.25" customHeight="1" x14ac:dyDescent="0.45">
      <c r="A797" s="21"/>
      <c r="B797" s="12"/>
      <c r="C797" s="23"/>
    </row>
    <row r="798" spans="1:3" ht="14.25" customHeight="1" x14ac:dyDescent="0.45">
      <c r="A798" s="21"/>
      <c r="B798" s="12"/>
      <c r="C798" s="23"/>
    </row>
    <row r="799" spans="1:3" ht="14.25" customHeight="1" x14ac:dyDescent="0.45">
      <c r="A799" s="21"/>
      <c r="B799" s="12"/>
      <c r="C799" s="23"/>
    </row>
    <row r="800" spans="1:3" ht="14.25" customHeight="1" x14ac:dyDescent="0.45">
      <c r="A800" s="21"/>
      <c r="B800" s="12"/>
      <c r="C800" s="23"/>
    </row>
    <row r="801" spans="1:3" ht="14.25" customHeight="1" x14ac:dyDescent="0.45">
      <c r="A801" s="21"/>
      <c r="B801" s="12"/>
      <c r="C801" s="23"/>
    </row>
    <row r="802" spans="1:3" ht="14.25" customHeight="1" x14ac:dyDescent="0.45">
      <c r="A802" s="21"/>
      <c r="B802" s="12"/>
      <c r="C802" s="23"/>
    </row>
    <row r="803" spans="1:3" ht="14.25" customHeight="1" x14ac:dyDescent="0.45">
      <c r="A803" s="21"/>
      <c r="B803" s="12"/>
      <c r="C803" s="23"/>
    </row>
    <row r="804" spans="1:3" ht="14.25" customHeight="1" x14ac:dyDescent="0.45">
      <c r="A804" s="21"/>
      <c r="B804" s="12"/>
      <c r="C804" s="23"/>
    </row>
    <row r="805" spans="1:3" ht="14.25" customHeight="1" x14ac:dyDescent="0.45">
      <c r="A805" s="21"/>
      <c r="B805" s="12"/>
      <c r="C805" s="23"/>
    </row>
    <row r="806" spans="1:3" ht="14.25" customHeight="1" x14ac:dyDescent="0.45">
      <c r="A806" s="21"/>
      <c r="B806" s="12"/>
      <c r="C806" s="23"/>
    </row>
    <row r="807" spans="1:3" ht="14.25" customHeight="1" x14ac:dyDescent="0.45">
      <c r="A807" s="21"/>
      <c r="B807" s="12"/>
      <c r="C807" s="23"/>
    </row>
    <row r="808" spans="1:3" ht="14.25" customHeight="1" x14ac:dyDescent="0.45">
      <c r="A808" s="21"/>
      <c r="B808" s="12"/>
      <c r="C808" s="23"/>
    </row>
    <row r="809" spans="1:3" ht="14.25" customHeight="1" x14ac:dyDescent="0.45">
      <c r="A809" s="21"/>
      <c r="B809" s="12"/>
      <c r="C809" s="23"/>
    </row>
    <row r="810" spans="1:3" ht="14.25" customHeight="1" x14ac:dyDescent="0.45">
      <c r="A810" s="21"/>
      <c r="B810" s="12"/>
      <c r="C810" s="23"/>
    </row>
    <row r="811" spans="1:3" ht="14.25" customHeight="1" x14ac:dyDescent="0.45">
      <c r="A811" s="21"/>
      <c r="B811" s="12"/>
      <c r="C811" s="23"/>
    </row>
    <row r="812" spans="1:3" ht="14.25" customHeight="1" x14ac:dyDescent="0.45">
      <c r="A812" s="21"/>
      <c r="B812" s="12"/>
      <c r="C812" s="23"/>
    </row>
    <row r="813" spans="1:3" ht="14.25" customHeight="1" x14ac:dyDescent="0.45">
      <c r="A813" s="21"/>
      <c r="B813" s="12"/>
      <c r="C813" s="23"/>
    </row>
    <row r="814" spans="1:3" ht="14.25" customHeight="1" x14ac:dyDescent="0.45">
      <c r="A814" s="21"/>
      <c r="B814" s="12"/>
      <c r="C814" s="23"/>
    </row>
    <row r="815" spans="1:3" ht="14.25" customHeight="1" x14ac:dyDescent="0.45">
      <c r="A815" s="21"/>
      <c r="B815" s="12"/>
      <c r="C815" s="23"/>
    </row>
    <row r="816" spans="1:3" ht="14.25" customHeight="1" x14ac:dyDescent="0.45">
      <c r="A816" s="21"/>
      <c r="B816" s="12"/>
      <c r="C816" s="23"/>
    </row>
    <row r="817" spans="1:3" ht="14.25" customHeight="1" x14ac:dyDescent="0.45">
      <c r="A817" s="21"/>
      <c r="B817" s="12"/>
      <c r="C817" s="23"/>
    </row>
    <row r="818" spans="1:3" ht="14.25" customHeight="1" x14ac:dyDescent="0.45">
      <c r="A818" s="21"/>
      <c r="B818" s="12"/>
      <c r="C818" s="23"/>
    </row>
    <row r="819" spans="1:3" ht="14.25" customHeight="1" x14ac:dyDescent="0.45">
      <c r="A819" s="21"/>
      <c r="B819" s="12"/>
      <c r="C819" s="23"/>
    </row>
    <row r="820" spans="1:3" ht="14.25" customHeight="1" x14ac:dyDescent="0.45">
      <c r="A820" s="21"/>
      <c r="B820" s="12"/>
      <c r="C820" s="23"/>
    </row>
    <row r="821" spans="1:3" ht="14.25" customHeight="1" x14ac:dyDescent="0.45">
      <c r="A821" s="21"/>
      <c r="B821" s="12"/>
      <c r="C821" s="23"/>
    </row>
    <row r="822" spans="1:3" ht="14.25" customHeight="1" x14ac:dyDescent="0.45">
      <c r="A822" s="21"/>
      <c r="B822" s="12"/>
      <c r="C822" s="23"/>
    </row>
    <row r="823" spans="1:3" ht="14.25" customHeight="1" x14ac:dyDescent="0.45">
      <c r="A823" s="21"/>
      <c r="B823" s="12"/>
      <c r="C823" s="23"/>
    </row>
    <row r="824" spans="1:3" ht="14.25" customHeight="1" x14ac:dyDescent="0.45">
      <c r="A824" s="21"/>
      <c r="B824" s="12"/>
      <c r="C824" s="23"/>
    </row>
    <row r="825" spans="1:3" ht="14.25" customHeight="1" x14ac:dyDescent="0.45">
      <c r="A825" s="21"/>
      <c r="B825" s="12"/>
      <c r="C825" s="23"/>
    </row>
    <row r="826" spans="1:3" ht="14.25" customHeight="1" x14ac:dyDescent="0.45">
      <c r="A826" s="21"/>
      <c r="B826" s="12"/>
      <c r="C826" s="23"/>
    </row>
    <row r="827" spans="1:3" ht="14.25" customHeight="1" x14ac:dyDescent="0.45">
      <c r="A827" s="21"/>
      <c r="B827" s="12"/>
      <c r="C827" s="23"/>
    </row>
    <row r="828" spans="1:3" ht="14.25" customHeight="1" x14ac:dyDescent="0.45">
      <c r="A828" s="21"/>
      <c r="B828" s="12"/>
      <c r="C828" s="23"/>
    </row>
    <row r="829" spans="1:3" ht="14.25" customHeight="1" x14ac:dyDescent="0.45">
      <c r="A829" s="21"/>
      <c r="B829" s="12"/>
      <c r="C829" s="23"/>
    </row>
    <row r="830" spans="1:3" ht="14.25" customHeight="1" x14ac:dyDescent="0.45">
      <c r="A830" s="21"/>
      <c r="B830" s="12"/>
      <c r="C830" s="23"/>
    </row>
    <row r="831" spans="1:3" ht="14.25" customHeight="1" x14ac:dyDescent="0.45">
      <c r="A831" s="21"/>
      <c r="B831" s="12"/>
      <c r="C831" s="23"/>
    </row>
    <row r="832" spans="1:3" ht="14.25" customHeight="1" x14ac:dyDescent="0.45">
      <c r="A832" s="21"/>
      <c r="B832" s="12"/>
      <c r="C832" s="23"/>
    </row>
    <row r="833" spans="1:3" ht="14.25" customHeight="1" x14ac:dyDescent="0.45">
      <c r="A833" s="21"/>
      <c r="B833" s="12"/>
      <c r="C833" s="23"/>
    </row>
    <row r="834" spans="1:3" ht="14.25" customHeight="1" x14ac:dyDescent="0.45">
      <c r="A834" s="21"/>
      <c r="B834" s="12"/>
      <c r="C834" s="23"/>
    </row>
    <row r="835" spans="1:3" ht="14.25" customHeight="1" x14ac:dyDescent="0.45">
      <c r="A835" s="21"/>
      <c r="B835" s="12"/>
      <c r="C835" s="23"/>
    </row>
    <row r="836" spans="1:3" ht="14.25" customHeight="1" x14ac:dyDescent="0.45">
      <c r="A836" s="21"/>
      <c r="B836" s="12"/>
      <c r="C836" s="23"/>
    </row>
    <row r="837" spans="1:3" ht="14.25" customHeight="1" x14ac:dyDescent="0.45">
      <c r="A837" s="21"/>
      <c r="B837" s="12"/>
      <c r="C837" s="23"/>
    </row>
    <row r="838" spans="1:3" ht="14.25" customHeight="1" x14ac:dyDescent="0.45">
      <c r="A838" s="21"/>
      <c r="B838" s="12"/>
      <c r="C838" s="23"/>
    </row>
    <row r="839" spans="1:3" ht="14.25" customHeight="1" x14ac:dyDescent="0.45">
      <c r="A839" s="21"/>
      <c r="B839" s="12"/>
      <c r="C839" s="23"/>
    </row>
    <row r="840" spans="1:3" ht="14.25" customHeight="1" x14ac:dyDescent="0.45">
      <c r="A840" s="21"/>
      <c r="B840" s="12"/>
      <c r="C840" s="23"/>
    </row>
    <row r="841" spans="1:3" ht="14.25" customHeight="1" x14ac:dyDescent="0.45">
      <c r="A841" s="21"/>
      <c r="B841" s="12"/>
      <c r="C841" s="23"/>
    </row>
    <row r="842" spans="1:3" ht="14.25" customHeight="1" x14ac:dyDescent="0.45">
      <c r="A842" s="21"/>
      <c r="B842" s="12"/>
      <c r="C842" s="23"/>
    </row>
    <row r="843" spans="1:3" ht="14.25" customHeight="1" x14ac:dyDescent="0.45">
      <c r="A843" s="21"/>
      <c r="B843" s="12"/>
      <c r="C843" s="23"/>
    </row>
    <row r="844" spans="1:3" ht="14.25" customHeight="1" x14ac:dyDescent="0.45">
      <c r="A844" s="21"/>
      <c r="B844" s="12"/>
      <c r="C844" s="23"/>
    </row>
    <row r="845" spans="1:3" ht="14.25" customHeight="1" x14ac:dyDescent="0.45">
      <c r="A845" s="21"/>
      <c r="B845" s="12"/>
      <c r="C845" s="23"/>
    </row>
    <row r="846" spans="1:3" ht="14.25" customHeight="1" x14ac:dyDescent="0.45">
      <c r="A846" s="21"/>
      <c r="B846" s="12"/>
      <c r="C846" s="23"/>
    </row>
    <row r="847" spans="1:3" ht="14.25" customHeight="1" x14ac:dyDescent="0.45">
      <c r="A847" s="21"/>
      <c r="B847" s="12"/>
      <c r="C847" s="23"/>
    </row>
    <row r="848" spans="1:3" ht="14.25" customHeight="1" x14ac:dyDescent="0.45">
      <c r="A848" s="21"/>
      <c r="B848" s="12"/>
      <c r="C848" s="23"/>
    </row>
    <row r="849" spans="1:3" ht="14.25" customHeight="1" x14ac:dyDescent="0.45">
      <c r="A849" s="21"/>
      <c r="B849" s="12"/>
      <c r="C849" s="23"/>
    </row>
    <row r="850" spans="1:3" ht="14.25" customHeight="1" x14ac:dyDescent="0.45">
      <c r="A850" s="21"/>
      <c r="B850" s="12"/>
      <c r="C850" s="23"/>
    </row>
    <row r="851" spans="1:3" ht="14.25" customHeight="1" x14ac:dyDescent="0.45">
      <c r="A851" s="21"/>
      <c r="B851" s="12"/>
      <c r="C851" s="23"/>
    </row>
    <row r="852" spans="1:3" ht="14.25" customHeight="1" x14ac:dyDescent="0.45">
      <c r="A852" s="21"/>
      <c r="B852" s="12"/>
      <c r="C852" s="23"/>
    </row>
    <row r="853" spans="1:3" ht="14.25" customHeight="1" x14ac:dyDescent="0.45">
      <c r="A853" s="21"/>
      <c r="B853" s="12"/>
      <c r="C853" s="23"/>
    </row>
    <row r="854" spans="1:3" ht="14.25" customHeight="1" x14ac:dyDescent="0.45">
      <c r="A854" s="21"/>
      <c r="B854" s="12"/>
      <c r="C854" s="23"/>
    </row>
    <row r="855" spans="1:3" ht="14.25" customHeight="1" x14ac:dyDescent="0.45">
      <c r="A855" s="21"/>
      <c r="B855" s="12"/>
      <c r="C855" s="23"/>
    </row>
    <row r="856" spans="1:3" ht="14.25" customHeight="1" x14ac:dyDescent="0.45">
      <c r="A856" s="21"/>
      <c r="B856" s="12"/>
      <c r="C856" s="23"/>
    </row>
    <row r="857" spans="1:3" ht="14.25" customHeight="1" x14ac:dyDescent="0.45">
      <c r="A857" s="21"/>
      <c r="B857" s="12"/>
      <c r="C857" s="23"/>
    </row>
    <row r="858" spans="1:3" ht="14.25" customHeight="1" x14ac:dyDescent="0.45">
      <c r="A858" s="21"/>
      <c r="B858" s="12"/>
      <c r="C858" s="23"/>
    </row>
    <row r="859" spans="1:3" ht="14.25" customHeight="1" x14ac:dyDescent="0.45">
      <c r="A859" s="21"/>
      <c r="B859" s="12"/>
      <c r="C859" s="23"/>
    </row>
    <row r="860" spans="1:3" ht="14.25" customHeight="1" x14ac:dyDescent="0.45">
      <c r="A860" s="21"/>
      <c r="B860" s="12"/>
      <c r="C860" s="23"/>
    </row>
    <row r="861" spans="1:3" ht="14.25" customHeight="1" x14ac:dyDescent="0.45">
      <c r="A861" s="21"/>
      <c r="B861" s="12"/>
      <c r="C861" s="23"/>
    </row>
    <row r="862" spans="1:3" ht="14.25" customHeight="1" x14ac:dyDescent="0.45">
      <c r="A862" s="21"/>
      <c r="B862" s="12"/>
      <c r="C862" s="23"/>
    </row>
    <row r="863" spans="1:3" ht="14.25" customHeight="1" x14ac:dyDescent="0.45">
      <c r="A863" s="21"/>
      <c r="B863" s="12"/>
      <c r="C863" s="23"/>
    </row>
    <row r="864" spans="1:3" ht="14.25" customHeight="1" x14ac:dyDescent="0.45">
      <c r="A864" s="21"/>
      <c r="B864" s="12"/>
      <c r="C864" s="23"/>
    </row>
    <row r="865" spans="1:3" ht="14.25" customHeight="1" x14ac:dyDescent="0.45">
      <c r="A865" s="21"/>
      <c r="B865" s="12"/>
      <c r="C865" s="23"/>
    </row>
    <row r="866" spans="1:3" ht="14.25" customHeight="1" x14ac:dyDescent="0.45">
      <c r="A866" s="21"/>
      <c r="B866" s="12"/>
      <c r="C866" s="23"/>
    </row>
    <row r="867" spans="1:3" ht="14.25" customHeight="1" x14ac:dyDescent="0.45">
      <c r="A867" s="21"/>
      <c r="B867" s="12"/>
      <c r="C867" s="23"/>
    </row>
    <row r="868" spans="1:3" ht="14.25" customHeight="1" x14ac:dyDescent="0.45">
      <c r="A868" s="21"/>
      <c r="B868" s="12"/>
      <c r="C868" s="23"/>
    </row>
    <row r="869" spans="1:3" ht="14.25" customHeight="1" x14ac:dyDescent="0.45">
      <c r="A869" s="21"/>
      <c r="B869" s="12"/>
      <c r="C869" s="23"/>
    </row>
    <row r="870" spans="1:3" ht="14.25" customHeight="1" x14ac:dyDescent="0.45">
      <c r="A870" s="21"/>
      <c r="B870" s="12"/>
      <c r="C870" s="23"/>
    </row>
    <row r="871" spans="1:3" ht="14.25" customHeight="1" x14ac:dyDescent="0.45">
      <c r="A871" s="21"/>
      <c r="B871" s="12"/>
      <c r="C871" s="23"/>
    </row>
    <row r="872" spans="1:3" ht="14.25" customHeight="1" x14ac:dyDescent="0.45">
      <c r="A872" s="21"/>
      <c r="B872" s="12"/>
      <c r="C872" s="23"/>
    </row>
    <row r="873" spans="1:3" ht="14.25" customHeight="1" x14ac:dyDescent="0.45">
      <c r="A873" s="21"/>
      <c r="B873" s="12"/>
      <c r="C873" s="23"/>
    </row>
    <row r="874" spans="1:3" ht="14.25" customHeight="1" x14ac:dyDescent="0.45">
      <c r="A874" s="21"/>
      <c r="B874" s="12"/>
      <c r="C874" s="23"/>
    </row>
    <row r="875" spans="1:3" ht="14.25" customHeight="1" x14ac:dyDescent="0.45">
      <c r="A875" s="21"/>
      <c r="B875" s="12"/>
      <c r="C875" s="23"/>
    </row>
    <row r="876" spans="1:3" ht="14.25" customHeight="1" x14ac:dyDescent="0.45">
      <c r="A876" s="21"/>
      <c r="B876" s="12"/>
      <c r="C876" s="23"/>
    </row>
    <row r="877" spans="1:3" ht="14.25" customHeight="1" x14ac:dyDescent="0.45">
      <c r="A877" s="21"/>
      <c r="B877" s="12"/>
      <c r="C877" s="23"/>
    </row>
    <row r="878" spans="1:3" ht="14.25" customHeight="1" x14ac:dyDescent="0.45">
      <c r="A878" s="21"/>
      <c r="B878" s="12"/>
      <c r="C878" s="23"/>
    </row>
    <row r="879" spans="1:3" ht="14.25" customHeight="1" x14ac:dyDescent="0.45">
      <c r="A879" s="21"/>
      <c r="B879" s="12"/>
      <c r="C879" s="23"/>
    </row>
    <row r="880" spans="1:3" ht="14.25" customHeight="1" x14ac:dyDescent="0.45">
      <c r="A880" s="21"/>
      <c r="B880" s="12"/>
      <c r="C880" s="23"/>
    </row>
    <row r="881" spans="1:3" ht="14.25" customHeight="1" x14ac:dyDescent="0.45">
      <c r="A881" s="21"/>
      <c r="B881" s="12"/>
      <c r="C881" s="23"/>
    </row>
    <row r="882" spans="1:3" ht="14.25" customHeight="1" x14ac:dyDescent="0.45">
      <c r="A882" s="21"/>
      <c r="B882" s="12"/>
      <c r="C882" s="23"/>
    </row>
    <row r="883" spans="1:3" ht="14.25" customHeight="1" x14ac:dyDescent="0.45">
      <c r="A883" s="21"/>
      <c r="B883" s="12"/>
      <c r="C883" s="23"/>
    </row>
    <row r="884" spans="1:3" ht="14.25" customHeight="1" x14ac:dyDescent="0.45">
      <c r="A884" s="21"/>
      <c r="B884" s="12"/>
      <c r="C884" s="23"/>
    </row>
    <row r="885" spans="1:3" ht="14.25" customHeight="1" x14ac:dyDescent="0.45">
      <c r="A885" s="21"/>
      <c r="B885" s="12"/>
      <c r="C885" s="23"/>
    </row>
    <row r="886" spans="1:3" ht="14.25" customHeight="1" x14ac:dyDescent="0.45">
      <c r="A886" s="21"/>
      <c r="B886" s="12"/>
      <c r="C886" s="23"/>
    </row>
    <row r="887" spans="1:3" ht="14.25" customHeight="1" x14ac:dyDescent="0.45">
      <c r="A887" s="21"/>
      <c r="B887" s="12"/>
      <c r="C887" s="23"/>
    </row>
    <row r="888" spans="1:3" ht="14.25" customHeight="1" x14ac:dyDescent="0.45">
      <c r="A888" s="21"/>
      <c r="B888" s="12"/>
      <c r="C888" s="23"/>
    </row>
    <row r="889" spans="1:3" ht="14.25" customHeight="1" x14ac:dyDescent="0.45">
      <c r="A889" s="21"/>
      <c r="B889" s="12"/>
      <c r="C889" s="23"/>
    </row>
    <row r="890" spans="1:3" ht="14.25" customHeight="1" x14ac:dyDescent="0.45">
      <c r="A890" s="21"/>
      <c r="B890" s="12"/>
      <c r="C890" s="23"/>
    </row>
    <row r="891" spans="1:3" ht="14.25" customHeight="1" x14ac:dyDescent="0.45">
      <c r="A891" s="21"/>
      <c r="B891" s="12"/>
      <c r="C891" s="23"/>
    </row>
    <row r="892" spans="1:3" ht="14.25" customHeight="1" x14ac:dyDescent="0.45">
      <c r="A892" s="21"/>
      <c r="B892" s="12"/>
      <c r="C892" s="23"/>
    </row>
    <row r="893" spans="1:3" ht="14.25" customHeight="1" x14ac:dyDescent="0.45">
      <c r="A893" s="21"/>
      <c r="B893" s="12"/>
      <c r="C893" s="23"/>
    </row>
    <row r="894" spans="1:3" ht="14.25" customHeight="1" x14ac:dyDescent="0.45">
      <c r="A894" s="21"/>
      <c r="B894" s="12"/>
      <c r="C894" s="23"/>
    </row>
    <row r="895" spans="1:3" ht="14.25" customHeight="1" x14ac:dyDescent="0.45">
      <c r="A895" s="21"/>
      <c r="B895" s="12"/>
      <c r="C895" s="23"/>
    </row>
    <row r="896" spans="1:3" ht="14.25" customHeight="1" x14ac:dyDescent="0.45">
      <c r="A896" s="21"/>
      <c r="B896" s="12"/>
      <c r="C896" s="23"/>
    </row>
    <row r="897" spans="1:3" ht="14.25" customHeight="1" x14ac:dyDescent="0.45">
      <c r="A897" s="21"/>
      <c r="B897" s="12"/>
      <c r="C897" s="23"/>
    </row>
    <row r="898" spans="1:3" ht="14.25" customHeight="1" x14ac:dyDescent="0.45">
      <c r="A898" s="21"/>
      <c r="B898" s="12"/>
      <c r="C898" s="23"/>
    </row>
    <row r="899" spans="1:3" ht="14.25" customHeight="1" x14ac:dyDescent="0.45">
      <c r="A899" s="21"/>
      <c r="B899" s="12"/>
      <c r="C899" s="23"/>
    </row>
    <row r="900" spans="1:3" ht="14.25" customHeight="1" x14ac:dyDescent="0.45">
      <c r="A900" s="21"/>
      <c r="B900" s="12"/>
      <c r="C900" s="23"/>
    </row>
    <row r="901" spans="1:3" ht="14.25" customHeight="1" x14ac:dyDescent="0.45">
      <c r="A901" s="21"/>
      <c r="B901" s="12"/>
      <c r="C901" s="23"/>
    </row>
    <row r="902" spans="1:3" ht="14.25" customHeight="1" x14ac:dyDescent="0.45">
      <c r="A902" s="21"/>
      <c r="B902" s="12"/>
      <c r="C902" s="23"/>
    </row>
    <row r="903" spans="1:3" ht="14.25" customHeight="1" x14ac:dyDescent="0.45">
      <c r="A903" s="21"/>
      <c r="B903" s="12"/>
      <c r="C903" s="23"/>
    </row>
    <row r="904" spans="1:3" ht="14.25" customHeight="1" x14ac:dyDescent="0.45">
      <c r="A904" s="21"/>
      <c r="B904" s="12"/>
      <c r="C904" s="23"/>
    </row>
    <row r="905" spans="1:3" ht="14.25" customHeight="1" x14ac:dyDescent="0.45">
      <c r="A905" s="21"/>
      <c r="B905" s="12"/>
      <c r="C905" s="23"/>
    </row>
    <row r="906" spans="1:3" ht="14.25" customHeight="1" x14ac:dyDescent="0.45">
      <c r="A906" s="21"/>
      <c r="B906" s="12"/>
      <c r="C906" s="23"/>
    </row>
    <row r="907" spans="1:3" ht="14.25" customHeight="1" x14ac:dyDescent="0.45">
      <c r="A907" s="21"/>
      <c r="B907" s="12"/>
      <c r="C907" s="23"/>
    </row>
    <row r="908" spans="1:3" ht="14.25" customHeight="1" x14ac:dyDescent="0.45">
      <c r="A908" s="21"/>
      <c r="B908" s="12"/>
      <c r="C908" s="23"/>
    </row>
    <row r="909" spans="1:3" ht="14.25" customHeight="1" x14ac:dyDescent="0.45">
      <c r="A909" s="21"/>
      <c r="B909" s="12"/>
      <c r="C909" s="23"/>
    </row>
    <row r="910" spans="1:3" ht="14.25" customHeight="1" x14ac:dyDescent="0.45">
      <c r="A910" s="21"/>
      <c r="B910" s="12"/>
      <c r="C910" s="23"/>
    </row>
    <row r="911" spans="1:3" ht="14.25" customHeight="1" x14ac:dyDescent="0.45">
      <c r="A911" s="21"/>
      <c r="B911" s="12"/>
      <c r="C911" s="23"/>
    </row>
    <row r="912" spans="1:3" ht="14.25" customHeight="1" x14ac:dyDescent="0.45">
      <c r="A912" s="21"/>
      <c r="B912" s="12"/>
      <c r="C912" s="23"/>
    </row>
    <row r="913" spans="1:3" ht="14.25" customHeight="1" x14ac:dyDescent="0.45">
      <c r="A913" s="21"/>
      <c r="B913" s="12"/>
      <c r="C913" s="23"/>
    </row>
    <row r="914" spans="1:3" ht="14.25" customHeight="1" x14ac:dyDescent="0.45">
      <c r="A914" s="21"/>
      <c r="B914" s="12"/>
      <c r="C914" s="23"/>
    </row>
    <row r="915" spans="1:3" ht="14.25" customHeight="1" x14ac:dyDescent="0.45">
      <c r="A915" s="21"/>
      <c r="B915" s="12"/>
      <c r="C915" s="23"/>
    </row>
    <row r="916" spans="1:3" ht="14.25" customHeight="1" x14ac:dyDescent="0.45">
      <c r="A916" s="21"/>
      <c r="B916" s="12"/>
      <c r="C916" s="23"/>
    </row>
    <row r="917" spans="1:3" ht="14.25" customHeight="1" x14ac:dyDescent="0.45">
      <c r="A917" s="21"/>
      <c r="B917" s="12"/>
      <c r="C917" s="23"/>
    </row>
    <row r="918" spans="1:3" ht="14.25" customHeight="1" x14ac:dyDescent="0.45">
      <c r="A918" s="21"/>
      <c r="B918" s="12"/>
      <c r="C918" s="23"/>
    </row>
    <row r="919" spans="1:3" ht="14.25" customHeight="1" x14ac:dyDescent="0.45">
      <c r="A919" s="21"/>
      <c r="B919" s="12"/>
      <c r="C919" s="23"/>
    </row>
    <row r="920" spans="1:3" ht="14.25" customHeight="1" x14ac:dyDescent="0.45">
      <c r="A920" s="21"/>
      <c r="B920" s="12"/>
      <c r="C920" s="23"/>
    </row>
    <row r="921" spans="1:3" ht="14.25" customHeight="1" x14ac:dyDescent="0.45">
      <c r="A921" s="21"/>
      <c r="B921" s="12"/>
      <c r="C921" s="23"/>
    </row>
    <row r="922" spans="1:3" ht="14.25" customHeight="1" x14ac:dyDescent="0.45">
      <c r="A922" s="21"/>
      <c r="B922" s="12"/>
      <c r="C922" s="23"/>
    </row>
    <row r="923" spans="1:3" ht="14.25" customHeight="1" x14ac:dyDescent="0.45">
      <c r="A923" s="21"/>
      <c r="B923" s="12"/>
      <c r="C923" s="23"/>
    </row>
    <row r="924" spans="1:3" ht="14.25" customHeight="1" x14ac:dyDescent="0.45">
      <c r="A924" s="21"/>
      <c r="B924" s="12"/>
      <c r="C924" s="23"/>
    </row>
    <row r="925" spans="1:3" ht="14.25" customHeight="1" x14ac:dyDescent="0.45">
      <c r="A925" s="21"/>
      <c r="B925" s="12"/>
      <c r="C925" s="23"/>
    </row>
    <row r="926" spans="1:3" ht="14.25" customHeight="1" x14ac:dyDescent="0.45">
      <c r="A926" s="21"/>
      <c r="B926" s="12"/>
      <c r="C926" s="23"/>
    </row>
    <row r="927" spans="1:3" ht="14.25" customHeight="1" x14ac:dyDescent="0.45">
      <c r="A927" s="21"/>
      <c r="B927" s="12"/>
      <c r="C927" s="23"/>
    </row>
    <row r="928" spans="1:3" ht="14.25" customHeight="1" x14ac:dyDescent="0.45">
      <c r="A928" s="21"/>
      <c r="B928" s="12"/>
      <c r="C928" s="23"/>
    </row>
    <row r="929" spans="1:3" ht="14.25" customHeight="1" x14ac:dyDescent="0.45">
      <c r="A929" s="21"/>
      <c r="B929" s="12"/>
      <c r="C929" s="23"/>
    </row>
    <row r="930" spans="1:3" ht="14.25" customHeight="1" x14ac:dyDescent="0.45">
      <c r="A930" s="21"/>
      <c r="B930" s="12"/>
      <c r="C930" s="23"/>
    </row>
    <row r="931" spans="1:3" ht="14.25" customHeight="1" x14ac:dyDescent="0.45">
      <c r="A931" s="21"/>
      <c r="B931" s="12"/>
      <c r="C931" s="23"/>
    </row>
    <row r="932" spans="1:3" ht="14.25" customHeight="1" x14ac:dyDescent="0.45">
      <c r="A932" s="21"/>
      <c r="B932" s="12"/>
      <c r="C932" s="23"/>
    </row>
    <row r="933" spans="1:3" ht="14.25" customHeight="1" x14ac:dyDescent="0.45">
      <c r="A933" s="21"/>
      <c r="B933" s="12"/>
      <c r="C933" s="23"/>
    </row>
    <row r="934" spans="1:3" ht="14.25" customHeight="1" x14ac:dyDescent="0.45">
      <c r="A934" s="21"/>
      <c r="B934" s="12"/>
      <c r="C934" s="23"/>
    </row>
    <row r="935" spans="1:3" ht="14.25" customHeight="1" x14ac:dyDescent="0.45">
      <c r="A935" s="21"/>
      <c r="B935" s="12"/>
      <c r="C935" s="23"/>
    </row>
    <row r="936" spans="1:3" ht="14.25" customHeight="1" x14ac:dyDescent="0.45">
      <c r="A936" s="21"/>
      <c r="B936" s="12"/>
      <c r="C936" s="23"/>
    </row>
    <row r="937" spans="1:3" ht="14.25" customHeight="1" x14ac:dyDescent="0.45">
      <c r="A937" s="21"/>
      <c r="B937" s="12"/>
      <c r="C937" s="23"/>
    </row>
    <row r="938" spans="1:3" ht="14.25" customHeight="1" x14ac:dyDescent="0.45">
      <c r="A938" s="21"/>
      <c r="B938" s="12"/>
      <c r="C938" s="23"/>
    </row>
    <row r="939" spans="1:3" ht="14.25" customHeight="1" x14ac:dyDescent="0.45">
      <c r="A939" s="21"/>
      <c r="B939" s="12"/>
      <c r="C939" s="23"/>
    </row>
    <row r="940" spans="1:3" ht="14.25" customHeight="1" x14ac:dyDescent="0.45">
      <c r="A940" s="21"/>
      <c r="B940" s="12"/>
      <c r="C940" s="23"/>
    </row>
    <row r="941" spans="1:3" ht="14.25" customHeight="1" x14ac:dyDescent="0.45">
      <c r="A941" s="21"/>
      <c r="B941" s="12"/>
      <c r="C941" s="23"/>
    </row>
    <row r="942" spans="1:3" ht="14.25" customHeight="1" x14ac:dyDescent="0.45">
      <c r="A942" s="21"/>
      <c r="B942" s="12"/>
      <c r="C942" s="23"/>
    </row>
    <row r="943" spans="1:3" ht="14.25" customHeight="1" x14ac:dyDescent="0.45">
      <c r="A943" s="21"/>
      <c r="B943" s="12"/>
      <c r="C943" s="23"/>
    </row>
    <row r="944" spans="1:3" ht="14.25" customHeight="1" x14ac:dyDescent="0.45">
      <c r="A944" s="21"/>
      <c r="B944" s="12"/>
      <c r="C944" s="23"/>
    </row>
    <row r="945" spans="1:3" ht="14.25" customHeight="1" x14ac:dyDescent="0.45">
      <c r="A945" s="21"/>
      <c r="B945" s="12"/>
      <c r="C945" s="23"/>
    </row>
    <row r="946" spans="1:3" ht="14.25" customHeight="1" x14ac:dyDescent="0.45">
      <c r="A946" s="21"/>
      <c r="B946" s="12"/>
      <c r="C946" s="23"/>
    </row>
    <row r="947" spans="1:3" ht="14.25" customHeight="1" x14ac:dyDescent="0.45">
      <c r="A947" s="21"/>
      <c r="B947" s="12"/>
      <c r="C947" s="23"/>
    </row>
    <row r="948" spans="1:3" ht="14.25" customHeight="1" x14ac:dyDescent="0.45">
      <c r="A948" s="21"/>
      <c r="B948" s="12"/>
      <c r="C948" s="23"/>
    </row>
    <row r="949" spans="1:3" ht="14.25" customHeight="1" x14ac:dyDescent="0.45">
      <c r="A949" s="21"/>
      <c r="B949" s="12"/>
      <c r="C949" s="23"/>
    </row>
    <row r="950" spans="1:3" ht="14.25" customHeight="1" x14ac:dyDescent="0.45">
      <c r="A950" s="21"/>
      <c r="B950" s="12"/>
      <c r="C950" s="23"/>
    </row>
    <row r="951" spans="1:3" ht="14.25" customHeight="1" x14ac:dyDescent="0.45">
      <c r="A951" s="21"/>
      <c r="B951" s="12"/>
      <c r="C951" s="23"/>
    </row>
    <row r="952" spans="1:3" ht="14.25" customHeight="1" x14ac:dyDescent="0.45">
      <c r="A952" s="21"/>
      <c r="B952" s="12"/>
      <c r="C952" s="23"/>
    </row>
    <row r="953" spans="1:3" ht="14.25" customHeight="1" x14ac:dyDescent="0.45">
      <c r="A953" s="21"/>
      <c r="B953" s="12"/>
      <c r="C953" s="23"/>
    </row>
    <row r="954" spans="1:3" ht="14.25" customHeight="1" x14ac:dyDescent="0.45">
      <c r="A954" s="21"/>
      <c r="B954" s="12"/>
      <c r="C954" s="23"/>
    </row>
    <row r="955" spans="1:3" ht="14.25" customHeight="1" x14ac:dyDescent="0.45">
      <c r="A955" s="21"/>
      <c r="B955" s="12"/>
      <c r="C955" s="23"/>
    </row>
    <row r="956" spans="1:3" ht="14.25" customHeight="1" x14ac:dyDescent="0.45">
      <c r="A956" s="21"/>
      <c r="B956" s="12"/>
      <c r="C956" s="23"/>
    </row>
    <row r="957" spans="1:3" ht="14.25" customHeight="1" x14ac:dyDescent="0.45">
      <c r="A957" s="21"/>
      <c r="B957" s="12"/>
      <c r="C957" s="23"/>
    </row>
    <row r="958" spans="1:3" ht="14.25" customHeight="1" x14ac:dyDescent="0.45">
      <c r="A958" s="21"/>
      <c r="B958" s="12"/>
      <c r="C958" s="23"/>
    </row>
    <row r="959" spans="1:3" ht="14.25" customHeight="1" x14ac:dyDescent="0.45">
      <c r="A959" s="21"/>
      <c r="B959" s="12"/>
      <c r="C959" s="23"/>
    </row>
    <row r="960" spans="1:3" ht="14.25" customHeight="1" x14ac:dyDescent="0.45">
      <c r="A960" s="21"/>
      <c r="B960" s="12"/>
      <c r="C960" s="23"/>
    </row>
    <row r="961" spans="1:3" ht="14.25" customHeight="1" x14ac:dyDescent="0.45">
      <c r="A961" s="21"/>
      <c r="B961" s="12"/>
      <c r="C961" s="23"/>
    </row>
    <row r="962" spans="1:3" ht="14.25" customHeight="1" x14ac:dyDescent="0.45">
      <c r="A962" s="21"/>
      <c r="B962" s="12"/>
      <c r="C962" s="23"/>
    </row>
    <row r="963" spans="1:3" ht="14.25" customHeight="1" x14ac:dyDescent="0.45">
      <c r="A963" s="21"/>
      <c r="B963" s="12"/>
      <c r="C963" s="23"/>
    </row>
    <row r="964" spans="1:3" ht="14.25" customHeight="1" x14ac:dyDescent="0.45">
      <c r="A964" s="21"/>
      <c r="B964" s="12"/>
      <c r="C964" s="23"/>
    </row>
    <row r="965" spans="1:3" ht="14.25" customHeight="1" x14ac:dyDescent="0.45">
      <c r="A965" s="21"/>
      <c r="B965" s="12"/>
      <c r="C965" s="23"/>
    </row>
    <row r="966" spans="1:3" ht="14.25" customHeight="1" x14ac:dyDescent="0.45">
      <c r="A966" s="21"/>
      <c r="B966" s="12"/>
      <c r="C966" s="23"/>
    </row>
    <row r="967" spans="1:3" ht="14.25" customHeight="1" x14ac:dyDescent="0.45">
      <c r="A967" s="21"/>
      <c r="B967" s="12"/>
      <c r="C967" s="23"/>
    </row>
    <row r="968" spans="1:3" ht="14.25" customHeight="1" x14ac:dyDescent="0.45">
      <c r="A968" s="21"/>
      <c r="B968" s="12"/>
      <c r="C968" s="23"/>
    </row>
    <row r="969" spans="1:3" ht="14.25" customHeight="1" x14ac:dyDescent="0.45">
      <c r="A969" s="21"/>
      <c r="B969" s="12"/>
      <c r="C969" s="23"/>
    </row>
    <row r="970" spans="1:3" ht="14.25" customHeight="1" x14ac:dyDescent="0.45">
      <c r="A970" s="21"/>
      <c r="B970" s="12"/>
      <c r="C970" s="23"/>
    </row>
    <row r="971" spans="1:3" ht="14.25" customHeight="1" x14ac:dyDescent="0.45">
      <c r="A971" s="21"/>
      <c r="B971" s="12"/>
      <c r="C971" s="23"/>
    </row>
    <row r="972" spans="1:3" ht="14.25" customHeight="1" x14ac:dyDescent="0.45">
      <c r="A972" s="21"/>
      <c r="B972" s="12"/>
      <c r="C972" s="23"/>
    </row>
    <row r="973" spans="1:3" ht="14.25" customHeight="1" x14ac:dyDescent="0.45">
      <c r="A973" s="21"/>
      <c r="B973" s="12"/>
      <c r="C973" s="23"/>
    </row>
    <row r="974" spans="1:3" ht="14.25" customHeight="1" x14ac:dyDescent="0.45">
      <c r="A974" s="21"/>
      <c r="B974" s="12"/>
      <c r="C974" s="23"/>
    </row>
    <row r="975" spans="1:3" ht="14.25" customHeight="1" x14ac:dyDescent="0.45">
      <c r="A975" s="21"/>
      <c r="B975" s="12"/>
      <c r="C975" s="23"/>
    </row>
    <row r="976" spans="1:3" ht="14.25" customHeight="1" x14ac:dyDescent="0.45">
      <c r="A976" s="21"/>
      <c r="B976" s="12"/>
      <c r="C976" s="23"/>
    </row>
    <row r="977" spans="1:3" ht="14.25" customHeight="1" x14ac:dyDescent="0.45">
      <c r="A977" s="21"/>
      <c r="B977" s="12"/>
      <c r="C977" s="23"/>
    </row>
    <row r="978" spans="1:3" ht="14.25" customHeight="1" x14ac:dyDescent="0.45">
      <c r="A978" s="21"/>
      <c r="B978" s="12"/>
      <c r="C978" s="23"/>
    </row>
    <row r="979" spans="1:3" ht="14.25" customHeight="1" x14ac:dyDescent="0.45">
      <c r="A979" s="21"/>
      <c r="B979" s="12"/>
      <c r="C979" s="23"/>
    </row>
    <row r="980" spans="1:3" ht="14.25" customHeight="1" x14ac:dyDescent="0.45">
      <c r="A980" s="21"/>
      <c r="B980" s="12"/>
      <c r="C980" s="23"/>
    </row>
    <row r="981" spans="1:3" ht="14.25" customHeight="1" x14ac:dyDescent="0.45">
      <c r="A981" s="21"/>
      <c r="B981" s="12"/>
      <c r="C981" s="23"/>
    </row>
    <row r="982" spans="1:3" ht="14.25" customHeight="1" x14ac:dyDescent="0.45">
      <c r="A982" s="21"/>
      <c r="B982" s="12"/>
      <c r="C982" s="23"/>
    </row>
    <row r="983" spans="1:3" ht="14.25" customHeight="1" x14ac:dyDescent="0.45">
      <c r="A983" s="21"/>
      <c r="B983" s="12"/>
      <c r="C983" s="23"/>
    </row>
    <row r="984" spans="1:3" ht="14.25" customHeight="1" x14ac:dyDescent="0.45">
      <c r="A984" s="21"/>
      <c r="B984" s="12"/>
      <c r="C984" s="23"/>
    </row>
    <row r="985" spans="1:3" ht="14.25" customHeight="1" x14ac:dyDescent="0.45">
      <c r="A985" s="21"/>
      <c r="B985" s="12"/>
      <c r="C985" s="23"/>
    </row>
    <row r="986" spans="1:3" ht="14.25" customHeight="1" x14ac:dyDescent="0.45">
      <c r="A986" s="21"/>
      <c r="B986" s="12"/>
      <c r="C986" s="23"/>
    </row>
    <row r="987" spans="1:3" ht="14.25" customHeight="1" x14ac:dyDescent="0.45">
      <c r="A987" s="21"/>
      <c r="B987" s="12"/>
      <c r="C987" s="23"/>
    </row>
    <row r="988" spans="1:3" ht="14.25" customHeight="1" x14ac:dyDescent="0.45">
      <c r="A988" s="21"/>
      <c r="B988" s="12"/>
      <c r="C988" s="23"/>
    </row>
    <row r="989" spans="1:3" ht="14.25" customHeight="1" x14ac:dyDescent="0.45">
      <c r="A989" s="21"/>
      <c r="B989" s="12"/>
      <c r="C989" s="23"/>
    </row>
    <row r="990" spans="1:3" ht="14.25" customHeight="1" x14ac:dyDescent="0.45">
      <c r="A990" s="21"/>
      <c r="B990" s="12"/>
      <c r="C990" s="23"/>
    </row>
    <row r="991" spans="1:3" ht="14.25" customHeight="1" x14ac:dyDescent="0.45">
      <c r="A991" s="21"/>
      <c r="B991" s="12"/>
      <c r="C991" s="23"/>
    </row>
    <row r="992" spans="1:3" ht="14.25" customHeight="1" x14ac:dyDescent="0.45">
      <c r="A992" s="21"/>
      <c r="B992" s="12"/>
      <c r="C992" s="23"/>
    </row>
    <row r="993" spans="1:3" ht="14.25" customHeight="1" x14ac:dyDescent="0.45">
      <c r="A993" s="21"/>
      <c r="B993" s="12"/>
      <c r="C993" s="23"/>
    </row>
    <row r="994" spans="1:3" ht="14.25" customHeight="1" x14ac:dyDescent="0.45">
      <c r="A994" s="21"/>
      <c r="B994" s="12"/>
      <c r="C994" s="23"/>
    </row>
    <row r="995" spans="1:3" ht="14.25" customHeight="1" x14ac:dyDescent="0.45">
      <c r="A995" s="21"/>
      <c r="B995" s="12"/>
      <c r="C995" s="23"/>
    </row>
    <row r="996" spans="1:3" ht="14.25" customHeight="1" x14ac:dyDescent="0.45">
      <c r="A996" s="21"/>
      <c r="B996" s="12"/>
      <c r="C996" s="23"/>
    </row>
    <row r="997" spans="1:3" ht="14.25" customHeight="1" x14ac:dyDescent="0.45">
      <c r="A997" s="21"/>
      <c r="B997" s="12"/>
      <c r="C997" s="23"/>
    </row>
    <row r="998" spans="1:3" ht="14.25" customHeight="1" x14ac:dyDescent="0.45">
      <c r="A998" s="21"/>
      <c r="B998" s="12"/>
      <c r="C998" s="23"/>
    </row>
    <row r="999" spans="1:3" ht="14.25" customHeight="1" x14ac:dyDescent="0.45">
      <c r="A999" s="21"/>
      <c r="B999" s="12"/>
      <c r="C999" s="23"/>
    </row>
    <row r="1000" spans="1:3" ht="14.25" customHeight="1" x14ac:dyDescent="0.45">
      <c r="A1000" s="21"/>
      <c r="B1000" s="12"/>
      <c r="C1000" s="23"/>
    </row>
    <row r="1001" spans="1:3" ht="14.25" customHeight="1" x14ac:dyDescent="0.45">
      <c r="A1001" s="21"/>
      <c r="B1001" s="12"/>
      <c r="C1001" s="23"/>
    </row>
    <row r="1002" spans="1:3" ht="14.25" customHeight="1" x14ac:dyDescent="0.45">
      <c r="A1002" s="21"/>
      <c r="B1002" s="12"/>
      <c r="C1002" s="23"/>
    </row>
    <row r="1003" spans="1:3" ht="14.25" customHeight="1" x14ac:dyDescent="0.45">
      <c r="A1003" s="21"/>
      <c r="B1003" s="12"/>
      <c r="C1003" s="23"/>
    </row>
    <row r="1004" spans="1:3" ht="14.25" customHeight="1" x14ac:dyDescent="0.45">
      <c r="A1004" s="21"/>
      <c r="B1004" s="12"/>
      <c r="C1004" s="23"/>
    </row>
    <row r="1005" spans="1:3" ht="14.25" customHeight="1" x14ac:dyDescent="0.45">
      <c r="A1005" s="21"/>
      <c r="B1005" s="12"/>
      <c r="C1005" s="23"/>
    </row>
    <row r="1006" spans="1:3" ht="14.25" customHeight="1" x14ac:dyDescent="0.45">
      <c r="A1006" s="21"/>
      <c r="B1006" s="12"/>
      <c r="C1006" s="23"/>
    </row>
    <row r="1007" spans="1:3" ht="14.25" customHeight="1" x14ac:dyDescent="0.45">
      <c r="A1007" s="21"/>
      <c r="B1007" s="12"/>
      <c r="C1007" s="23"/>
    </row>
    <row r="1008" spans="1:3" ht="14.25" customHeight="1" x14ac:dyDescent="0.45">
      <c r="A1008" s="21"/>
      <c r="B1008" s="12"/>
      <c r="C1008" s="23"/>
    </row>
    <row r="1009" spans="1:3" ht="14.25" customHeight="1" x14ac:dyDescent="0.45">
      <c r="A1009" s="21"/>
      <c r="B1009" s="12"/>
      <c r="C1009" s="23"/>
    </row>
    <row r="1010" spans="1:3" ht="14.25" customHeight="1" x14ac:dyDescent="0.45">
      <c r="A1010" s="21"/>
      <c r="B1010" s="12"/>
      <c r="C1010" s="23"/>
    </row>
    <row r="1011" spans="1:3" ht="14.25" customHeight="1" x14ac:dyDescent="0.45">
      <c r="A1011" s="21"/>
      <c r="B1011" s="12"/>
      <c r="C1011" s="23"/>
    </row>
    <row r="1012" spans="1:3" ht="14.25" customHeight="1" x14ac:dyDescent="0.45">
      <c r="A1012" s="21"/>
      <c r="B1012" s="12"/>
      <c r="C1012" s="23"/>
    </row>
    <row r="1013" spans="1:3" ht="14.25" customHeight="1" x14ac:dyDescent="0.45">
      <c r="A1013" s="21"/>
      <c r="B1013" s="12"/>
      <c r="C1013" s="23"/>
    </row>
    <row r="1014" spans="1:3" ht="14.25" customHeight="1" x14ac:dyDescent="0.45">
      <c r="A1014" s="21"/>
      <c r="B1014" s="12"/>
      <c r="C1014" s="23"/>
    </row>
    <row r="1015" spans="1:3" ht="14.25" customHeight="1" x14ac:dyDescent="0.45">
      <c r="A1015" s="21"/>
      <c r="B1015" s="12"/>
      <c r="C1015" s="23"/>
    </row>
    <row r="1016" spans="1:3" ht="14.25" customHeight="1" x14ac:dyDescent="0.45">
      <c r="A1016" s="21"/>
      <c r="B1016" s="12"/>
      <c r="C1016" s="23"/>
    </row>
    <row r="1017" spans="1:3" ht="14.25" customHeight="1" x14ac:dyDescent="0.45">
      <c r="A1017" s="21"/>
      <c r="B1017" s="12"/>
      <c r="C1017" s="23"/>
    </row>
    <row r="1018" spans="1:3" ht="14.25" customHeight="1" x14ac:dyDescent="0.45">
      <c r="A1018" s="21"/>
      <c r="B1018" s="12"/>
      <c r="C1018" s="23"/>
    </row>
    <row r="1019" spans="1:3" ht="14.25" customHeight="1" x14ac:dyDescent="0.45">
      <c r="A1019" s="21"/>
      <c r="B1019" s="12"/>
      <c r="C1019" s="23"/>
    </row>
    <row r="1020" spans="1:3" ht="14.25" customHeight="1" x14ac:dyDescent="0.45">
      <c r="A1020" s="21"/>
      <c r="B1020" s="12"/>
      <c r="C1020" s="23"/>
    </row>
    <row r="1021" spans="1:3" ht="14.25" customHeight="1" x14ac:dyDescent="0.45">
      <c r="A1021" s="21"/>
      <c r="B1021" s="12"/>
      <c r="C1021" s="23"/>
    </row>
    <row r="1022" spans="1:3" ht="14.25" customHeight="1" x14ac:dyDescent="0.45">
      <c r="A1022" s="21"/>
      <c r="B1022" s="12"/>
      <c r="C1022" s="23"/>
    </row>
    <row r="1023" spans="1:3" ht="14.25" customHeight="1" x14ac:dyDescent="0.45">
      <c r="A1023" s="21"/>
      <c r="B1023" s="12"/>
      <c r="C1023" s="23"/>
    </row>
    <row r="1024" spans="1:3" ht="14.25" customHeight="1" x14ac:dyDescent="0.45">
      <c r="A1024" s="21"/>
      <c r="B1024" s="12"/>
      <c r="C1024" s="23"/>
    </row>
    <row r="1025" spans="1:3" ht="14.25" customHeight="1" x14ac:dyDescent="0.45">
      <c r="A1025" s="21"/>
      <c r="B1025" s="12"/>
      <c r="C1025" s="23"/>
    </row>
    <row r="1026" spans="1:3" ht="14.25" customHeight="1" x14ac:dyDescent="0.45">
      <c r="A1026" s="21"/>
      <c r="B1026" s="12"/>
      <c r="C1026" s="23"/>
    </row>
    <row r="1027" spans="1:3" ht="14.25" customHeight="1" x14ac:dyDescent="0.45">
      <c r="A1027" s="21"/>
      <c r="B1027" s="12"/>
      <c r="C1027" s="23"/>
    </row>
    <row r="1028" spans="1:3" ht="14.25" customHeight="1" x14ac:dyDescent="0.45">
      <c r="A1028" s="21"/>
      <c r="B1028" s="12"/>
      <c r="C1028" s="23"/>
    </row>
    <row r="1029" spans="1:3" ht="14.25" customHeight="1" x14ac:dyDescent="0.45">
      <c r="A1029" s="21"/>
      <c r="B1029" s="12"/>
      <c r="C1029" s="23"/>
    </row>
    <row r="1030" spans="1:3" ht="14.25" customHeight="1" x14ac:dyDescent="0.45">
      <c r="A1030" s="21"/>
      <c r="B1030" s="12"/>
      <c r="C1030" s="23"/>
    </row>
    <row r="1031" spans="1:3" ht="14.25" customHeight="1" x14ac:dyDescent="0.45">
      <c r="A1031" s="21"/>
      <c r="B1031" s="12"/>
      <c r="C1031" s="23"/>
    </row>
    <row r="1032" spans="1:3" ht="14.25" customHeight="1" x14ac:dyDescent="0.45">
      <c r="A1032" s="21"/>
      <c r="B1032" s="12"/>
      <c r="C1032" s="23"/>
    </row>
    <row r="1033" spans="1:3" ht="14.25" customHeight="1" x14ac:dyDescent="0.45">
      <c r="A1033" s="21"/>
      <c r="B1033" s="12"/>
      <c r="C1033" s="23"/>
    </row>
    <row r="1034" spans="1:3" ht="14.25" customHeight="1" x14ac:dyDescent="0.45">
      <c r="A1034" s="21"/>
      <c r="B1034" s="12"/>
      <c r="C1034" s="23"/>
    </row>
    <row r="1035" spans="1:3" ht="14.25" customHeight="1" x14ac:dyDescent="0.45">
      <c r="A1035" s="21"/>
      <c r="B1035" s="12"/>
      <c r="C1035" s="23"/>
    </row>
    <row r="1036" spans="1:3" ht="14.25" customHeight="1" x14ac:dyDescent="0.45">
      <c r="A1036" s="21"/>
      <c r="B1036" s="12"/>
      <c r="C1036" s="23"/>
    </row>
    <row r="1037" spans="1:3" ht="14.25" customHeight="1" x14ac:dyDescent="0.45">
      <c r="A1037" s="21"/>
      <c r="B1037" s="12"/>
      <c r="C1037" s="23"/>
    </row>
    <row r="1038" spans="1:3" ht="14.25" customHeight="1" x14ac:dyDescent="0.45">
      <c r="A1038" s="21"/>
      <c r="B1038" s="12"/>
      <c r="C1038" s="23"/>
    </row>
    <row r="1039" spans="1:3" ht="14.25" customHeight="1" x14ac:dyDescent="0.45">
      <c r="A1039" s="21"/>
      <c r="B1039" s="12"/>
      <c r="C1039" s="23"/>
    </row>
    <row r="1040" spans="1:3" ht="14.25" customHeight="1" x14ac:dyDescent="0.45">
      <c r="A1040" s="21"/>
      <c r="B1040" s="12"/>
      <c r="C1040" s="23"/>
    </row>
    <row r="1041" spans="1:3" ht="14.25" customHeight="1" x14ac:dyDescent="0.45">
      <c r="A1041" s="21"/>
      <c r="B1041" s="12"/>
      <c r="C1041" s="23"/>
    </row>
    <row r="1042" spans="1:3" ht="14.25" customHeight="1" x14ac:dyDescent="0.45">
      <c r="A1042" s="21"/>
      <c r="B1042" s="12"/>
      <c r="C1042" s="23"/>
    </row>
    <row r="1043" spans="1:3" ht="14.25" customHeight="1" x14ac:dyDescent="0.45">
      <c r="A1043" s="21"/>
      <c r="B1043" s="12"/>
      <c r="C1043" s="23"/>
    </row>
    <row r="1044" spans="1:3" ht="14.25" customHeight="1" x14ac:dyDescent="0.45">
      <c r="A1044" s="21"/>
      <c r="B1044" s="12"/>
      <c r="C1044" s="23"/>
    </row>
    <row r="1045" spans="1:3" ht="14.25" customHeight="1" x14ac:dyDescent="0.45">
      <c r="A1045" s="21"/>
      <c r="B1045" s="12"/>
      <c r="C1045" s="23"/>
    </row>
    <row r="1046" spans="1:3" ht="14.25" customHeight="1" x14ac:dyDescent="0.45">
      <c r="A1046" s="21"/>
      <c r="B1046" s="12"/>
      <c r="C1046" s="23"/>
    </row>
    <row r="1047" spans="1:3" ht="14.25" customHeight="1" x14ac:dyDescent="0.45">
      <c r="A1047" s="21"/>
      <c r="B1047" s="12"/>
      <c r="C1047" s="23"/>
    </row>
    <row r="1048" spans="1:3" ht="14.25" customHeight="1" x14ac:dyDescent="0.45">
      <c r="A1048" s="21"/>
      <c r="B1048" s="12"/>
      <c r="C1048" s="23"/>
    </row>
    <row r="1049" spans="1:3" ht="14.25" customHeight="1" x14ac:dyDescent="0.45">
      <c r="A1049" s="21"/>
      <c r="B1049" s="12"/>
      <c r="C1049" s="23"/>
    </row>
    <row r="1050" spans="1:3" ht="14.25" customHeight="1" x14ac:dyDescent="0.45">
      <c r="A1050" s="21"/>
      <c r="B1050" s="12"/>
      <c r="C1050" s="23"/>
    </row>
    <row r="1051" spans="1:3" ht="14.25" customHeight="1" x14ac:dyDescent="0.45">
      <c r="A1051" s="21"/>
      <c r="B1051" s="12"/>
      <c r="C1051" s="23"/>
    </row>
    <row r="1052" spans="1:3" ht="14.25" customHeight="1" x14ac:dyDescent="0.45">
      <c r="A1052" s="21"/>
      <c r="B1052" s="12"/>
      <c r="C1052" s="23"/>
    </row>
    <row r="1053" spans="1:3" ht="14.25" customHeight="1" x14ac:dyDescent="0.45">
      <c r="A1053" s="21"/>
      <c r="B1053" s="12"/>
      <c r="C1053" s="23"/>
    </row>
    <row r="1054" spans="1:3" ht="14.25" customHeight="1" x14ac:dyDescent="0.45">
      <c r="A1054" s="21"/>
      <c r="B1054" s="12"/>
      <c r="C1054" s="23"/>
    </row>
    <row r="1055" spans="1:3" ht="14.25" customHeight="1" x14ac:dyDescent="0.45">
      <c r="A1055" s="21"/>
      <c r="B1055" s="12"/>
      <c r="C1055" s="23"/>
    </row>
    <row r="1056" spans="1:3" ht="14.25" customHeight="1" x14ac:dyDescent="0.45">
      <c r="A1056" s="21"/>
      <c r="B1056" s="12"/>
      <c r="C1056" s="23"/>
    </row>
    <row r="1057" spans="1:3" ht="14.25" customHeight="1" x14ac:dyDescent="0.45">
      <c r="A1057" s="21"/>
      <c r="B1057" s="12"/>
      <c r="C1057" s="23"/>
    </row>
    <row r="1058" spans="1:3" ht="14.25" customHeight="1" x14ac:dyDescent="0.45">
      <c r="A1058" s="21"/>
      <c r="B1058" s="12"/>
      <c r="C1058" s="23"/>
    </row>
    <row r="1059" spans="1:3" ht="14.25" customHeight="1" x14ac:dyDescent="0.45">
      <c r="A1059" s="21"/>
      <c r="B1059" s="12"/>
      <c r="C1059" s="23"/>
    </row>
    <row r="1060" spans="1:3" ht="14.25" customHeight="1" x14ac:dyDescent="0.45">
      <c r="A1060" s="21"/>
      <c r="B1060" s="12"/>
      <c r="C1060" s="23"/>
    </row>
    <row r="1061" spans="1:3" ht="14.25" customHeight="1" x14ac:dyDescent="0.45">
      <c r="A1061" s="21"/>
      <c r="B1061" s="12"/>
      <c r="C1061" s="23"/>
    </row>
    <row r="1062" spans="1:3" ht="14.25" customHeight="1" x14ac:dyDescent="0.45">
      <c r="A1062" s="21"/>
      <c r="B1062" s="12"/>
      <c r="C1062" s="23"/>
    </row>
    <row r="1063" spans="1:3" ht="14.25" customHeight="1" x14ac:dyDescent="0.45">
      <c r="A1063" s="21"/>
      <c r="B1063" s="12"/>
      <c r="C1063" s="23"/>
    </row>
    <row r="1064" spans="1:3" ht="14.25" customHeight="1" x14ac:dyDescent="0.45">
      <c r="A1064" s="21"/>
      <c r="B1064" s="12"/>
      <c r="C1064" s="23"/>
    </row>
    <row r="1065" spans="1:3" ht="14.25" customHeight="1" x14ac:dyDescent="0.45">
      <c r="A1065" s="21"/>
      <c r="B1065" s="12"/>
      <c r="C1065" s="23"/>
    </row>
    <row r="1066" spans="1:3" ht="14.25" customHeight="1" x14ac:dyDescent="0.45">
      <c r="A1066" s="21"/>
      <c r="B1066" s="12"/>
      <c r="C1066" s="23"/>
    </row>
    <row r="1067" spans="1:3" ht="14.25" customHeight="1" x14ac:dyDescent="0.45">
      <c r="A1067" s="21"/>
      <c r="B1067" s="12"/>
      <c r="C1067" s="23"/>
    </row>
    <row r="1068" spans="1:3" ht="14.25" customHeight="1" x14ac:dyDescent="0.45">
      <c r="A1068" s="21"/>
      <c r="B1068" s="12"/>
      <c r="C1068" s="23"/>
    </row>
    <row r="1069" spans="1:3" ht="14.25" customHeight="1" x14ac:dyDescent="0.45">
      <c r="A1069" s="21"/>
      <c r="B1069" s="12"/>
      <c r="C1069" s="23"/>
    </row>
    <row r="1070" spans="1:3" ht="14.25" customHeight="1" x14ac:dyDescent="0.45">
      <c r="A1070" s="21"/>
      <c r="B1070" s="12"/>
      <c r="C1070" s="23"/>
    </row>
    <row r="1071" spans="1:3" ht="14.25" customHeight="1" x14ac:dyDescent="0.45">
      <c r="A1071" s="21"/>
      <c r="B1071" s="12"/>
      <c r="C1071" s="23"/>
    </row>
    <row r="1072" spans="1:3" ht="14.25" customHeight="1" x14ac:dyDescent="0.45">
      <c r="A1072" s="21"/>
      <c r="B1072" s="12"/>
      <c r="C1072" s="23"/>
    </row>
    <row r="1073" spans="1:3" ht="14.25" customHeight="1" x14ac:dyDescent="0.45">
      <c r="A1073" s="21"/>
      <c r="B1073" s="12"/>
      <c r="C1073" s="23"/>
    </row>
    <row r="1074" spans="1:3" ht="14.25" customHeight="1" x14ac:dyDescent="0.45">
      <c r="A1074" s="21"/>
      <c r="B1074" s="12"/>
      <c r="C1074" s="23"/>
    </row>
    <row r="1075" spans="1:3" ht="14.25" customHeight="1" x14ac:dyDescent="0.45">
      <c r="A1075" s="21"/>
      <c r="B1075" s="12"/>
      <c r="C1075" s="23"/>
    </row>
    <row r="1076" spans="1:3" ht="14.25" customHeight="1" x14ac:dyDescent="0.45">
      <c r="A1076" s="21"/>
      <c r="B1076" s="12"/>
      <c r="C1076" s="23"/>
    </row>
    <row r="1077" spans="1:3" ht="14.25" customHeight="1" x14ac:dyDescent="0.45">
      <c r="A1077" s="21"/>
      <c r="B1077" s="12"/>
      <c r="C1077" s="23"/>
    </row>
    <row r="1078" spans="1:3" ht="14.25" customHeight="1" x14ac:dyDescent="0.45">
      <c r="A1078" s="21"/>
      <c r="B1078" s="12"/>
      <c r="C1078" s="23"/>
    </row>
    <row r="1079" spans="1:3" ht="14.25" customHeight="1" x14ac:dyDescent="0.45">
      <c r="A1079" s="21"/>
      <c r="B1079" s="12"/>
      <c r="C1079" s="23"/>
    </row>
    <row r="1080" spans="1:3" ht="14.25" customHeight="1" x14ac:dyDescent="0.45">
      <c r="A1080" s="21"/>
      <c r="B1080" s="12"/>
      <c r="C1080" s="23"/>
    </row>
    <row r="1081" spans="1:3" ht="14.25" customHeight="1" x14ac:dyDescent="0.45">
      <c r="A1081" s="21"/>
      <c r="B1081" s="12"/>
      <c r="C1081" s="23"/>
    </row>
  </sheetData>
  <pageMargins left="0.25" right="0.25" top="0.75" bottom="0.75" header="0" footer="0"/>
  <pageSetup paperSize="9" fitToHeight="0"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10"/>
  <sheetViews>
    <sheetView workbookViewId="0"/>
  </sheetViews>
  <sheetFormatPr defaultColWidth="14.44140625" defaultRowHeight="15" customHeight="1" x14ac:dyDescent="0.3"/>
  <cols>
    <col min="1" max="1" width="20.6640625" customWidth="1"/>
    <col min="2" max="3" width="60.5546875" customWidth="1"/>
  </cols>
  <sheetData>
    <row r="1" spans="1:3" ht="14.25" customHeight="1" x14ac:dyDescent="0.3">
      <c r="A1" s="26" t="s">
        <v>154</v>
      </c>
      <c r="B1" s="27" t="s">
        <v>0</v>
      </c>
      <c r="C1" s="28"/>
    </row>
    <row r="2" spans="1:3" ht="14.25" customHeight="1" x14ac:dyDescent="0.45">
      <c r="A2" s="29" t="s">
        <v>155</v>
      </c>
      <c r="B2" s="29" t="s">
        <v>156</v>
      </c>
      <c r="C2" s="5" t="str">
        <f ca="1">IFERROR(__xludf.DUMMYFUNCTION("GOOGLETRANSLATE(B2,""en"",""id"")"),"Jumlah total yang diminta oleh peminjam")</f>
        <v>Jumlah total yang diminta oleh peminjam</v>
      </c>
    </row>
    <row r="3" spans="1:3" ht="14.25" customHeight="1" x14ac:dyDescent="0.45">
      <c r="A3" s="29" t="s">
        <v>157</v>
      </c>
      <c r="B3" s="29" t="s">
        <v>158</v>
      </c>
      <c r="C3" s="5" t="str">
        <f ca="1">IFERROR(__xludf.DUMMYFUNCTION("GOOGLETRANSLATE(B3,""en"",""id"")"),"Tanggal yang diterapkan peminjam")</f>
        <v>Tanggal yang diterapkan peminjam</v>
      </c>
    </row>
    <row r="4" spans="1:3" ht="14.25" customHeight="1" x14ac:dyDescent="0.45">
      <c r="A4" s="29" t="s">
        <v>159</v>
      </c>
      <c r="B4" s="4" t="s">
        <v>123</v>
      </c>
      <c r="C4" s="5" t="str">
        <f ca="1">IFERROR(__xludf.DUMMYFUNCTION("GOOGLETRANSLATE(B4,""en"",""id"")"),"Judul pinjaman yang disediakan oleh peminjam")</f>
        <v>Judul pinjaman yang disediakan oleh peminjam</v>
      </c>
    </row>
    <row r="5" spans="1:3" ht="14.25" customHeight="1" x14ac:dyDescent="0.45">
      <c r="A5" s="29" t="s">
        <v>160</v>
      </c>
      <c r="B5" s="30" t="s">
        <v>161</v>
      </c>
      <c r="C5" s="5" t="str">
        <f ca="1">IFERROR(__xludf.DUMMYFUNCTION("GOOGLETRANSLATE(B5,""en"",""id"")"),"Untuk aplikasi sebelum 5 November 2013 skor risiko adalah skor FICO peminjam. Untuk aplikasi setelah 5 November 2013 skor risiko adalah skor Vantage Peminjam.")</f>
        <v>Untuk aplikasi sebelum 5 November 2013 skor risiko adalah skor FICO peminjam. Untuk aplikasi setelah 5 November 2013 skor risiko adalah skor Vantage Peminjam.</v>
      </c>
    </row>
    <row r="6" spans="1:3" ht="14.25" customHeight="1" x14ac:dyDescent="0.45">
      <c r="A6" s="29" t="s">
        <v>162</v>
      </c>
      <c r="B6" s="4" t="s">
        <v>33</v>
      </c>
      <c r="C6" s="5" t="str">
        <f ca="1">IFERROR(__xludf.DUMMYFUNCTION("GOOGLETRANSLATE(B6,""en"",""id"")"),"Rasio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spans="1:3" ht="14.25" customHeight="1" x14ac:dyDescent="0.45">
      <c r="A7" s="29" t="s">
        <v>163</v>
      </c>
      <c r="B7" s="4" t="s">
        <v>151</v>
      </c>
      <c r="C7" s="5" t="str">
        <f ca="1">IFERROR(__xludf.DUMMYFUNCTION("GOOGLETRANSLATE(B7,""en"",""id"")"),"3 nomor pertama dari kode pos yang disediakan oleh peminjam dalam aplikasi pinjaman.")</f>
        <v>3 nomor pertama dari kode pos yang disediakan oleh peminjam dalam aplikasi pinjaman.</v>
      </c>
    </row>
    <row r="8" spans="1:3" ht="14.25" customHeight="1" x14ac:dyDescent="0.45">
      <c r="A8" s="29" t="s">
        <v>164</v>
      </c>
      <c r="B8" s="29" t="s">
        <v>6</v>
      </c>
      <c r="C8" s="5" t="str">
        <f ca="1">IFERROR(__xludf.DUMMYFUNCTION("GOOGLETRANSLATE(B8,""en"",""id"")"),"Negara yang disediakan oleh peminjam dalam aplikasi pinjaman")</f>
        <v>Negara yang disediakan oleh peminjam dalam aplikasi pinjaman</v>
      </c>
    </row>
    <row r="9" spans="1:3" ht="14.25" customHeight="1" x14ac:dyDescent="0.45">
      <c r="A9" s="29" t="s">
        <v>165</v>
      </c>
      <c r="B9" s="4" t="s">
        <v>166</v>
      </c>
      <c r="C9" s="5" t="str">
        <f ca="1">IFERROR(__xludf.DUMMYFUNCTION("GOOGLETRANSLATE(B9,""en"",""id"")"),"Panjang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spans="1:3" ht="14.25" customHeight="1" x14ac:dyDescent="0.45">
      <c r="A10" s="29" t="s">
        <v>167</v>
      </c>
      <c r="B10" s="4" t="s">
        <v>107</v>
      </c>
      <c r="C10" s="5" t="str">
        <f ca="1">IFERROR(__xludf.DUMMYFUNCTION("GOOGLETRANSLATE(B10,""en"",""id"")"),"Policy_code yang tersedia untuk umum = 1
Produk Baru Tidak Tersedia Umum Kebijakan_Code = 2")</f>
        <v>Policy_code yang tersedia untuk umum = 1
Produk Baru Tidak Tersedia Umum Kebijakan_Code = 2</v>
      </c>
    </row>
    <row r="11" spans="1:3" ht="14.25" customHeight="1" x14ac:dyDescent="0.45">
      <c r="A11" s="31"/>
      <c r="B11" s="12"/>
      <c r="C11" s="5"/>
    </row>
    <row r="12" spans="1:3" ht="14.25" customHeight="1" x14ac:dyDescent="0.45">
      <c r="A12" s="31"/>
      <c r="B12" s="12"/>
      <c r="C12" s="5"/>
    </row>
    <row r="13" spans="1:3" ht="14.25" customHeight="1" x14ac:dyDescent="0.45">
      <c r="A13" s="31"/>
      <c r="B13" s="12"/>
      <c r="C13" s="5"/>
    </row>
    <row r="14" spans="1:3" ht="14.25" customHeight="1" x14ac:dyDescent="0.45">
      <c r="A14" s="31"/>
      <c r="B14" s="12"/>
      <c r="C14" s="5"/>
    </row>
    <row r="15" spans="1:3" ht="14.25" customHeight="1" x14ac:dyDescent="0.45">
      <c r="A15" s="31"/>
      <c r="B15" s="12"/>
      <c r="C15" s="5"/>
    </row>
    <row r="16" spans="1:3" ht="14.25" customHeight="1" x14ac:dyDescent="0.45">
      <c r="A16" s="31"/>
      <c r="B16" s="12"/>
      <c r="C16" s="5"/>
    </row>
    <row r="17" spans="1:3" ht="14.25" customHeight="1" x14ac:dyDescent="0.45">
      <c r="A17" s="31"/>
      <c r="B17" s="12"/>
      <c r="C17" s="5"/>
    </row>
    <row r="18" spans="1:3" ht="14.25" customHeight="1" x14ac:dyDescent="0.45">
      <c r="A18" s="31"/>
      <c r="B18" s="12"/>
      <c r="C18" s="5"/>
    </row>
    <row r="19" spans="1:3" ht="14.25" customHeight="1" x14ac:dyDescent="0.45">
      <c r="A19" s="31"/>
      <c r="B19" s="12"/>
      <c r="C19" s="5"/>
    </row>
    <row r="20" spans="1:3" ht="14.25" customHeight="1" x14ac:dyDescent="0.45">
      <c r="A20" s="31"/>
      <c r="B20" s="12"/>
      <c r="C20" s="5"/>
    </row>
    <row r="21" spans="1:3" ht="14.25" customHeight="1" x14ac:dyDescent="0.45">
      <c r="A21" s="31"/>
      <c r="B21" s="12"/>
      <c r="C21" s="5"/>
    </row>
    <row r="22" spans="1:3" ht="14.25" customHeight="1" x14ac:dyDescent="0.45">
      <c r="A22" s="31"/>
      <c r="B22" s="12"/>
      <c r="C22" s="5"/>
    </row>
    <row r="23" spans="1:3" ht="14.25" customHeight="1" x14ac:dyDescent="0.45">
      <c r="A23" s="31"/>
      <c r="B23" s="12"/>
      <c r="C23" s="5"/>
    </row>
    <row r="24" spans="1:3" ht="14.25" customHeight="1" x14ac:dyDescent="0.45">
      <c r="A24" s="31"/>
      <c r="B24" s="12"/>
      <c r="C24" s="5"/>
    </row>
    <row r="25" spans="1:3" ht="14.25" customHeight="1" x14ac:dyDescent="0.45">
      <c r="A25" s="31"/>
      <c r="B25" s="12"/>
      <c r="C25" s="5"/>
    </row>
    <row r="26" spans="1:3" ht="14.25" customHeight="1" x14ac:dyDescent="0.45">
      <c r="A26" s="31"/>
      <c r="B26" s="12"/>
      <c r="C26" s="5"/>
    </row>
    <row r="27" spans="1:3" ht="14.25" customHeight="1" x14ac:dyDescent="0.45">
      <c r="A27" s="31"/>
      <c r="B27" s="12"/>
      <c r="C27" s="5"/>
    </row>
    <row r="28" spans="1:3" ht="14.25" customHeight="1" x14ac:dyDescent="0.45">
      <c r="A28" s="31"/>
      <c r="B28" s="12"/>
      <c r="C28" s="5"/>
    </row>
    <row r="29" spans="1:3" ht="14.25" customHeight="1" x14ac:dyDescent="0.45">
      <c r="A29" s="31"/>
      <c r="B29" s="12"/>
      <c r="C29" s="5"/>
    </row>
    <row r="30" spans="1:3" ht="14.25" customHeight="1" x14ac:dyDescent="0.45">
      <c r="A30" s="31"/>
      <c r="B30" s="12"/>
      <c r="C30" s="5"/>
    </row>
    <row r="31" spans="1:3" ht="14.25" customHeight="1" x14ac:dyDescent="0.45">
      <c r="A31" s="31"/>
      <c r="B31" s="12"/>
      <c r="C31" s="5"/>
    </row>
    <row r="32" spans="1:3" ht="14.25" customHeight="1" x14ac:dyDescent="0.45">
      <c r="A32" s="31"/>
      <c r="B32" s="12"/>
      <c r="C32" s="5"/>
    </row>
    <row r="33" spans="1:3" ht="14.25" customHeight="1" x14ac:dyDescent="0.45">
      <c r="A33" s="31"/>
      <c r="B33" s="12"/>
      <c r="C33" s="5"/>
    </row>
    <row r="34" spans="1:3" ht="14.25" customHeight="1" x14ac:dyDescent="0.45">
      <c r="A34" s="31"/>
      <c r="B34" s="12"/>
      <c r="C34" s="5"/>
    </row>
    <row r="35" spans="1:3" ht="14.25" customHeight="1" x14ac:dyDescent="0.45">
      <c r="A35" s="31"/>
      <c r="B35" s="12"/>
      <c r="C35" s="5"/>
    </row>
    <row r="36" spans="1:3" ht="14.25" customHeight="1" x14ac:dyDescent="0.45">
      <c r="A36" s="31"/>
      <c r="B36" s="12"/>
      <c r="C36" s="5"/>
    </row>
    <row r="37" spans="1:3" ht="14.25" customHeight="1" x14ac:dyDescent="0.45">
      <c r="A37" s="31"/>
      <c r="B37" s="12"/>
      <c r="C37" s="5"/>
    </row>
    <row r="38" spans="1:3" ht="14.25" customHeight="1" x14ac:dyDescent="0.45">
      <c r="A38" s="31"/>
      <c r="B38" s="12"/>
      <c r="C38" s="5"/>
    </row>
    <row r="39" spans="1:3" ht="14.25" customHeight="1" x14ac:dyDescent="0.45">
      <c r="A39" s="31"/>
      <c r="B39" s="12"/>
      <c r="C39" s="5"/>
    </row>
    <row r="40" spans="1:3" ht="14.25" customHeight="1" x14ac:dyDescent="0.45">
      <c r="A40" s="31"/>
      <c r="B40" s="12"/>
      <c r="C40" s="5"/>
    </row>
    <row r="41" spans="1:3" ht="14.25" customHeight="1" x14ac:dyDescent="0.45">
      <c r="A41" s="31"/>
      <c r="B41" s="12"/>
      <c r="C41" s="5"/>
    </row>
    <row r="42" spans="1:3" ht="14.25" customHeight="1" x14ac:dyDescent="0.45">
      <c r="A42" s="31"/>
      <c r="B42" s="12"/>
      <c r="C42" s="5"/>
    </row>
    <row r="43" spans="1:3" ht="14.25" customHeight="1" x14ac:dyDescent="0.45">
      <c r="A43" s="31"/>
      <c r="B43" s="12"/>
      <c r="C43" s="5"/>
    </row>
    <row r="44" spans="1:3" ht="14.25" customHeight="1" x14ac:dyDescent="0.45">
      <c r="A44" s="31"/>
      <c r="B44" s="12"/>
      <c r="C44" s="5"/>
    </row>
    <row r="45" spans="1:3" ht="14.25" customHeight="1" x14ac:dyDescent="0.45">
      <c r="A45" s="31"/>
      <c r="B45" s="12"/>
      <c r="C45" s="5"/>
    </row>
    <row r="46" spans="1:3" ht="14.25" customHeight="1" x14ac:dyDescent="0.45">
      <c r="A46" s="31"/>
      <c r="B46" s="12"/>
      <c r="C46" s="5"/>
    </row>
    <row r="47" spans="1:3" ht="14.25" customHeight="1" x14ac:dyDescent="0.45">
      <c r="A47" s="31"/>
      <c r="B47" s="12"/>
      <c r="C47" s="5"/>
    </row>
    <row r="48" spans="1:3" ht="14.25" customHeight="1" x14ac:dyDescent="0.45">
      <c r="A48" s="31"/>
      <c r="B48" s="12"/>
      <c r="C48" s="5"/>
    </row>
    <row r="49" spans="1:3" ht="14.25" customHeight="1" x14ac:dyDescent="0.45">
      <c r="A49" s="31"/>
      <c r="B49" s="12"/>
      <c r="C49" s="5"/>
    </row>
    <row r="50" spans="1:3" ht="14.25" customHeight="1" x14ac:dyDescent="0.45">
      <c r="A50" s="31"/>
      <c r="B50" s="12"/>
      <c r="C50" s="5"/>
    </row>
    <row r="51" spans="1:3" ht="14.25" customHeight="1" x14ac:dyDescent="0.45">
      <c r="A51" s="31"/>
      <c r="B51" s="12"/>
      <c r="C51" s="5"/>
    </row>
    <row r="52" spans="1:3" ht="14.25" customHeight="1" x14ac:dyDescent="0.45">
      <c r="A52" s="31"/>
      <c r="B52" s="12"/>
      <c r="C52" s="5"/>
    </row>
    <row r="53" spans="1:3" ht="14.25" customHeight="1" x14ac:dyDescent="0.45">
      <c r="A53" s="31"/>
      <c r="B53" s="12"/>
      <c r="C53" s="5"/>
    </row>
    <row r="54" spans="1:3" ht="14.25" customHeight="1" x14ac:dyDescent="0.45">
      <c r="A54" s="31"/>
      <c r="B54" s="12"/>
      <c r="C54" s="5"/>
    </row>
    <row r="55" spans="1:3" ht="14.25" customHeight="1" x14ac:dyDescent="0.45">
      <c r="A55" s="31"/>
      <c r="B55" s="12"/>
      <c r="C55" s="5"/>
    </row>
    <row r="56" spans="1:3" ht="14.25" customHeight="1" x14ac:dyDescent="0.45">
      <c r="A56" s="31"/>
      <c r="B56" s="12"/>
      <c r="C56" s="5"/>
    </row>
    <row r="57" spans="1:3" ht="14.25" customHeight="1" x14ac:dyDescent="0.45">
      <c r="A57" s="31"/>
      <c r="B57" s="12"/>
      <c r="C57" s="5"/>
    </row>
    <row r="58" spans="1:3" ht="14.25" customHeight="1" x14ac:dyDescent="0.45">
      <c r="A58" s="31"/>
      <c r="B58" s="12"/>
      <c r="C58" s="5"/>
    </row>
    <row r="59" spans="1:3" ht="14.25" customHeight="1" x14ac:dyDescent="0.45">
      <c r="A59" s="31"/>
      <c r="B59" s="12"/>
      <c r="C59" s="5"/>
    </row>
    <row r="60" spans="1:3" ht="14.25" customHeight="1" x14ac:dyDescent="0.45">
      <c r="A60" s="31"/>
      <c r="B60" s="12"/>
      <c r="C60" s="5"/>
    </row>
    <row r="61" spans="1:3" ht="14.25" customHeight="1" x14ac:dyDescent="0.45">
      <c r="A61" s="31"/>
      <c r="B61" s="12"/>
      <c r="C61" s="5"/>
    </row>
    <row r="62" spans="1:3" ht="14.25" customHeight="1" x14ac:dyDescent="0.45">
      <c r="A62" s="31"/>
      <c r="B62" s="12"/>
      <c r="C62" s="5"/>
    </row>
    <row r="63" spans="1:3" ht="14.25" customHeight="1" x14ac:dyDescent="0.45">
      <c r="A63" s="31"/>
      <c r="B63" s="12"/>
      <c r="C63" s="5"/>
    </row>
    <row r="64" spans="1:3" ht="14.25" customHeight="1" x14ac:dyDescent="0.45">
      <c r="A64" s="31"/>
      <c r="B64" s="12"/>
      <c r="C64" s="5"/>
    </row>
    <row r="65" spans="1:3" ht="14.25" customHeight="1" x14ac:dyDescent="0.45">
      <c r="A65" s="31"/>
      <c r="B65" s="12"/>
      <c r="C65" s="5"/>
    </row>
    <row r="66" spans="1:3" ht="14.25" customHeight="1" x14ac:dyDescent="0.45">
      <c r="A66" s="31"/>
      <c r="B66" s="12"/>
      <c r="C66" s="5"/>
    </row>
    <row r="67" spans="1:3" ht="14.25" customHeight="1" x14ac:dyDescent="0.45">
      <c r="A67" s="31"/>
      <c r="B67" s="12"/>
      <c r="C67" s="5"/>
    </row>
    <row r="68" spans="1:3" ht="14.25" customHeight="1" x14ac:dyDescent="0.45">
      <c r="A68" s="31"/>
      <c r="B68" s="12"/>
      <c r="C68" s="5"/>
    </row>
    <row r="69" spans="1:3" ht="14.25" customHeight="1" x14ac:dyDescent="0.45">
      <c r="A69" s="31"/>
      <c r="B69" s="12"/>
      <c r="C69" s="5"/>
    </row>
    <row r="70" spans="1:3" ht="14.25" customHeight="1" x14ac:dyDescent="0.45">
      <c r="A70" s="31"/>
      <c r="B70" s="12"/>
      <c r="C70" s="5"/>
    </row>
    <row r="71" spans="1:3" ht="14.25" customHeight="1" x14ac:dyDescent="0.45">
      <c r="A71" s="31"/>
      <c r="B71" s="12"/>
      <c r="C71" s="5"/>
    </row>
    <row r="72" spans="1:3" ht="14.25" customHeight="1" x14ac:dyDescent="0.45">
      <c r="A72" s="31"/>
      <c r="B72" s="12"/>
      <c r="C72" s="5"/>
    </row>
    <row r="73" spans="1:3" ht="14.25" customHeight="1" x14ac:dyDescent="0.45">
      <c r="A73" s="31"/>
      <c r="B73" s="12"/>
      <c r="C73" s="5"/>
    </row>
    <row r="74" spans="1:3" ht="14.25" customHeight="1" x14ac:dyDescent="0.45">
      <c r="A74" s="31"/>
      <c r="B74" s="12"/>
      <c r="C74" s="5"/>
    </row>
    <row r="75" spans="1:3" ht="14.25" customHeight="1" x14ac:dyDescent="0.45">
      <c r="A75" s="31"/>
      <c r="B75" s="12"/>
      <c r="C75" s="5"/>
    </row>
    <row r="76" spans="1:3" ht="14.25" customHeight="1" x14ac:dyDescent="0.45">
      <c r="A76" s="31"/>
      <c r="B76" s="12"/>
      <c r="C76" s="5"/>
    </row>
    <row r="77" spans="1:3" ht="14.25" customHeight="1" x14ac:dyDescent="0.45">
      <c r="A77" s="31"/>
      <c r="B77" s="12"/>
      <c r="C77" s="5"/>
    </row>
    <row r="78" spans="1:3" ht="14.25" customHeight="1" x14ac:dyDescent="0.45">
      <c r="A78" s="31"/>
      <c r="B78" s="12"/>
      <c r="C78" s="5"/>
    </row>
    <row r="79" spans="1:3" ht="14.25" customHeight="1" x14ac:dyDescent="0.45">
      <c r="A79" s="31"/>
      <c r="B79" s="12"/>
      <c r="C79" s="5"/>
    </row>
    <row r="80" spans="1:3" ht="14.25" customHeight="1" x14ac:dyDescent="0.45">
      <c r="A80" s="31"/>
      <c r="B80" s="12"/>
      <c r="C80" s="5"/>
    </row>
    <row r="81" spans="1:3" ht="14.25" customHeight="1" x14ac:dyDescent="0.45">
      <c r="A81" s="31"/>
      <c r="B81" s="12"/>
      <c r="C81" s="5"/>
    </row>
    <row r="82" spans="1:3" ht="14.25" customHeight="1" x14ac:dyDescent="0.45">
      <c r="A82" s="31"/>
      <c r="B82" s="12"/>
      <c r="C82" s="5"/>
    </row>
    <row r="83" spans="1:3" ht="14.25" customHeight="1" x14ac:dyDescent="0.45">
      <c r="A83" s="31"/>
      <c r="B83" s="12"/>
      <c r="C83" s="5"/>
    </row>
    <row r="84" spans="1:3" ht="14.25" customHeight="1" x14ac:dyDescent="0.45">
      <c r="A84" s="31"/>
      <c r="B84" s="12"/>
      <c r="C84" s="5"/>
    </row>
    <row r="85" spans="1:3" ht="14.25" customHeight="1" x14ac:dyDescent="0.45">
      <c r="A85" s="31"/>
      <c r="B85" s="12"/>
      <c r="C85" s="5"/>
    </row>
    <row r="86" spans="1:3" ht="14.25" customHeight="1" x14ac:dyDescent="0.45">
      <c r="A86" s="31"/>
      <c r="B86" s="12"/>
      <c r="C86" s="5"/>
    </row>
    <row r="87" spans="1:3" ht="14.25" customHeight="1" x14ac:dyDescent="0.45">
      <c r="A87" s="31"/>
      <c r="B87" s="12"/>
      <c r="C87" s="5"/>
    </row>
    <row r="88" spans="1:3" ht="14.25" customHeight="1" x14ac:dyDescent="0.45">
      <c r="A88" s="31"/>
      <c r="B88" s="12"/>
      <c r="C88" s="5"/>
    </row>
    <row r="89" spans="1:3" ht="14.25" customHeight="1" x14ac:dyDescent="0.45">
      <c r="A89" s="31"/>
      <c r="B89" s="12"/>
      <c r="C89" s="5"/>
    </row>
    <row r="90" spans="1:3" ht="14.25" customHeight="1" x14ac:dyDescent="0.45">
      <c r="A90" s="31"/>
      <c r="B90" s="12"/>
      <c r="C90" s="5"/>
    </row>
    <row r="91" spans="1:3" ht="14.25" customHeight="1" x14ac:dyDescent="0.45">
      <c r="A91" s="31"/>
      <c r="B91" s="12"/>
      <c r="C91" s="5"/>
    </row>
    <row r="92" spans="1:3" ht="14.25" customHeight="1" x14ac:dyDescent="0.45">
      <c r="A92" s="31"/>
      <c r="B92" s="12"/>
      <c r="C92" s="5"/>
    </row>
    <row r="93" spans="1:3" ht="14.25" customHeight="1" x14ac:dyDescent="0.45">
      <c r="A93" s="31"/>
      <c r="B93" s="12"/>
      <c r="C93" s="5"/>
    </row>
    <row r="94" spans="1:3" ht="14.25" customHeight="1" x14ac:dyDescent="0.45">
      <c r="A94" s="31"/>
      <c r="B94" s="12"/>
      <c r="C94" s="5"/>
    </row>
    <row r="95" spans="1:3" ht="14.25" customHeight="1" x14ac:dyDescent="0.45">
      <c r="A95" s="31"/>
      <c r="B95" s="12"/>
      <c r="C95" s="5"/>
    </row>
    <row r="96" spans="1:3" ht="14.25" customHeight="1" x14ac:dyDescent="0.45">
      <c r="A96" s="31"/>
      <c r="B96" s="12"/>
      <c r="C96" s="5"/>
    </row>
    <row r="97" spans="1:3" ht="14.25" customHeight="1" x14ac:dyDescent="0.45">
      <c r="A97" s="31"/>
      <c r="B97" s="12"/>
      <c r="C97" s="5"/>
    </row>
    <row r="98" spans="1:3" ht="14.25" customHeight="1" x14ac:dyDescent="0.45">
      <c r="A98" s="31"/>
      <c r="B98" s="12"/>
      <c r="C98" s="5"/>
    </row>
    <row r="99" spans="1:3" ht="14.25" customHeight="1" x14ac:dyDescent="0.45">
      <c r="A99" s="31"/>
      <c r="B99" s="12"/>
      <c r="C99" s="5"/>
    </row>
    <row r="100" spans="1:3" ht="14.25" customHeight="1" x14ac:dyDescent="0.45">
      <c r="A100" s="31"/>
      <c r="B100" s="12"/>
      <c r="C100" s="5"/>
    </row>
    <row r="101" spans="1:3" ht="14.25" customHeight="1" x14ac:dyDescent="0.45">
      <c r="A101" s="31"/>
      <c r="B101" s="12"/>
      <c r="C101" s="5"/>
    </row>
    <row r="102" spans="1:3" ht="14.25" customHeight="1" x14ac:dyDescent="0.45">
      <c r="A102" s="31"/>
      <c r="B102" s="12"/>
      <c r="C102" s="5"/>
    </row>
    <row r="103" spans="1:3" ht="14.25" customHeight="1" x14ac:dyDescent="0.45">
      <c r="A103" s="31"/>
      <c r="B103" s="12"/>
      <c r="C103" s="5"/>
    </row>
    <row r="104" spans="1:3" ht="14.25" customHeight="1" x14ac:dyDescent="0.45">
      <c r="A104" s="31"/>
      <c r="B104" s="12"/>
      <c r="C104" s="5"/>
    </row>
    <row r="105" spans="1:3" ht="14.25" customHeight="1" x14ac:dyDescent="0.45">
      <c r="A105" s="31"/>
      <c r="B105" s="12"/>
      <c r="C105" s="5"/>
    </row>
    <row r="106" spans="1:3" ht="14.25" customHeight="1" x14ac:dyDescent="0.45">
      <c r="A106" s="31"/>
      <c r="B106" s="12"/>
      <c r="C106" s="5"/>
    </row>
    <row r="107" spans="1:3" ht="14.25" customHeight="1" x14ac:dyDescent="0.45">
      <c r="A107" s="31"/>
      <c r="B107" s="12"/>
      <c r="C107" s="5"/>
    </row>
    <row r="108" spans="1:3" ht="14.25" customHeight="1" x14ac:dyDescent="0.45">
      <c r="A108" s="31"/>
      <c r="B108" s="12"/>
      <c r="C108" s="5"/>
    </row>
    <row r="109" spans="1:3" ht="14.25" customHeight="1" x14ac:dyDescent="0.45">
      <c r="A109" s="31"/>
      <c r="B109" s="12"/>
      <c r="C109" s="5"/>
    </row>
    <row r="110" spans="1:3" ht="14.25" customHeight="1" x14ac:dyDescent="0.45">
      <c r="A110" s="31"/>
      <c r="B110" s="12"/>
      <c r="C110" s="5"/>
    </row>
    <row r="111" spans="1:3" ht="14.25" customHeight="1" x14ac:dyDescent="0.45">
      <c r="A111" s="31"/>
      <c r="B111" s="12"/>
      <c r="C111" s="5"/>
    </row>
    <row r="112" spans="1:3" ht="14.25" customHeight="1" x14ac:dyDescent="0.45">
      <c r="A112" s="31"/>
      <c r="B112" s="12"/>
      <c r="C112" s="5"/>
    </row>
    <row r="113" spans="1:3" ht="14.25" customHeight="1" x14ac:dyDescent="0.45">
      <c r="A113" s="31"/>
      <c r="B113" s="12"/>
      <c r="C113" s="5"/>
    </row>
    <row r="114" spans="1:3" ht="14.25" customHeight="1" x14ac:dyDescent="0.45">
      <c r="A114" s="31"/>
      <c r="B114" s="12"/>
      <c r="C114" s="5"/>
    </row>
    <row r="115" spans="1:3" ht="14.25" customHeight="1" x14ac:dyDescent="0.45">
      <c r="A115" s="31"/>
      <c r="B115" s="12"/>
      <c r="C115" s="5"/>
    </row>
    <row r="116" spans="1:3" ht="14.25" customHeight="1" x14ac:dyDescent="0.45">
      <c r="A116" s="31"/>
      <c r="B116" s="12"/>
      <c r="C116" s="5"/>
    </row>
    <row r="117" spans="1:3" ht="14.25" customHeight="1" x14ac:dyDescent="0.45">
      <c r="A117" s="31"/>
      <c r="B117" s="12"/>
      <c r="C117" s="5"/>
    </row>
    <row r="118" spans="1:3" ht="14.25" customHeight="1" x14ac:dyDescent="0.45">
      <c r="A118" s="31"/>
      <c r="B118" s="12"/>
      <c r="C118" s="5"/>
    </row>
    <row r="119" spans="1:3" ht="14.25" customHeight="1" x14ac:dyDescent="0.45">
      <c r="A119" s="31"/>
      <c r="B119" s="12"/>
      <c r="C119" s="5"/>
    </row>
    <row r="120" spans="1:3" ht="14.25" customHeight="1" x14ac:dyDescent="0.45">
      <c r="A120" s="31"/>
      <c r="B120" s="12"/>
      <c r="C120" s="5"/>
    </row>
    <row r="121" spans="1:3" ht="14.25" customHeight="1" x14ac:dyDescent="0.45">
      <c r="A121" s="31"/>
      <c r="B121" s="12"/>
      <c r="C121" s="5"/>
    </row>
    <row r="122" spans="1:3" ht="14.25" customHeight="1" x14ac:dyDescent="0.45">
      <c r="A122" s="31"/>
      <c r="B122" s="12"/>
      <c r="C122" s="5"/>
    </row>
    <row r="123" spans="1:3" ht="14.25" customHeight="1" x14ac:dyDescent="0.45">
      <c r="A123" s="31"/>
      <c r="B123" s="12"/>
      <c r="C123" s="5"/>
    </row>
    <row r="124" spans="1:3" ht="14.25" customHeight="1" x14ac:dyDescent="0.45">
      <c r="A124" s="31"/>
      <c r="B124" s="12"/>
      <c r="C124" s="5"/>
    </row>
    <row r="125" spans="1:3" ht="14.25" customHeight="1" x14ac:dyDescent="0.45">
      <c r="A125" s="31"/>
      <c r="B125" s="12"/>
      <c r="C125" s="5"/>
    </row>
    <row r="126" spans="1:3" ht="14.25" customHeight="1" x14ac:dyDescent="0.45">
      <c r="A126" s="31"/>
      <c r="B126" s="12"/>
      <c r="C126" s="5"/>
    </row>
    <row r="127" spans="1:3" ht="14.25" customHeight="1" x14ac:dyDescent="0.45">
      <c r="A127" s="31"/>
      <c r="B127" s="12"/>
      <c r="C127" s="5"/>
    </row>
    <row r="128" spans="1:3" ht="14.25" customHeight="1" x14ac:dyDescent="0.45">
      <c r="A128" s="31"/>
      <c r="B128" s="12"/>
      <c r="C128" s="5"/>
    </row>
    <row r="129" spans="1:3" ht="14.25" customHeight="1" x14ac:dyDescent="0.45">
      <c r="A129" s="31"/>
      <c r="B129" s="12"/>
      <c r="C129" s="5"/>
    </row>
    <row r="130" spans="1:3" ht="14.25" customHeight="1" x14ac:dyDescent="0.45">
      <c r="A130" s="31"/>
      <c r="B130" s="12"/>
      <c r="C130" s="5"/>
    </row>
    <row r="131" spans="1:3" ht="14.25" customHeight="1" x14ac:dyDescent="0.45">
      <c r="A131" s="31"/>
      <c r="B131" s="12"/>
      <c r="C131" s="5"/>
    </row>
    <row r="132" spans="1:3" ht="14.25" customHeight="1" x14ac:dyDescent="0.45">
      <c r="A132" s="31"/>
      <c r="B132" s="12"/>
      <c r="C132" s="5"/>
    </row>
    <row r="133" spans="1:3" ht="14.25" customHeight="1" x14ac:dyDescent="0.45">
      <c r="A133" s="31"/>
      <c r="B133" s="12"/>
      <c r="C133" s="5"/>
    </row>
    <row r="134" spans="1:3" ht="14.25" customHeight="1" x14ac:dyDescent="0.45">
      <c r="A134" s="31"/>
      <c r="B134" s="12"/>
      <c r="C134" s="5"/>
    </row>
    <row r="135" spans="1:3" ht="14.25" customHeight="1" x14ac:dyDescent="0.45">
      <c r="A135" s="31"/>
      <c r="B135" s="12"/>
      <c r="C135" s="5"/>
    </row>
    <row r="136" spans="1:3" ht="14.25" customHeight="1" x14ac:dyDescent="0.45">
      <c r="A136" s="31"/>
      <c r="B136" s="12"/>
      <c r="C136" s="5"/>
    </row>
    <row r="137" spans="1:3" ht="14.25" customHeight="1" x14ac:dyDescent="0.45">
      <c r="A137" s="31"/>
      <c r="B137" s="12"/>
      <c r="C137" s="5"/>
    </row>
    <row r="138" spans="1:3" ht="14.25" customHeight="1" x14ac:dyDescent="0.45">
      <c r="A138" s="31"/>
      <c r="B138" s="12"/>
      <c r="C138" s="5"/>
    </row>
    <row r="139" spans="1:3" ht="14.25" customHeight="1" x14ac:dyDescent="0.45">
      <c r="A139" s="31"/>
      <c r="B139" s="12"/>
      <c r="C139" s="5"/>
    </row>
    <row r="140" spans="1:3" ht="14.25" customHeight="1" x14ac:dyDescent="0.45">
      <c r="A140" s="31"/>
      <c r="B140" s="12"/>
      <c r="C140" s="5"/>
    </row>
    <row r="141" spans="1:3" ht="14.25" customHeight="1" x14ac:dyDescent="0.45">
      <c r="A141" s="31"/>
      <c r="B141" s="12"/>
      <c r="C141" s="5"/>
    </row>
    <row r="142" spans="1:3" ht="14.25" customHeight="1" x14ac:dyDescent="0.45">
      <c r="A142" s="31"/>
      <c r="B142" s="12"/>
      <c r="C142" s="5"/>
    </row>
    <row r="143" spans="1:3" ht="14.25" customHeight="1" x14ac:dyDescent="0.45">
      <c r="A143" s="31"/>
      <c r="B143" s="12"/>
      <c r="C143" s="5"/>
    </row>
    <row r="144" spans="1:3" ht="14.25" customHeight="1" x14ac:dyDescent="0.45">
      <c r="A144" s="31"/>
      <c r="B144" s="12"/>
      <c r="C144" s="5"/>
    </row>
    <row r="145" spans="1:3" ht="14.25" customHeight="1" x14ac:dyDescent="0.45">
      <c r="A145" s="31"/>
      <c r="B145" s="12"/>
      <c r="C145" s="5"/>
    </row>
    <row r="146" spans="1:3" ht="14.25" customHeight="1" x14ac:dyDescent="0.45">
      <c r="A146" s="31"/>
      <c r="B146" s="12"/>
      <c r="C146" s="5"/>
    </row>
    <row r="147" spans="1:3" ht="14.25" customHeight="1" x14ac:dyDescent="0.45">
      <c r="A147" s="31"/>
      <c r="B147" s="12"/>
      <c r="C147" s="5"/>
    </row>
    <row r="148" spans="1:3" ht="14.25" customHeight="1" x14ac:dyDescent="0.45">
      <c r="A148" s="31"/>
      <c r="B148" s="12"/>
      <c r="C148" s="5"/>
    </row>
    <row r="149" spans="1:3" ht="14.25" customHeight="1" x14ac:dyDescent="0.45">
      <c r="A149" s="31"/>
      <c r="B149" s="12"/>
      <c r="C149" s="5"/>
    </row>
    <row r="150" spans="1:3" ht="14.25" customHeight="1" x14ac:dyDescent="0.45">
      <c r="A150" s="31"/>
      <c r="B150" s="12"/>
      <c r="C150" s="5"/>
    </row>
    <row r="151" spans="1:3" ht="14.25" customHeight="1" x14ac:dyDescent="0.45">
      <c r="A151" s="31"/>
      <c r="B151" s="12"/>
      <c r="C151" s="5"/>
    </row>
    <row r="152" spans="1:3" ht="14.25" customHeight="1" x14ac:dyDescent="0.45">
      <c r="A152" s="31"/>
      <c r="B152" s="12"/>
      <c r="C152" s="5"/>
    </row>
    <row r="153" spans="1:3" ht="14.25" customHeight="1" x14ac:dyDescent="0.45">
      <c r="A153" s="31"/>
      <c r="B153" s="12"/>
      <c r="C153" s="5"/>
    </row>
    <row r="154" spans="1:3" ht="14.25" customHeight="1" x14ac:dyDescent="0.45">
      <c r="A154" s="31"/>
      <c r="B154" s="12"/>
      <c r="C154" s="5"/>
    </row>
    <row r="155" spans="1:3" ht="14.25" customHeight="1" x14ac:dyDescent="0.45">
      <c r="A155" s="31"/>
      <c r="B155" s="12"/>
      <c r="C155" s="5"/>
    </row>
    <row r="156" spans="1:3" ht="14.25" customHeight="1" x14ac:dyDescent="0.45">
      <c r="A156" s="31"/>
      <c r="B156" s="12"/>
      <c r="C156" s="5"/>
    </row>
    <row r="157" spans="1:3" ht="14.25" customHeight="1" x14ac:dyDescent="0.45">
      <c r="A157" s="31"/>
      <c r="B157" s="12"/>
      <c r="C157" s="5"/>
    </row>
    <row r="158" spans="1:3" ht="14.25" customHeight="1" x14ac:dyDescent="0.45">
      <c r="A158" s="31"/>
      <c r="B158" s="12"/>
      <c r="C158" s="5"/>
    </row>
    <row r="159" spans="1:3" ht="14.25" customHeight="1" x14ac:dyDescent="0.45">
      <c r="A159" s="31"/>
      <c r="B159" s="12"/>
      <c r="C159" s="5"/>
    </row>
    <row r="160" spans="1:3" ht="14.25" customHeight="1" x14ac:dyDescent="0.45">
      <c r="A160" s="31"/>
      <c r="B160" s="12"/>
      <c r="C160" s="5"/>
    </row>
    <row r="161" spans="1:3" ht="14.25" customHeight="1" x14ac:dyDescent="0.45">
      <c r="A161" s="31"/>
      <c r="B161" s="12"/>
      <c r="C161" s="5"/>
    </row>
    <row r="162" spans="1:3" ht="14.25" customHeight="1" x14ac:dyDescent="0.45">
      <c r="A162" s="31"/>
      <c r="B162" s="12"/>
      <c r="C162" s="5"/>
    </row>
    <row r="163" spans="1:3" ht="14.25" customHeight="1" x14ac:dyDescent="0.45">
      <c r="A163" s="31"/>
      <c r="B163" s="12"/>
      <c r="C163" s="5"/>
    </row>
    <row r="164" spans="1:3" ht="14.25" customHeight="1" x14ac:dyDescent="0.45">
      <c r="A164" s="31"/>
      <c r="B164" s="12"/>
      <c r="C164" s="5"/>
    </row>
    <row r="165" spans="1:3" ht="14.25" customHeight="1" x14ac:dyDescent="0.45">
      <c r="A165" s="31"/>
      <c r="B165" s="12"/>
      <c r="C165" s="5"/>
    </row>
    <row r="166" spans="1:3" ht="14.25" customHeight="1" x14ac:dyDescent="0.45">
      <c r="A166" s="31"/>
      <c r="B166" s="12"/>
      <c r="C166" s="5"/>
    </row>
    <row r="167" spans="1:3" ht="14.25" customHeight="1" x14ac:dyDescent="0.45">
      <c r="A167" s="31"/>
      <c r="B167" s="12"/>
      <c r="C167" s="5"/>
    </row>
    <row r="168" spans="1:3" ht="14.25" customHeight="1" x14ac:dyDescent="0.45">
      <c r="A168" s="31"/>
      <c r="B168" s="12"/>
      <c r="C168" s="5"/>
    </row>
    <row r="169" spans="1:3" ht="14.25" customHeight="1" x14ac:dyDescent="0.45">
      <c r="A169" s="31"/>
      <c r="B169" s="12"/>
      <c r="C169" s="5"/>
    </row>
    <row r="170" spans="1:3" ht="14.25" customHeight="1" x14ac:dyDescent="0.45">
      <c r="A170" s="31"/>
      <c r="B170" s="12"/>
      <c r="C170" s="5"/>
    </row>
    <row r="171" spans="1:3" ht="14.25" customHeight="1" x14ac:dyDescent="0.45">
      <c r="A171" s="31"/>
      <c r="B171" s="12"/>
      <c r="C171" s="5"/>
    </row>
    <row r="172" spans="1:3" ht="14.25" customHeight="1" x14ac:dyDescent="0.45">
      <c r="A172" s="31"/>
      <c r="B172" s="12"/>
      <c r="C172" s="5"/>
    </row>
    <row r="173" spans="1:3" ht="14.25" customHeight="1" x14ac:dyDescent="0.45">
      <c r="A173" s="31"/>
      <c r="B173" s="12"/>
      <c r="C173" s="5"/>
    </row>
    <row r="174" spans="1:3" ht="14.25" customHeight="1" x14ac:dyDescent="0.45">
      <c r="A174" s="31"/>
      <c r="B174" s="12"/>
      <c r="C174" s="5"/>
    </row>
    <row r="175" spans="1:3" ht="14.25" customHeight="1" x14ac:dyDescent="0.45">
      <c r="A175" s="31"/>
      <c r="B175" s="12"/>
      <c r="C175" s="5"/>
    </row>
    <row r="176" spans="1:3" ht="14.25" customHeight="1" x14ac:dyDescent="0.45">
      <c r="A176" s="31"/>
      <c r="B176" s="12"/>
      <c r="C176" s="5"/>
    </row>
    <row r="177" spans="1:3" ht="14.25" customHeight="1" x14ac:dyDescent="0.45">
      <c r="A177" s="31"/>
      <c r="B177" s="12"/>
      <c r="C177" s="5"/>
    </row>
    <row r="178" spans="1:3" ht="14.25" customHeight="1" x14ac:dyDescent="0.45">
      <c r="A178" s="31"/>
      <c r="B178" s="12"/>
      <c r="C178" s="5"/>
    </row>
    <row r="179" spans="1:3" ht="14.25" customHeight="1" x14ac:dyDescent="0.45">
      <c r="A179" s="31"/>
      <c r="B179" s="12"/>
      <c r="C179" s="5"/>
    </row>
    <row r="180" spans="1:3" ht="14.25" customHeight="1" x14ac:dyDescent="0.45">
      <c r="A180" s="31"/>
      <c r="B180" s="12"/>
      <c r="C180" s="5"/>
    </row>
    <row r="181" spans="1:3" ht="14.25" customHeight="1" x14ac:dyDescent="0.45">
      <c r="A181" s="31"/>
      <c r="B181" s="12"/>
      <c r="C181" s="5"/>
    </row>
    <row r="182" spans="1:3" ht="14.25" customHeight="1" x14ac:dyDescent="0.45">
      <c r="A182" s="31"/>
      <c r="B182" s="12"/>
      <c r="C182" s="5"/>
    </row>
    <row r="183" spans="1:3" ht="14.25" customHeight="1" x14ac:dyDescent="0.45">
      <c r="A183" s="31"/>
      <c r="B183" s="12"/>
      <c r="C183" s="5"/>
    </row>
    <row r="184" spans="1:3" ht="14.25" customHeight="1" x14ac:dyDescent="0.45">
      <c r="A184" s="31"/>
      <c r="B184" s="12"/>
      <c r="C184" s="5"/>
    </row>
    <row r="185" spans="1:3" ht="14.25" customHeight="1" x14ac:dyDescent="0.45">
      <c r="A185" s="31"/>
      <c r="B185" s="12"/>
      <c r="C185" s="5"/>
    </row>
    <row r="186" spans="1:3" ht="14.25" customHeight="1" x14ac:dyDescent="0.45">
      <c r="A186" s="31"/>
      <c r="B186" s="12"/>
      <c r="C186" s="5"/>
    </row>
    <row r="187" spans="1:3" ht="14.25" customHeight="1" x14ac:dyDescent="0.45">
      <c r="A187" s="31"/>
      <c r="B187" s="12"/>
      <c r="C187" s="5"/>
    </row>
    <row r="188" spans="1:3" ht="14.25" customHeight="1" x14ac:dyDescent="0.45">
      <c r="A188" s="31"/>
      <c r="B188" s="12"/>
      <c r="C188" s="5"/>
    </row>
    <row r="189" spans="1:3" ht="14.25" customHeight="1" x14ac:dyDescent="0.45">
      <c r="A189" s="31"/>
      <c r="B189" s="12"/>
      <c r="C189" s="5"/>
    </row>
    <row r="190" spans="1:3" ht="14.25" customHeight="1" x14ac:dyDescent="0.45">
      <c r="A190" s="31"/>
      <c r="B190" s="12"/>
      <c r="C190" s="5"/>
    </row>
    <row r="191" spans="1:3" ht="14.25" customHeight="1" x14ac:dyDescent="0.45">
      <c r="A191" s="31"/>
      <c r="B191" s="12"/>
      <c r="C191" s="5"/>
    </row>
    <row r="192" spans="1:3" ht="14.25" customHeight="1" x14ac:dyDescent="0.45">
      <c r="A192" s="31"/>
      <c r="B192" s="12"/>
      <c r="C192" s="5"/>
    </row>
    <row r="193" spans="1:3" ht="14.25" customHeight="1" x14ac:dyDescent="0.45">
      <c r="A193" s="31"/>
      <c r="B193" s="12"/>
      <c r="C193" s="5"/>
    </row>
    <row r="194" spans="1:3" ht="14.25" customHeight="1" x14ac:dyDescent="0.45">
      <c r="A194" s="31"/>
      <c r="B194" s="12"/>
      <c r="C194" s="5"/>
    </row>
    <row r="195" spans="1:3" ht="14.25" customHeight="1" x14ac:dyDescent="0.45">
      <c r="A195" s="31"/>
      <c r="B195" s="12"/>
      <c r="C195" s="5"/>
    </row>
    <row r="196" spans="1:3" ht="14.25" customHeight="1" x14ac:dyDescent="0.45">
      <c r="A196" s="31"/>
      <c r="B196" s="12"/>
      <c r="C196" s="5"/>
    </row>
    <row r="197" spans="1:3" ht="14.25" customHeight="1" x14ac:dyDescent="0.45">
      <c r="A197" s="31"/>
      <c r="B197" s="12"/>
      <c r="C197" s="5"/>
    </row>
    <row r="198" spans="1:3" ht="14.25" customHeight="1" x14ac:dyDescent="0.45">
      <c r="A198" s="31"/>
      <c r="B198" s="12"/>
      <c r="C198" s="5"/>
    </row>
    <row r="199" spans="1:3" ht="14.25" customHeight="1" x14ac:dyDescent="0.45">
      <c r="A199" s="31"/>
      <c r="B199" s="12"/>
      <c r="C199" s="5"/>
    </row>
    <row r="200" spans="1:3" ht="14.25" customHeight="1" x14ac:dyDescent="0.45">
      <c r="A200" s="31"/>
      <c r="B200" s="12"/>
      <c r="C200" s="5"/>
    </row>
    <row r="201" spans="1:3" ht="14.25" customHeight="1" x14ac:dyDescent="0.45">
      <c r="A201" s="31"/>
      <c r="B201" s="12"/>
      <c r="C201" s="5"/>
    </row>
    <row r="202" spans="1:3" ht="14.25" customHeight="1" x14ac:dyDescent="0.45">
      <c r="A202" s="31"/>
      <c r="B202" s="12"/>
      <c r="C202" s="5"/>
    </row>
    <row r="203" spans="1:3" ht="14.25" customHeight="1" x14ac:dyDescent="0.45">
      <c r="A203" s="31"/>
      <c r="B203" s="12"/>
      <c r="C203" s="5"/>
    </row>
    <row r="204" spans="1:3" ht="14.25" customHeight="1" x14ac:dyDescent="0.45">
      <c r="A204" s="31"/>
      <c r="B204" s="12"/>
      <c r="C204" s="5"/>
    </row>
    <row r="205" spans="1:3" ht="14.25" customHeight="1" x14ac:dyDescent="0.45">
      <c r="A205" s="31"/>
      <c r="B205" s="12"/>
      <c r="C205" s="5"/>
    </row>
    <row r="206" spans="1:3" ht="14.25" customHeight="1" x14ac:dyDescent="0.45">
      <c r="A206" s="31"/>
      <c r="B206" s="12"/>
      <c r="C206" s="5"/>
    </row>
    <row r="207" spans="1:3" ht="14.25" customHeight="1" x14ac:dyDescent="0.45">
      <c r="A207" s="31"/>
      <c r="B207" s="12"/>
      <c r="C207" s="5"/>
    </row>
    <row r="208" spans="1:3" ht="14.25" customHeight="1" x14ac:dyDescent="0.45">
      <c r="A208" s="31"/>
      <c r="B208" s="12"/>
      <c r="C208" s="5"/>
    </row>
    <row r="209" spans="1:3" ht="14.25" customHeight="1" x14ac:dyDescent="0.45">
      <c r="A209" s="31"/>
      <c r="B209" s="12"/>
      <c r="C209" s="5"/>
    </row>
    <row r="210" spans="1:3" ht="14.25" customHeight="1" x14ac:dyDescent="0.45">
      <c r="A210" s="31"/>
      <c r="B210" s="12"/>
      <c r="C210" s="5"/>
    </row>
    <row r="211" spans="1:3" ht="14.25" customHeight="1" x14ac:dyDescent="0.45">
      <c r="A211" s="31"/>
      <c r="B211" s="12"/>
      <c r="C211" s="5"/>
    </row>
    <row r="212" spans="1:3" ht="14.25" customHeight="1" x14ac:dyDescent="0.45">
      <c r="A212" s="31"/>
      <c r="B212" s="12"/>
      <c r="C212" s="5"/>
    </row>
    <row r="213" spans="1:3" ht="14.25" customHeight="1" x14ac:dyDescent="0.45">
      <c r="A213" s="31"/>
      <c r="B213" s="12"/>
      <c r="C213" s="5"/>
    </row>
    <row r="214" spans="1:3" ht="14.25" customHeight="1" x14ac:dyDescent="0.45">
      <c r="A214" s="31"/>
      <c r="B214" s="12"/>
      <c r="C214" s="5"/>
    </row>
    <row r="215" spans="1:3" ht="14.25" customHeight="1" x14ac:dyDescent="0.45">
      <c r="A215" s="31"/>
      <c r="B215" s="12"/>
      <c r="C215" s="5"/>
    </row>
    <row r="216" spans="1:3" ht="14.25" customHeight="1" x14ac:dyDescent="0.45">
      <c r="A216" s="31"/>
      <c r="B216" s="12"/>
      <c r="C216" s="5"/>
    </row>
    <row r="217" spans="1:3" ht="14.25" customHeight="1" x14ac:dyDescent="0.45">
      <c r="A217" s="31"/>
      <c r="B217" s="12"/>
      <c r="C217" s="5"/>
    </row>
    <row r="218" spans="1:3" ht="14.25" customHeight="1" x14ac:dyDescent="0.45">
      <c r="A218" s="31"/>
      <c r="B218" s="12"/>
      <c r="C218" s="5"/>
    </row>
    <row r="219" spans="1:3" ht="14.25" customHeight="1" x14ac:dyDescent="0.45">
      <c r="A219" s="31"/>
      <c r="B219" s="12"/>
      <c r="C219" s="5"/>
    </row>
    <row r="220" spans="1:3" ht="14.25" customHeight="1" x14ac:dyDescent="0.45">
      <c r="A220" s="31"/>
      <c r="B220" s="12"/>
      <c r="C220" s="5"/>
    </row>
    <row r="221" spans="1:3" ht="14.25" customHeight="1" x14ac:dyDescent="0.45">
      <c r="A221" s="31"/>
      <c r="B221" s="12"/>
      <c r="C221" s="5"/>
    </row>
    <row r="222" spans="1:3" ht="14.25" customHeight="1" x14ac:dyDescent="0.45">
      <c r="A222" s="31"/>
      <c r="B222" s="12"/>
      <c r="C222" s="5"/>
    </row>
    <row r="223" spans="1:3" ht="14.25" customHeight="1" x14ac:dyDescent="0.45">
      <c r="A223" s="31"/>
      <c r="B223" s="12"/>
      <c r="C223" s="5"/>
    </row>
    <row r="224" spans="1:3" ht="14.25" customHeight="1" x14ac:dyDescent="0.45">
      <c r="A224" s="31"/>
      <c r="B224" s="12"/>
      <c r="C224" s="5"/>
    </row>
    <row r="225" spans="1:3" ht="14.25" customHeight="1" x14ac:dyDescent="0.45">
      <c r="A225" s="31"/>
      <c r="B225" s="12"/>
      <c r="C225" s="5"/>
    </row>
    <row r="226" spans="1:3" ht="14.25" customHeight="1" x14ac:dyDescent="0.45">
      <c r="A226" s="31"/>
      <c r="B226" s="12"/>
      <c r="C226" s="5"/>
    </row>
    <row r="227" spans="1:3" ht="14.25" customHeight="1" x14ac:dyDescent="0.45">
      <c r="A227" s="31"/>
      <c r="B227" s="12"/>
      <c r="C227" s="5"/>
    </row>
    <row r="228" spans="1:3" ht="14.25" customHeight="1" x14ac:dyDescent="0.45">
      <c r="A228" s="31"/>
      <c r="B228" s="12"/>
      <c r="C228" s="5"/>
    </row>
    <row r="229" spans="1:3" ht="14.25" customHeight="1" x14ac:dyDescent="0.45">
      <c r="A229" s="31"/>
      <c r="B229" s="12"/>
      <c r="C229" s="5"/>
    </row>
    <row r="230" spans="1:3" ht="14.25" customHeight="1" x14ac:dyDescent="0.45">
      <c r="A230" s="31"/>
      <c r="B230" s="12"/>
      <c r="C230" s="5"/>
    </row>
    <row r="231" spans="1:3" ht="14.25" customHeight="1" x14ac:dyDescent="0.45">
      <c r="A231" s="31"/>
      <c r="B231" s="12"/>
      <c r="C231" s="5"/>
    </row>
    <row r="232" spans="1:3" ht="14.25" customHeight="1" x14ac:dyDescent="0.45">
      <c r="A232" s="31"/>
      <c r="B232" s="12"/>
      <c r="C232" s="5"/>
    </row>
    <row r="233" spans="1:3" ht="14.25" customHeight="1" x14ac:dyDescent="0.45">
      <c r="A233" s="31"/>
      <c r="B233" s="12"/>
      <c r="C233" s="5"/>
    </row>
    <row r="234" spans="1:3" ht="14.25" customHeight="1" x14ac:dyDescent="0.45">
      <c r="A234" s="31"/>
      <c r="B234" s="12"/>
      <c r="C234" s="5"/>
    </row>
    <row r="235" spans="1:3" ht="14.25" customHeight="1" x14ac:dyDescent="0.45">
      <c r="A235" s="31"/>
      <c r="B235" s="12"/>
      <c r="C235" s="5"/>
    </row>
    <row r="236" spans="1:3" ht="14.25" customHeight="1" x14ac:dyDescent="0.45">
      <c r="A236" s="31"/>
      <c r="B236" s="12"/>
      <c r="C236" s="5"/>
    </row>
    <row r="237" spans="1:3" ht="14.25" customHeight="1" x14ac:dyDescent="0.45">
      <c r="A237" s="31"/>
      <c r="B237" s="12"/>
      <c r="C237" s="5"/>
    </row>
    <row r="238" spans="1:3" ht="14.25" customHeight="1" x14ac:dyDescent="0.45">
      <c r="A238" s="31"/>
      <c r="B238" s="12"/>
      <c r="C238" s="5"/>
    </row>
    <row r="239" spans="1:3" ht="14.25" customHeight="1" x14ac:dyDescent="0.45">
      <c r="A239" s="31"/>
      <c r="B239" s="12"/>
      <c r="C239" s="5"/>
    </row>
    <row r="240" spans="1:3" ht="14.25" customHeight="1" x14ac:dyDescent="0.45">
      <c r="A240" s="31"/>
      <c r="B240" s="12"/>
      <c r="C240" s="5"/>
    </row>
    <row r="241" spans="1:3" ht="14.25" customHeight="1" x14ac:dyDescent="0.45">
      <c r="A241" s="31"/>
      <c r="B241" s="12"/>
      <c r="C241" s="5"/>
    </row>
    <row r="242" spans="1:3" ht="14.25" customHeight="1" x14ac:dyDescent="0.45">
      <c r="A242" s="31"/>
      <c r="B242" s="12"/>
      <c r="C242" s="5"/>
    </row>
    <row r="243" spans="1:3" ht="14.25" customHeight="1" x14ac:dyDescent="0.45">
      <c r="A243" s="31"/>
      <c r="B243" s="12"/>
      <c r="C243" s="5"/>
    </row>
    <row r="244" spans="1:3" ht="14.25" customHeight="1" x14ac:dyDescent="0.45">
      <c r="A244" s="31"/>
      <c r="B244" s="12"/>
      <c r="C244" s="5"/>
    </row>
    <row r="245" spans="1:3" ht="14.25" customHeight="1" x14ac:dyDescent="0.45">
      <c r="A245" s="31"/>
      <c r="B245" s="12"/>
      <c r="C245" s="5"/>
    </row>
    <row r="246" spans="1:3" ht="14.25" customHeight="1" x14ac:dyDescent="0.45">
      <c r="A246" s="31"/>
      <c r="B246" s="12"/>
      <c r="C246" s="5"/>
    </row>
    <row r="247" spans="1:3" ht="14.25" customHeight="1" x14ac:dyDescent="0.45">
      <c r="A247" s="31"/>
      <c r="B247" s="12"/>
      <c r="C247" s="5"/>
    </row>
    <row r="248" spans="1:3" ht="14.25" customHeight="1" x14ac:dyDescent="0.45">
      <c r="A248" s="31"/>
      <c r="B248" s="12"/>
      <c r="C248" s="5"/>
    </row>
    <row r="249" spans="1:3" ht="14.25" customHeight="1" x14ac:dyDescent="0.45">
      <c r="A249" s="31"/>
      <c r="B249" s="12"/>
      <c r="C249" s="5"/>
    </row>
    <row r="250" spans="1:3" ht="14.25" customHeight="1" x14ac:dyDescent="0.45">
      <c r="A250" s="31"/>
      <c r="B250" s="12"/>
      <c r="C250" s="5"/>
    </row>
    <row r="251" spans="1:3" ht="14.25" customHeight="1" x14ac:dyDescent="0.45">
      <c r="A251" s="31"/>
      <c r="B251" s="12"/>
      <c r="C251" s="5"/>
    </row>
    <row r="252" spans="1:3" ht="14.25" customHeight="1" x14ac:dyDescent="0.45">
      <c r="A252" s="31"/>
      <c r="B252" s="12"/>
      <c r="C252" s="5"/>
    </row>
    <row r="253" spans="1:3" ht="14.25" customHeight="1" x14ac:dyDescent="0.45">
      <c r="A253" s="31"/>
      <c r="B253" s="12"/>
      <c r="C253" s="5"/>
    </row>
    <row r="254" spans="1:3" ht="14.25" customHeight="1" x14ac:dyDescent="0.45">
      <c r="A254" s="31"/>
      <c r="B254" s="12"/>
      <c r="C254" s="5"/>
    </row>
    <row r="255" spans="1:3" ht="14.25" customHeight="1" x14ac:dyDescent="0.45">
      <c r="A255" s="31"/>
      <c r="B255" s="12"/>
      <c r="C255" s="5"/>
    </row>
    <row r="256" spans="1:3" ht="14.25" customHeight="1" x14ac:dyDescent="0.45">
      <c r="A256" s="31"/>
      <c r="B256" s="12"/>
      <c r="C256" s="5"/>
    </row>
    <row r="257" spans="1:3" ht="14.25" customHeight="1" x14ac:dyDescent="0.45">
      <c r="A257" s="31"/>
      <c r="B257" s="12"/>
      <c r="C257" s="5"/>
    </row>
    <row r="258" spans="1:3" ht="14.25" customHeight="1" x14ac:dyDescent="0.45">
      <c r="A258" s="31"/>
      <c r="B258" s="12"/>
      <c r="C258" s="5"/>
    </row>
    <row r="259" spans="1:3" ht="14.25" customHeight="1" x14ac:dyDescent="0.45">
      <c r="A259" s="31"/>
      <c r="B259" s="12"/>
      <c r="C259" s="5"/>
    </row>
    <row r="260" spans="1:3" ht="14.25" customHeight="1" x14ac:dyDescent="0.45">
      <c r="A260" s="31"/>
      <c r="B260" s="12"/>
      <c r="C260" s="5"/>
    </row>
    <row r="261" spans="1:3" ht="14.25" customHeight="1" x14ac:dyDescent="0.45">
      <c r="A261" s="31"/>
      <c r="B261" s="12"/>
      <c r="C261" s="5"/>
    </row>
    <row r="262" spans="1:3" ht="14.25" customHeight="1" x14ac:dyDescent="0.45">
      <c r="A262" s="31"/>
      <c r="B262" s="12"/>
      <c r="C262" s="5"/>
    </row>
    <row r="263" spans="1:3" ht="14.25" customHeight="1" x14ac:dyDescent="0.45">
      <c r="A263" s="31"/>
      <c r="B263" s="12"/>
      <c r="C263" s="5"/>
    </row>
    <row r="264" spans="1:3" ht="14.25" customHeight="1" x14ac:dyDescent="0.45">
      <c r="A264" s="31"/>
      <c r="B264" s="12"/>
      <c r="C264" s="5"/>
    </row>
    <row r="265" spans="1:3" ht="14.25" customHeight="1" x14ac:dyDescent="0.45">
      <c r="A265" s="31"/>
      <c r="B265" s="12"/>
      <c r="C265" s="5"/>
    </row>
    <row r="266" spans="1:3" ht="14.25" customHeight="1" x14ac:dyDescent="0.45">
      <c r="A266" s="31"/>
      <c r="B266" s="12"/>
      <c r="C266" s="5"/>
    </row>
    <row r="267" spans="1:3" ht="14.25" customHeight="1" x14ac:dyDescent="0.45">
      <c r="A267" s="31"/>
      <c r="B267" s="12"/>
      <c r="C267" s="5"/>
    </row>
    <row r="268" spans="1:3" ht="14.25" customHeight="1" x14ac:dyDescent="0.45">
      <c r="A268" s="31"/>
      <c r="B268" s="12"/>
      <c r="C268" s="5"/>
    </row>
    <row r="269" spans="1:3" ht="14.25" customHeight="1" x14ac:dyDescent="0.45">
      <c r="A269" s="31"/>
      <c r="B269" s="12"/>
      <c r="C269" s="5"/>
    </row>
    <row r="270" spans="1:3" ht="14.25" customHeight="1" x14ac:dyDescent="0.45">
      <c r="A270" s="31"/>
      <c r="B270" s="12"/>
      <c r="C270" s="5"/>
    </row>
    <row r="271" spans="1:3" ht="14.25" customHeight="1" x14ac:dyDescent="0.45">
      <c r="A271" s="31"/>
      <c r="B271" s="12"/>
      <c r="C271" s="5"/>
    </row>
    <row r="272" spans="1:3" ht="14.25" customHeight="1" x14ac:dyDescent="0.45">
      <c r="A272" s="31"/>
      <c r="B272" s="12"/>
      <c r="C272" s="5"/>
    </row>
    <row r="273" spans="1:3" ht="14.25" customHeight="1" x14ac:dyDescent="0.45">
      <c r="A273" s="31"/>
      <c r="B273" s="12"/>
      <c r="C273" s="5"/>
    </row>
    <row r="274" spans="1:3" ht="14.25" customHeight="1" x14ac:dyDescent="0.45">
      <c r="A274" s="31"/>
      <c r="B274" s="12"/>
      <c r="C274" s="5"/>
    </row>
    <row r="275" spans="1:3" ht="14.25" customHeight="1" x14ac:dyDescent="0.45">
      <c r="A275" s="31"/>
      <c r="B275" s="12"/>
      <c r="C275" s="5"/>
    </row>
    <row r="276" spans="1:3" ht="14.25" customHeight="1" x14ac:dyDescent="0.45">
      <c r="A276" s="31"/>
      <c r="B276" s="12"/>
      <c r="C276" s="5"/>
    </row>
    <row r="277" spans="1:3" ht="14.25" customHeight="1" x14ac:dyDescent="0.45">
      <c r="A277" s="31"/>
      <c r="B277" s="12"/>
      <c r="C277" s="5"/>
    </row>
    <row r="278" spans="1:3" ht="14.25" customHeight="1" x14ac:dyDescent="0.45">
      <c r="A278" s="31"/>
      <c r="B278" s="12"/>
      <c r="C278" s="5"/>
    </row>
    <row r="279" spans="1:3" ht="14.25" customHeight="1" x14ac:dyDescent="0.45">
      <c r="A279" s="31"/>
      <c r="B279" s="12"/>
      <c r="C279" s="5"/>
    </row>
    <row r="280" spans="1:3" ht="14.25" customHeight="1" x14ac:dyDescent="0.45">
      <c r="A280" s="31"/>
      <c r="B280" s="12"/>
      <c r="C280" s="5"/>
    </row>
    <row r="281" spans="1:3" ht="14.25" customHeight="1" x14ac:dyDescent="0.45">
      <c r="A281" s="31"/>
      <c r="B281" s="12"/>
      <c r="C281" s="5"/>
    </row>
    <row r="282" spans="1:3" ht="14.25" customHeight="1" x14ac:dyDescent="0.45">
      <c r="A282" s="31"/>
      <c r="B282" s="12"/>
      <c r="C282" s="5"/>
    </row>
    <row r="283" spans="1:3" ht="14.25" customHeight="1" x14ac:dyDescent="0.45">
      <c r="A283" s="31"/>
      <c r="B283" s="12"/>
      <c r="C283" s="5"/>
    </row>
    <row r="284" spans="1:3" ht="14.25" customHeight="1" x14ac:dyDescent="0.45">
      <c r="A284" s="31"/>
      <c r="B284" s="12"/>
      <c r="C284" s="5"/>
    </row>
    <row r="285" spans="1:3" ht="14.25" customHeight="1" x14ac:dyDescent="0.45">
      <c r="A285" s="31"/>
      <c r="B285" s="12"/>
      <c r="C285" s="5"/>
    </row>
    <row r="286" spans="1:3" ht="14.25" customHeight="1" x14ac:dyDescent="0.45">
      <c r="A286" s="31"/>
      <c r="B286" s="12"/>
      <c r="C286" s="5"/>
    </row>
    <row r="287" spans="1:3" ht="14.25" customHeight="1" x14ac:dyDescent="0.45">
      <c r="A287" s="31"/>
      <c r="B287" s="12"/>
      <c r="C287" s="5"/>
    </row>
    <row r="288" spans="1:3" ht="14.25" customHeight="1" x14ac:dyDescent="0.45">
      <c r="A288" s="31"/>
      <c r="B288" s="12"/>
      <c r="C288" s="5"/>
    </row>
    <row r="289" spans="1:3" ht="14.25" customHeight="1" x14ac:dyDescent="0.45">
      <c r="A289" s="31"/>
      <c r="B289" s="12"/>
      <c r="C289" s="5"/>
    </row>
    <row r="290" spans="1:3" ht="14.25" customHeight="1" x14ac:dyDescent="0.45">
      <c r="A290" s="31"/>
      <c r="B290" s="12"/>
      <c r="C290" s="5"/>
    </row>
    <row r="291" spans="1:3" ht="14.25" customHeight="1" x14ac:dyDescent="0.45">
      <c r="A291" s="31"/>
      <c r="B291" s="12"/>
      <c r="C291" s="5"/>
    </row>
    <row r="292" spans="1:3" ht="14.25" customHeight="1" x14ac:dyDescent="0.45">
      <c r="A292" s="31"/>
      <c r="B292" s="12"/>
      <c r="C292" s="5"/>
    </row>
    <row r="293" spans="1:3" ht="14.25" customHeight="1" x14ac:dyDescent="0.45">
      <c r="A293" s="31"/>
      <c r="B293" s="12"/>
      <c r="C293" s="5"/>
    </row>
    <row r="294" spans="1:3" ht="14.25" customHeight="1" x14ac:dyDescent="0.45">
      <c r="A294" s="31"/>
      <c r="B294" s="12"/>
      <c r="C294" s="5"/>
    </row>
    <row r="295" spans="1:3" ht="14.25" customHeight="1" x14ac:dyDescent="0.45">
      <c r="A295" s="31"/>
      <c r="B295" s="12"/>
      <c r="C295" s="5"/>
    </row>
    <row r="296" spans="1:3" ht="14.25" customHeight="1" x14ac:dyDescent="0.45">
      <c r="A296" s="31"/>
      <c r="B296" s="12"/>
      <c r="C296" s="5"/>
    </row>
    <row r="297" spans="1:3" ht="14.25" customHeight="1" x14ac:dyDescent="0.45">
      <c r="A297" s="31"/>
      <c r="B297" s="12"/>
      <c r="C297" s="5"/>
    </row>
    <row r="298" spans="1:3" ht="14.25" customHeight="1" x14ac:dyDescent="0.45">
      <c r="A298" s="31"/>
      <c r="B298" s="12"/>
      <c r="C298" s="5"/>
    </row>
    <row r="299" spans="1:3" ht="14.25" customHeight="1" x14ac:dyDescent="0.45">
      <c r="A299" s="31"/>
      <c r="B299" s="12"/>
      <c r="C299" s="5"/>
    </row>
    <row r="300" spans="1:3" ht="14.25" customHeight="1" x14ac:dyDescent="0.45">
      <c r="A300" s="31"/>
      <c r="B300" s="12"/>
      <c r="C300" s="5"/>
    </row>
    <row r="301" spans="1:3" ht="14.25" customHeight="1" x14ac:dyDescent="0.45">
      <c r="A301" s="31"/>
      <c r="B301" s="12"/>
      <c r="C301" s="5"/>
    </row>
    <row r="302" spans="1:3" ht="14.25" customHeight="1" x14ac:dyDescent="0.45">
      <c r="A302" s="31"/>
      <c r="B302" s="12"/>
      <c r="C302" s="5"/>
    </row>
    <row r="303" spans="1:3" ht="14.25" customHeight="1" x14ac:dyDescent="0.45">
      <c r="A303" s="31"/>
      <c r="B303" s="12"/>
      <c r="C303" s="5"/>
    </row>
    <row r="304" spans="1:3" ht="14.25" customHeight="1" x14ac:dyDescent="0.45">
      <c r="A304" s="31"/>
      <c r="B304" s="12"/>
      <c r="C304" s="5"/>
    </row>
    <row r="305" spans="1:3" ht="14.25" customHeight="1" x14ac:dyDescent="0.45">
      <c r="A305" s="31"/>
      <c r="B305" s="12"/>
      <c r="C305" s="5"/>
    </row>
    <row r="306" spans="1:3" ht="14.25" customHeight="1" x14ac:dyDescent="0.45">
      <c r="A306" s="31"/>
      <c r="B306" s="12"/>
      <c r="C306" s="5"/>
    </row>
    <row r="307" spans="1:3" ht="14.25" customHeight="1" x14ac:dyDescent="0.45">
      <c r="A307" s="31"/>
      <c r="B307" s="12"/>
      <c r="C307" s="5"/>
    </row>
    <row r="308" spans="1:3" ht="14.25" customHeight="1" x14ac:dyDescent="0.45">
      <c r="A308" s="31"/>
      <c r="B308" s="12"/>
      <c r="C308" s="5"/>
    </row>
    <row r="309" spans="1:3" ht="14.25" customHeight="1" x14ac:dyDescent="0.45">
      <c r="A309" s="31"/>
      <c r="B309" s="12"/>
      <c r="C309" s="5"/>
    </row>
    <row r="310" spans="1:3" ht="14.25" customHeight="1" x14ac:dyDescent="0.45">
      <c r="A310" s="31"/>
      <c r="B310" s="12"/>
      <c r="C310" s="5"/>
    </row>
    <row r="311" spans="1:3" ht="14.25" customHeight="1" x14ac:dyDescent="0.45">
      <c r="A311" s="31"/>
      <c r="B311" s="12"/>
      <c r="C311" s="5"/>
    </row>
    <row r="312" spans="1:3" ht="14.25" customHeight="1" x14ac:dyDescent="0.45">
      <c r="A312" s="31"/>
      <c r="B312" s="12"/>
      <c r="C312" s="5"/>
    </row>
    <row r="313" spans="1:3" ht="14.25" customHeight="1" x14ac:dyDescent="0.45">
      <c r="A313" s="31"/>
      <c r="B313" s="12"/>
      <c r="C313" s="5"/>
    </row>
    <row r="314" spans="1:3" ht="14.25" customHeight="1" x14ac:dyDescent="0.45">
      <c r="A314" s="31"/>
      <c r="B314" s="12"/>
      <c r="C314" s="5"/>
    </row>
    <row r="315" spans="1:3" ht="14.25" customHeight="1" x14ac:dyDescent="0.45">
      <c r="A315" s="31"/>
      <c r="B315" s="12"/>
      <c r="C315" s="5"/>
    </row>
    <row r="316" spans="1:3" ht="14.25" customHeight="1" x14ac:dyDescent="0.45">
      <c r="A316" s="31"/>
      <c r="B316" s="12"/>
      <c r="C316" s="5"/>
    </row>
    <row r="317" spans="1:3" ht="14.25" customHeight="1" x14ac:dyDescent="0.45">
      <c r="A317" s="31"/>
      <c r="B317" s="12"/>
      <c r="C317" s="5"/>
    </row>
    <row r="318" spans="1:3" ht="14.25" customHeight="1" x14ac:dyDescent="0.45">
      <c r="A318" s="31"/>
      <c r="B318" s="12"/>
      <c r="C318" s="5"/>
    </row>
    <row r="319" spans="1:3" ht="14.25" customHeight="1" x14ac:dyDescent="0.45">
      <c r="A319" s="31"/>
      <c r="B319" s="12"/>
      <c r="C319" s="5"/>
    </row>
    <row r="320" spans="1:3" ht="14.25" customHeight="1" x14ac:dyDescent="0.45">
      <c r="A320" s="31"/>
      <c r="B320" s="12"/>
      <c r="C320" s="5"/>
    </row>
    <row r="321" spans="1:3" ht="14.25" customHeight="1" x14ac:dyDescent="0.45">
      <c r="A321" s="31"/>
      <c r="B321" s="12"/>
      <c r="C321" s="5"/>
    </row>
    <row r="322" spans="1:3" ht="14.25" customHeight="1" x14ac:dyDescent="0.45">
      <c r="A322" s="31"/>
      <c r="B322" s="12"/>
      <c r="C322" s="5"/>
    </row>
    <row r="323" spans="1:3" ht="14.25" customHeight="1" x14ac:dyDescent="0.45">
      <c r="A323" s="31"/>
      <c r="B323" s="12"/>
      <c r="C323" s="5"/>
    </row>
    <row r="324" spans="1:3" ht="14.25" customHeight="1" x14ac:dyDescent="0.45">
      <c r="A324" s="31"/>
      <c r="B324" s="12"/>
      <c r="C324" s="5"/>
    </row>
    <row r="325" spans="1:3" ht="14.25" customHeight="1" x14ac:dyDescent="0.45">
      <c r="A325" s="31"/>
      <c r="B325" s="12"/>
      <c r="C325" s="5"/>
    </row>
    <row r="326" spans="1:3" ht="14.25" customHeight="1" x14ac:dyDescent="0.45">
      <c r="A326" s="31"/>
      <c r="B326" s="12"/>
      <c r="C326" s="5"/>
    </row>
    <row r="327" spans="1:3" ht="14.25" customHeight="1" x14ac:dyDescent="0.45">
      <c r="A327" s="31"/>
      <c r="B327" s="12"/>
      <c r="C327" s="5"/>
    </row>
    <row r="328" spans="1:3" ht="14.25" customHeight="1" x14ac:dyDescent="0.45">
      <c r="A328" s="31"/>
      <c r="B328" s="12"/>
      <c r="C328" s="5"/>
    </row>
    <row r="329" spans="1:3" ht="14.25" customHeight="1" x14ac:dyDescent="0.45">
      <c r="A329" s="31"/>
      <c r="B329" s="12"/>
      <c r="C329" s="5"/>
    </row>
    <row r="330" spans="1:3" ht="14.25" customHeight="1" x14ac:dyDescent="0.45">
      <c r="A330" s="31"/>
      <c r="B330" s="12"/>
      <c r="C330" s="5"/>
    </row>
    <row r="331" spans="1:3" ht="14.25" customHeight="1" x14ac:dyDescent="0.45">
      <c r="A331" s="31"/>
      <c r="B331" s="12"/>
      <c r="C331" s="5"/>
    </row>
    <row r="332" spans="1:3" ht="14.25" customHeight="1" x14ac:dyDescent="0.45">
      <c r="A332" s="31"/>
      <c r="B332" s="12"/>
      <c r="C332" s="5"/>
    </row>
    <row r="333" spans="1:3" ht="14.25" customHeight="1" x14ac:dyDescent="0.45">
      <c r="A333" s="31"/>
      <c r="B333" s="12"/>
      <c r="C333" s="5"/>
    </row>
    <row r="334" spans="1:3" ht="14.25" customHeight="1" x14ac:dyDescent="0.45">
      <c r="A334" s="31"/>
      <c r="B334" s="12"/>
      <c r="C334" s="5"/>
    </row>
    <row r="335" spans="1:3" ht="14.25" customHeight="1" x14ac:dyDescent="0.45">
      <c r="A335" s="31"/>
      <c r="B335" s="12"/>
      <c r="C335" s="5"/>
    </row>
    <row r="336" spans="1:3" ht="14.25" customHeight="1" x14ac:dyDescent="0.45">
      <c r="A336" s="31"/>
      <c r="B336" s="12"/>
      <c r="C336" s="5"/>
    </row>
    <row r="337" spans="1:3" ht="14.25" customHeight="1" x14ac:dyDescent="0.45">
      <c r="A337" s="31"/>
      <c r="B337" s="12"/>
      <c r="C337" s="5"/>
    </row>
    <row r="338" spans="1:3" ht="14.25" customHeight="1" x14ac:dyDescent="0.45">
      <c r="A338" s="31"/>
      <c r="B338" s="12"/>
      <c r="C338" s="5"/>
    </row>
    <row r="339" spans="1:3" ht="14.25" customHeight="1" x14ac:dyDescent="0.45">
      <c r="A339" s="31"/>
      <c r="B339" s="12"/>
      <c r="C339" s="5"/>
    </row>
    <row r="340" spans="1:3" ht="14.25" customHeight="1" x14ac:dyDescent="0.45">
      <c r="A340" s="31"/>
      <c r="B340" s="12"/>
      <c r="C340" s="5"/>
    </row>
    <row r="341" spans="1:3" ht="14.25" customHeight="1" x14ac:dyDescent="0.45">
      <c r="A341" s="31"/>
      <c r="B341" s="12"/>
      <c r="C341" s="5"/>
    </row>
    <row r="342" spans="1:3" ht="14.25" customHeight="1" x14ac:dyDescent="0.45">
      <c r="A342" s="31"/>
      <c r="B342" s="12"/>
      <c r="C342" s="5"/>
    </row>
    <row r="343" spans="1:3" ht="14.25" customHeight="1" x14ac:dyDescent="0.45">
      <c r="A343" s="31"/>
      <c r="B343" s="12"/>
      <c r="C343" s="5"/>
    </row>
    <row r="344" spans="1:3" ht="14.25" customHeight="1" x14ac:dyDescent="0.45">
      <c r="A344" s="31"/>
      <c r="B344" s="12"/>
      <c r="C344" s="5"/>
    </row>
    <row r="345" spans="1:3" ht="14.25" customHeight="1" x14ac:dyDescent="0.45">
      <c r="A345" s="31"/>
      <c r="B345" s="12"/>
      <c r="C345" s="5"/>
    </row>
    <row r="346" spans="1:3" ht="14.25" customHeight="1" x14ac:dyDescent="0.45">
      <c r="A346" s="31"/>
      <c r="B346" s="12"/>
      <c r="C346" s="5"/>
    </row>
    <row r="347" spans="1:3" ht="14.25" customHeight="1" x14ac:dyDescent="0.45">
      <c r="A347" s="31"/>
      <c r="B347" s="12"/>
      <c r="C347" s="5"/>
    </row>
    <row r="348" spans="1:3" ht="14.25" customHeight="1" x14ac:dyDescent="0.45">
      <c r="A348" s="31"/>
      <c r="B348" s="12"/>
      <c r="C348" s="5"/>
    </row>
    <row r="349" spans="1:3" ht="14.25" customHeight="1" x14ac:dyDescent="0.45">
      <c r="A349" s="31"/>
      <c r="B349" s="12"/>
      <c r="C349" s="5"/>
    </row>
    <row r="350" spans="1:3" ht="14.25" customHeight="1" x14ac:dyDescent="0.45">
      <c r="A350" s="31"/>
      <c r="B350" s="12"/>
      <c r="C350" s="5"/>
    </row>
    <row r="351" spans="1:3" ht="14.25" customHeight="1" x14ac:dyDescent="0.45">
      <c r="A351" s="31"/>
      <c r="B351" s="12"/>
      <c r="C351" s="5"/>
    </row>
    <row r="352" spans="1:3" ht="14.25" customHeight="1" x14ac:dyDescent="0.45">
      <c r="A352" s="31"/>
      <c r="B352" s="12"/>
      <c r="C352" s="5"/>
    </row>
    <row r="353" spans="1:3" ht="14.25" customHeight="1" x14ac:dyDescent="0.45">
      <c r="A353" s="31"/>
      <c r="B353" s="12"/>
      <c r="C353" s="5"/>
    </row>
    <row r="354" spans="1:3" ht="14.25" customHeight="1" x14ac:dyDescent="0.45">
      <c r="A354" s="31"/>
      <c r="B354" s="12"/>
      <c r="C354" s="5"/>
    </row>
    <row r="355" spans="1:3" ht="14.25" customHeight="1" x14ac:dyDescent="0.45">
      <c r="A355" s="31"/>
      <c r="B355" s="12"/>
      <c r="C355" s="5"/>
    </row>
    <row r="356" spans="1:3" ht="14.25" customHeight="1" x14ac:dyDescent="0.45">
      <c r="A356" s="31"/>
      <c r="B356" s="12"/>
      <c r="C356" s="5"/>
    </row>
    <row r="357" spans="1:3" ht="14.25" customHeight="1" x14ac:dyDescent="0.45">
      <c r="A357" s="31"/>
      <c r="B357" s="12"/>
      <c r="C357" s="5"/>
    </row>
    <row r="358" spans="1:3" ht="14.25" customHeight="1" x14ac:dyDescent="0.45">
      <c r="A358" s="31"/>
      <c r="B358" s="12"/>
      <c r="C358" s="5"/>
    </row>
    <row r="359" spans="1:3" ht="14.25" customHeight="1" x14ac:dyDescent="0.45">
      <c r="A359" s="31"/>
      <c r="B359" s="12"/>
      <c r="C359" s="5"/>
    </row>
    <row r="360" spans="1:3" ht="14.25" customHeight="1" x14ac:dyDescent="0.45">
      <c r="A360" s="31"/>
      <c r="B360" s="12"/>
      <c r="C360" s="5"/>
    </row>
    <row r="361" spans="1:3" ht="14.25" customHeight="1" x14ac:dyDescent="0.45">
      <c r="A361" s="31"/>
      <c r="B361" s="12"/>
      <c r="C361" s="5"/>
    </row>
    <row r="362" spans="1:3" ht="14.25" customHeight="1" x14ac:dyDescent="0.45">
      <c r="A362" s="31"/>
      <c r="B362" s="12"/>
      <c r="C362" s="5"/>
    </row>
    <row r="363" spans="1:3" ht="14.25" customHeight="1" x14ac:dyDescent="0.45">
      <c r="A363" s="31"/>
      <c r="B363" s="12"/>
      <c r="C363" s="5"/>
    </row>
    <row r="364" spans="1:3" ht="14.25" customHeight="1" x14ac:dyDescent="0.45">
      <c r="A364" s="31"/>
      <c r="B364" s="12"/>
      <c r="C364" s="5"/>
    </row>
    <row r="365" spans="1:3" ht="14.25" customHeight="1" x14ac:dyDescent="0.45">
      <c r="A365" s="31"/>
      <c r="B365" s="12"/>
      <c r="C365" s="5"/>
    </row>
    <row r="366" spans="1:3" ht="14.25" customHeight="1" x14ac:dyDescent="0.45">
      <c r="A366" s="31"/>
      <c r="B366" s="12"/>
      <c r="C366" s="5"/>
    </row>
    <row r="367" spans="1:3" ht="14.25" customHeight="1" x14ac:dyDescent="0.45">
      <c r="A367" s="31"/>
      <c r="B367" s="12"/>
      <c r="C367" s="5"/>
    </row>
    <row r="368" spans="1:3" ht="14.25" customHeight="1" x14ac:dyDescent="0.45">
      <c r="A368" s="31"/>
      <c r="B368" s="12"/>
      <c r="C368" s="5"/>
    </row>
    <row r="369" spans="1:3" ht="14.25" customHeight="1" x14ac:dyDescent="0.45">
      <c r="A369" s="31"/>
      <c r="B369" s="12"/>
      <c r="C369" s="5"/>
    </row>
    <row r="370" spans="1:3" ht="14.25" customHeight="1" x14ac:dyDescent="0.45">
      <c r="A370" s="31"/>
      <c r="B370" s="12"/>
      <c r="C370" s="5"/>
    </row>
    <row r="371" spans="1:3" ht="14.25" customHeight="1" x14ac:dyDescent="0.45">
      <c r="A371" s="31"/>
      <c r="B371" s="12"/>
      <c r="C371" s="5"/>
    </row>
    <row r="372" spans="1:3" ht="14.25" customHeight="1" x14ac:dyDescent="0.45">
      <c r="A372" s="31"/>
      <c r="B372" s="12"/>
      <c r="C372" s="5"/>
    </row>
    <row r="373" spans="1:3" ht="14.25" customHeight="1" x14ac:dyDescent="0.45">
      <c r="A373" s="31"/>
      <c r="B373" s="12"/>
      <c r="C373" s="5"/>
    </row>
    <row r="374" spans="1:3" ht="14.25" customHeight="1" x14ac:dyDescent="0.45">
      <c r="A374" s="31"/>
      <c r="B374" s="12"/>
      <c r="C374" s="5"/>
    </row>
    <row r="375" spans="1:3" ht="14.25" customHeight="1" x14ac:dyDescent="0.45">
      <c r="A375" s="31"/>
      <c r="B375" s="12"/>
      <c r="C375" s="5"/>
    </row>
    <row r="376" spans="1:3" ht="14.25" customHeight="1" x14ac:dyDescent="0.45">
      <c r="A376" s="31"/>
      <c r="B376" s="12"/>
      <c r="C376" s="5"/>
    </row>
    <row r="377" spans="1:3" ht="14.25" customHeight="1" x14ac:dyDescent="0.45">
      <c r="A377" s="31"/>
      <c r="B377" s="12"/>
      <c r="C377" s="5"/>
    </row>
    <row r="378" spans="1:3" ht="14.25" customHeight="1" x14ac:dyDescent="0.45">
      <c r="A378" s="31"/>
      <c r="B378" s="12"/>
      <c r="C378" s="5"/>
    </row>
    <row r="379" spans="1:3" ht="14.25" customHeight="1" x14ac:dyDescent="0.45">
      <c r="A379" s="31"/>
      <c r="B379" s="12"/>
      <c r="C379" s="5"/>
    </row>
    <row r="380" spans="1:3" ht="14.25" customHeight="1" x14ac:dyDescent="0.45">
      <c r="A380" s="31"/>
      <c r="B380" s="12"/>
      <c r="C380" s="5"/>
    </row>
    <row r="381" spans="1:3" ht="14.25" customHeight="1" x14ac:dyDescent="0.45">
      <c r="A381" s="31"/>
      <c r="B381" s="12"/>
      <c r="C381" s="5"/>
    </row>
    <row r="382" spans="1:3" ht="14.25" customHeight="1" x14ac:dyDescent="0.45">
      <c r="A382" s="31"/>
      <c r="B382" s="12"/>
      <c r="C382" s="5"/>
    </row>
    <row r="383" spans="1:3" ht="14.25" customHeight="1" x14ac:dyDescent="0.45">
      <c r="A383" s="31"/>
      <c r="B383" s="12"/>
      <c r="C383" s="5"/>
    </row>
    <row r="384" spans="1:3" ht="14.25" customHeight="1" x14ac:dyDescent="0.45">
      <c r="A384" s="31"/>
      <c r="B384" s="12"/>
      <c r="C384" s="5"/>
    </row>
    <row r="385" spans="1:3" ht="14.25" customHeight="1" x14ac:dyDescent="0.45">
      <c r="A385" s="31"/>
      <c r="B385" s="12"/>
      <c r="C385" s="5"/>
    </row>
    <row r="386" spans="1:3" ht="14.25" customHeight="1" x14ac:dyDescent="0.45">
      <c r="A386" s="31"/>
      <c r="B386" s="12"/>
      <c r="C386" s="5"/>
    </row>
    <row r="387" spans="1:3" ht="14.25" customHeight="1" x14ac:dyDescent="0.45">
      <c r="A387" s="31"/>
      <c r="B387" s="12"/>
      <c r="C387" s="5"/>
    </row>
    <row r="388" spans="1:3" ht="14.25" customHeight="1" x14ac:dyDescent="0.45">
      <c r="A388" s="31"/>
      <c r="B388" s="12"/>
      <c r="C388" s="5"/>
    </row>
    <row r="389" spans="1:3" ht="14.25" customHeight="1" x14ac:dyDescent="0.45">
      <c r="A389" s="31"/>
      <c r="B389" s="12"/>
      <c r="C389" s="5"/>
    </row>
    <row r="390" spans="1:3" ht="14.25" customHeight="1" x14ac:dyDescent="0.45">
      <c r="A390" s="31"/>
      <c r="B390" s="12"/>
      <c r="C390" s="5"/>
    </row>
    <row r="391" spans="1:3" ht="14.25" customHeight="1" x14ac:dyDescent="0.45">
      <c r="A391" s="31"/>
      <c r="B391" s="12"/>
      <c r="C391" s="5"/>
    </row>
    <row r="392" spans="1:3" ht="14.25" customHeight="1" x14ac:dyDescent="0.45">
      <c r="A392" s="31"/>
      <c r="B392" s="12"/>
      <c r="C392" s="5"/>
    </row>
    <row r="393" spans="1:3" ht="14.25" customHeight="1" x14ac:dyDescent="0.45">
      <c r="A393" s="31"/>
      <c r="B393" s="12"/>
      <c r="C393" s="5"/>
    </row>
    <row r="394" spans="1:3" ht="14.25" customHeight="1" x14ac:dyDescent="0.45">
      <c r="A394" s="31"/>
      <c r="B394" s="12"/>
      <c r="C394" s="5"/>
    </row>
    <row r="395" spans="1:3" ht="14.25" customHeight="1" x14ac:dyDescent="0.45">
      <c r="A395" s="31"/>
      <c r="B395" s="12"/>
      <c r="C395" s="5"/>
    </row>
    <row r="396" spans="1:3" ht="14.25" customHeight="1" x14ac:dyDescent="0.45">
      <c r="A396" s="31"/>
      <c r="B396" s="12"/>
      <c r="C396" s="5"/>
    </row>
    <row r="397" spans="1:3" ht="14.25" customHeight="1" x14ac:dyDescent="0.45">
      <c r="A397" s="31"/>
      <c r="B397" s="12"/>
      <c r="C397" s="5"/>
    </row>
    <row r="398" spans="1:3" ht="14.25" customHeight="1" x14ac:dyDescent="0.45">
      <c r="A398" s="31"/>
      <c r="B398" s="12"/>
      <c r="C398" s="5"/>
    </row>
    <row r="399" spans="1:3" ht="14.25" customHeight="1" x14ac:dyDescent="0.45">
      <c r="A399" s="31"/>
      <c r="B399" s="12"/>
      <c r="C399" s="5"/>
    </row>
    <row r="400" spans="1:3" ht="14.25" customHeight="1" x14ac:dyDescent="0.45">
      <c r="A400" s="31"/>
      <c r="B400" s="12"/>
      <c r="C400" s="5"/>
    </row>
    <row r="401" spans="1:3" ht="14.25" customHeight="1" x14ac:dyDescent="0.45">
      <c r="A401" s="31"/>
      <c r="B401" s="12"/>
      <c r="C401" s="5"/>
    </row>
    <row r="402" spans="1:3" ht="14.25" customHeight="1" x14ac:dyDescent="0.45">
      <c r="A402" s="31"/>
      <c r="B402" s="12"/>
      <c r="C402" s="5"/>
    </row>
    <row r="403" spans="1:3" ht="14.25" customHeight="1" x14ac:dyDescent="0.45">
      <c r="A403" s="31"/>
      <c r="B403" s="12"/>
      <c r="C403" s="5"/>
    </row>
    <row r="404" spans="1:3" ht="14.25" customHeight="1" x14ac:dyDescent="0.45">
      <c r="A404" s="31"/>
      <c r="B404" s="12"/>
      <c r="C404" s="5"/>
    </row>
    <row r="405" spans="1:3" ht="14.25" customHeight="1" x14ac:dyDescent="0.45">
      <c r="A405" s="31"/>
      <c r="B405" s="12"/>
      <c r="C405" s="5"/>
    </row>
    <row r="406" spans="1:3" ht="14.25" customHeight="1" x14ac:dyDescent="0.45">
      <c r="A406" s="31"/>
      <c r="B406" s="12"/>
      <c r="C406" s="5"/>
    </row>
    <row r="407" spans="1:3" ht="14.25" customHeight="1" x14ac:dyDescent="0.45">
      <c r="A407" s="31"/>
      <c r="B407" s="12"/>
      <c r="C407" s="5"/>
    </row>
    <row r="408" spans="1:3" ht="14.25" customHeight="1" x14ac:dyDescent="0.45">
      <c r="A408" s="31"/>
      <c r="B408" s="12"/>
      <c r="C408" s="5"/>
    </row>
    <row r="409" spans="1:3" ht="14.25" customHeight="1" x14ac:dyDescent="0.45">
      <c r="A409" s="31"/>
      <c r="B409" s="12"/>
      <c r="C409" s="5"/>
    </row>
    <row r="410" spans="1:3" ht="14.25" customHeight="1" x14ac:dyDescent="0.45">
      <c r="A410" s="31"/>
      <c r="B410" s="12"/>
      <c r="C410" s="5"/>
    </row>
    <row r="411" spans="1:3" ht="14.25" customHeight="1" x14ac:dyDescent="0.45">
      <c r="A411" s="31"/>
      <c r="B411" s="12"/>
      <c r="C411" s="5"/>
    </row>
    <row r="412" spans="1:3" ht="14.25" customHeight="1" x14ac:dyDescent="0.45">
      <c r="A412" s="31"/>
      <c r="B412" s="12"/>
      <c r="C412" s="5"/>
    </row>
    <row r="413" spans="1:3" ht="14.25" customHeight="1" x14ac:dyDescent="0.45">
      <c r="A413" s="31"/>
      <c r="B413" s="12"/>
      <c r="C413" s="5"/>
    </row>
    <row r="414" spans="1:3" ht="14.25" customHeight="1" x14ac:dyDescent="0.45">
      <c r="A414" s="31"/>
      <c r="B414" s="12"/>
      <c r="C414" s="5"/>
    </row>
    <row r="415" spans="1:3" ht="14.25" customHeight="1" x14ac:dyDescent="0.45">
      <c r="A415" s="31"/>
      <c r="B415" s="12"/>
      <c r="C415" s="5"/>
    </row>
    <row r="416" spans="1:3" ht="14.25" customHeight="1" x14ac:dyDescent="0.45">
      <c r="A416" s="31"/>
      <c r="B416" s="12"/>
      <c r="C416" s="5"/>
    </row>
    <row r="417" spans="1:3" ht="14.25" customHeight="1" x14ac:dyDescent="0.45">
      <c r="A417" s="31"/>
      <c r="B417" s="12"/>
      <c r="C417" s="5"/>
    </row>
    <row r="418" spans="1:3" ht="14.25" customHeight="1" x14ac:dyDescent="0.45">
      <c r="A418" s="31"/>
      <c r="B418" s="12"/>
      <c r="C418" s="5"/>
    </row>
    <row r="419" spans="1:3" ht="14.25" customHeight="1" x14ac:dyDescent="0.45">
      <c r="A419" s="31"/>
      <c r="B419" s="12"/>
      <c r="C419" s="5"/>
    </row>
    <row r="420" spans="1:3" ht="14.25" customHeight="1" x14ac:dyDescent="0.45">
      <c r="A420" s="31"/>
      <c r="B420" s="12"/>
      <c r="C420" s="5"/>
    </row>
    <row r="421" spans="1:3" ht="14.25" customHeight="1" x14ac:dyDescent="0.45">
      <c r="A421" s="31"/>
      <c r="B421" s="12"/>
      <c r="C421" s="5"/>
    </row>
    <row r="422" spans="1:3" ht="14.25" customHeight="1" x14ac:dyDescent="0.45">
      <c r="A422" s="31"/>
      <c r="B422" s="12"/>
      <c r="C422" s="5"/>
    </row>
    <row r="423" spans="1:3" ht="14.25" customHeight="1" x14ac:dyDescent="0.45">
      <c r="A423" s="31"/>
      <c r="B423" s="12"/>
      <c r="C423" s="5"/>
    </row>
    <row r="424" spans="1:3" ht="14.25" customHeight="1" x14ac:dyDescent="0.45">
      <c r="A424" s="31"/>
      <c r="B424" s="12"/>
      <c r="C424" s="5"/>
    </row>
    <row r="425" spans="1:3" ht="14.25" customHeight="1" x14ac:dyDescent="0.45">
      <c r="A425" s="31"/>
      <c r="B425" s="12"/>
      <c r="C425" s="5"/>
    </row>
    <row r="426" spans="1:3" ht="14.25" customHeight="1" x14ac:dyDescent="0.45">
      <c r="A426" s="31"/>
      <c r="B426" s="12"/>
      <c r="C426" s="5"/>
    </row>
    <row r="427" spans="1:3" ht="14.25" customHeight="1" x14ac:dyDescent="0.45">
      <c r="A427" s="31"/>
      <c r="B427" s="12"/>
      <c r="C427" s="5"/>
    </row>
    <row r="428" spans="1:3" ht="14.25" customHeight="1" x14ac:dyDescent="0.45">
      <c r="A428" s="31"/>
      <c r="B428" s="12"/>
      <c r="C428" s="5"/>
    </row>
    <row r="429" spans="1:3" ht="14.25" customHeight="1" x14ac:dyDescent="0.45">
      <c r="A429" s="31"/>
      <c r="B429" s="12"/>
      <c r="C429" s="5"/>
    </row>
    <row r="430" spans="1:3" ht="14.25" customHeight="1" x14ac:dyDescent="0.45">
      <c r="A430" s="31"/>
      <c r="B430" s="12"/>
      <c r="C430" s="5"/>
    </row>
    <row r="431" spans="1:3" ht="14.25" customHeight="1" x14ac:dyDescent="0.45">
      <c r="A431" s="31"/>
      <c r="B431" s="12"/>
      <c r="C431" s="5"/>
    </row>
    <row r="432" spans="1:3" ht="14.25" customHeight="1" x14ac:dyDescent="0.45">
      <c r="A432" s="31"/>
      <c r="B432" s="12"/>
      <c r="C432" s="5"/>
    </row>
    <row r="433" spans="1:3" ht="14.25" customHeight="1" x14ac:dyDescent="0.45">
      <c r="A433" s="31"/>
      <c r="B433" s="12"/>
      <c r="C433" s="5"/>
    </row>
    <row r="434" spans="1:3" ht="14.25" customHeight="1" x14ac:dyDescent="0.45">
      <c r="A434" s="31"/>
      <c r="B434" s="12"/>
      <c r="C434" s="5"/>
    </row>
    <row r="435" spans="1:3" ht="14.25" customHeight="1" x14ac:dyDescent="0.45">
      <c r="A435" s="31"/>
      <c r="B435" s="12"/>
      <c r="C435" s="5"/>
    </row>
    <row r="436" spans="1:3" ht="14.25" customHeight="1" x14ac:dyDescent="0.45">
      <c r="A436" s="31"/>
      <c r="B436" s="12"/>
      <c r="C436" s="5"/>
    </row>
    <row r="437" spans="1:3" ht="14.25" customHeight="1" x14ac:dyDescent="0.45">
      <c r="A437" s="31"/>
      <c r="B437" s="12"/>
      <c r="C437" s="5"/>
    </row>
    <row r="438" spans="1:3" ht="14.25" customHeight="1" x14ac:dyDescent="0.45">
      <c r="A438" s="31"/>
      <c r="B438" s="12"/>
      <c r="C438" s="5"/>
    </row>
    <row r="439" spans="1:3" ht="14.25" customHeight="1" x14ac:dyDescent="0.45">
      <c r="A439" s="31"/>
      <c r="B439" s="12"/>
      <c r="C439" s="5"/>
    </row>
    <row r="440" spans="1:3" ht="14.25" customHeight="1" x14ac:dyDescent="0.45">
      <c r="A440" s="31"/>
      <c r="B440" s="12"/>
      <c r="C440" s="5"/>
    </row>
    <row r="441" spans="1:3" ht="14.25" customHeight="1" x14ac:dyDescent="0.45">
      <c r="A441" s="31"/>
      <c r="B441" s="12"/>
      <c r="C441" s="5"/>
    </row>
    <row r="442" spans="1:3" ht="14.25" customHeight="1" x14ac:dyDescent="0.45">
      <c r="A442" s="31"/>
      <c r="B442" s="12"/>
      <c r="C442" s="5"/>
    </row>
    <row r="443" spans="1:3" ht="14.25" customHeight="1" x14ac:dyDescent="0.45">
      <c r="A443" s="31"/>
      <c r="B443" s="12"/>
      <c r="C443" s="5"/>
    </row>
    <row r="444" spans="1:3" ht="14.25" customHeight="1" x14ac:dyDescent="0.45">
      <c r="A444" s="31"/>
      <c r="B444" s="12"/>
      <c r="C444" s="5"/>
    </row>
    <row r="445" spans="1:3" ht="14.25" customHeight="1" x14ac:dyDescent="0.45">
      <c r="A445" s="31"/>
      <c r="B445" s="12"/>
      <c r="C445" s="5"/>
    </row>
    <row r="446" spans="1:3" ht="14.25" customHeight="1" x14ac:dyDescent="0.45">
      <c r="A446" s="31"/>
      <c r="B446" s="12"/>
      <c r="C446" s="5"/>
    </row>
    <row r="447" spans="1:3" ht="14.25" customHeight="1" x14ac:dyDescent="0.45">
      <c r="A447" s="31"/>
      <c r="B447" s="12"/>
      <c r="C447" s="5"/>
    </row>
    <row r="448" spans="1:3" ht="14.25" customHeight="1" x14ac:dyDescent="0.45">
      <c r="A448" s="31"/>
      <c r="B448" s="12"/>
      <c r="C448" s="5"/>
    </row>
    <row r="449" spans="1:3" ht="14.25" customHeight="1" x14ac:dyDescent="0.45">
      <c r="A449" s="31"/>
      <c r="B449" s="12"/>
      <c r="C449" s="5"/>
    </row>
    <row r="450" spans="1:3" ht="14.25" customHeight="1" x14ac:dyDescent="0.45">
      <c r="A450" s="31"/>
      <c r="B450" s="12"/>
      <c r="C450" s="5"/>
    </row>
    <row r="451" spans="1:3" ht="14.25" customHeight="1" x14ac:dyDescent="0.45">
      <c r="A451" s="31"/>
      <c r="B451" s="12"/>
      <c r="C451" s="5"/>
    </row>
    <row r="452" spans="1:3" ht="14.25" customHeight="1" x14ac:dyDescent="0.45">
      <c r="A452" s="31"/>
      <c r="B452" s="12"/>
      <c r="C452" s="5"/>
    </row>
    <row r="453" spans="1:3" ht="14.25" customHeight="1" x14ac:dyDescent="0.45">
      <c r="A453" s="31"/>
      <c r="B453" s="12"/>
      <c r="C453" s="5"/>
    </row>
    <row r="454" spans="1:3" ht="14.25" customHeight="1" x14ac:dyDescent="0.45">
      <c r="A454" s="31"/>
      <c r="B454" s="12"/>
      <c r="C454" s="5"/>
    </row>
    <row r="455" spans="1:3" ht="14.25" customHeight="1" x14ac:dyDescent="0.45">
      <c r="A455" s="31"/>
      <c r="B455" s="12"/>
      <c r="C455" s="5"/>
    </row>
    <row r="456" spans="1:3" ht="14.25" customHeight="1" x14ac:dyDescent="0.45">
      <c r="A456" s="31"/>
      <c r="B456" s="12"/>
      <c r="C456" s="5"/>
    </row>
    <row r="457" spans="1:3" ht="14.25" customHeight="1" x14ac:dyDescent="0.45">
      <c r="A457" s="31"/>
      <c r="B457" s="12"/>
      <c r="C457" s="5"/>
    </row>
    <row r="458" spans="1:3" ht="14.25" customHeight="1" x14ac:dyDescent="0.45">
      <c r="A458" s="31"/>
      <c r="B458" s="12"/>
      <c r="C458" s="5"/>
    </row>
    <row r="459" spans="1:3" ht="14.25" customHeight="1" x14ac:dyDescent="0.45">
      <c r="A459" s="31"/>
      <c r="B459" s="12"/>
      <c r="C459" s="5"/>
    </row>
    <row r="460" spans="1:3" ht="14.25" customHeight="1" x14ac:dyDescent="0.45">
      <c r="A460" s="31"/>
      <c r="B460" s="12"/>
      <c r="C460" s="5"/>
    </row>
    <row r="461" spans="1:3" ht="14.25" customHeight="1" x14ac:dyDescent="0.45">
      <c r="A461" s="31"/>
      <c r="B461" s="12"/>
      <c r="C461" s="5"/>
    </row>
    <row r="462" spans="1:3" ht="14.25" customHeight="1" x14ac:dyDescent="0.45">
      <c r="A462" s="31"/>
      <c r="B462" s="12"/>
      <c r="C462" s="5"/>
    </row>
    <row r="463" spans="1:3" ht="14.25" customHeight="1" x14ac:dyDescent="0.45">
      <c r="A463" s="31"/>
      <c r="B463" s="12"/>
      <c r="C463" s="5"/>
    </row>
    <row r="464" spans="1:3" ht="14.25" customHeight="1" x14ac:dyDescent="0.45">
      <c r="A464" s="31"/>
      <c r="B464" s="12"/>
      <c r="C464" s="5"/>
    </row>
    <row r="465" spans="1:3" ht="14.25" customHeight="1" x14ac:dyDescent="0.45">
      <c r="A465" s="31"/>
      <c r="B465" s="12"/>
      <c r="C465" s="5"/>
    </row>
    <row r="466" spans="1:3" ht="14.25" customHeight="1" x14ac:dyDescent="0.45">
      <c r="A466" s="31"/>
      <c r="B466" s="12"/>
      <c r="C466" s="5"/>
    </row>
    <row r="467" spans="1:3" ht="14.25" customHeight="1" x14ac:dyDescent="0.45">
      <c r="A467" s="31"/>
      <c r="B467" s="12"/>
      <c r="C467" s="5"/>
    </row>
    <row r="468" spans="1:3" ht="14.25" customHeight="1" x14ac:dyDescent="0.45">
      <c r="A468" s="31"/>
      <c r="B468" s="12"/>
      <c r="C468" s="5"/>
    </row>
    <row r="469" spans="1:3" ht="14.25" customHeight="1" x14ac:dyDescent="0.45">
      <c r="A469" s="31"/>
      <c r="B469" s="12"/>
      <c r="C469" s="5"/>
    </row>
    <row r="470" spans="1:3" ht="14.25" customHeight="1" x14ac:dyDescent="0.45">
      <c r="A470" s="31"/>
      <c r="B470" s="12"/>
      <c r="C470" s="5"/>
    </row>
    <row r="471" spans="1:3" ht="14.25" customHeight="1" x14ac:dyDescent="0.45">
      <c r="A471" s="31"/>
      <c r="B471" s="12"/>
      <c r="C471" s="5"/>
    </row>
    <row r="472" spans="1:3" ht="14.25" customHeight="1" x14ac:dyDescent="0.45">
      <c r="A472" s="31"/>
      <c r="B472" s="12"/>
      <c r="C472" s="5"/>
    </row>
    <row r="473" spans="1:3" ht="14.25" customHeight="1" x14ac:dyDescent="0.45">
      <c r="A473" s="31"/>
      <c r="B473" s="12"/>
      <c r="C473" s="5"/>
    </row>
    <row r="474" spans="1:3" ht="14.25" customHeight="1" x14ac:dyDescent="0.45">
      <c r="A474" s="31"/>
      <c r="B474" s="12"/>
      <c r="C474" s="5"/>
    </row>
    <row r="475" spans="1:3" ht="14.25" customHeight="1" x14ac:dyDescent="0.45">
      <c r="A475" s="31"/>
      <c r="B475" s="12"/>
      <c r="C475" s="5"/>
    </row>
    <row r="476" spans="1:3" ht="14.25" customHeight="1" x14ac:dyDescent="0.45">
      <c r="A476" s="31"/>
      <c r="B476" s="12"/>
      <c r="C476" s="5"/>
    </row>
    <row r="477" spans="1:3" ht="14.25" customHeight="1" x14ac:dyDescent="0.45">
      <c r="A477" s="31"/>
      <c r="B477" s="12"/>
      <c r="C477" s="5"/>
    </row>
    <row r="478" spans="1:3" ht="14.25" customHeight="1" x14ac:dyDescent="0.45">
      <c r="A478" s="31"/>
      <c r="B478" s="12"/>
      <c r="C478" s="5"/>
    </row>
    <row r="479" spans="1:3" ht="14.25" customHeight="1" x14ac:dyDescent="0.45">
      <c r="A479" s="31"/>
      <c r="B479" s="12"/>
      <c r="C479" s="5"/>
    </row>
    <row r="480" spans="1:3" ht="14.25" customHeight="1" x14ac:dyDescent="0.45">
      <c r="A480" s="31"/>
      <c r="B480" s="12"/>
      <c r="C480" s="5"/>
    </row>
    <row r="481" spans="1:3" ht="14.25" customHeight="1" x14ac:dyDescent="0.45">
      <c r="A481" s="31"/>
      <c r="B481" s="12"/>
      <c r="C481" s="5"/>
    </row>
    <row r="482" spans="1:3" ht="14.25" customHeight="1" x14ac:dyDescent="0.45">
      <c r="A482" s="31"/>
      <c r="B482" s="12"/>
      <c r="C482" s="5"/>
    </row>
    <row r="483" spans="1:3" ht="14.25" customHeight="1" x14ac:dyDescent="0.45">
      <c r="A483" s="31"/>
      <c r="B483" s="12"/>
      <c r="C483" s="5"/>
    </row>
    <row r="484" spans="1:3" ht="14.25" customHeight="1" x14ac:dyDescent="0.45">
      <c r="A484" s="31"/>
      <c r="B484" s="12"/>
      <c r="C484" s="5"/>
    </row>
    <row r="485" spans="1:3" ht="14.25" customHeight="1" x14ac:dyDescent="0.45">
      <c r="A485" s="31"/>
      <c r="B485" s="12"/>
      <c r="C485" s="5"/>
    </row>
    <row r="486" spans="1:3" ht="14.25" customHeight="1" x14ac:dyDescent="0.45">
      <c r="A486" s="31"/>
      <c r="B486" s="12"/>
      <c r="C486" s="5"/>
    </row>
    <row r="487" spans="1:3" ht="14.25" customHeight="1" x14ac:dyDescent="0.45">
      <c r="A487" s="31"/>
      <c r="B487" s="12"/>
      <c r="C487" s="5"/>
    </row>
    <row r="488" spans="1:3" ht="14.25" customHeight="1" x14ac:dyDescent="0.45">
      <c r="A488" s="31"/>
      <c r="B488" s="12"/>
      <c r="C488" s="5"/>
    </row>
    <row r="489" spans="1:3" ht="14.25" customHeight="1" x14ac:dyDescent="0.45">
      <c r="A489" s="31"/>
      <c r="B489" s="12"/>
      <c r="C489" s="5"/>
    </row>
    <row r="490" spans="1:3" ht="14.25" customHeight="1" x14ac:dyDescent="0.45">
      <c r="A490" s="31"/>
      <c r="B490" s="12"/>
      <c r="C490" s="5"/>
    </row>
    <row r="491" spans="1:3" ht="14.25" customHeight="1" x14ac:dyDescent="0.45">
      <c r="A491" s="31"/>
      <c r="B491" s="12"/>
      <c r="C491" s="5"/>
    </row>
    <row r="492" spans="1:3" ht="14.25" customHeight="1" x14ac:dyDescent="0.45">
      <c r="A492" s="31"/>
      <c r="B492" s="12"/>
      <c r="C492" s="5"/>
    </row>
    <row r="493" spans="1:3" ht="14.25" customHeight="1" x14ac:dyDescent="0.45">
      <c r="A493" s="31"/>
      <c r="B493" s="12"/>
      <c r="C493" s="5"/>
    </row>
    <row r="494" spans="1:3" ht="14.25" customHeight="1" x14ac:dyDescent="0.45">
      <c r="A494" s="31"/>
      <c r="B494" s="12"/>
      <c r="C494" s="5"/>
    </row>
    <row r="495" spans="1:3" ht="14.25" customHeight="1" x14ac:dyDescent="0.45">
      <c r="A495" s="31"/>
      <c r="B495" s="12"/>
      <c r="C495" s="5"/>
    </row>
    <row r="496" spans="1:3" ht="14.25" customHeight="1" x14ac:dyDescent="0.45">
      <c r="A496" s="31"/>
      <c r="B496" s="12"/>
      <c r="C496" s="5"/>
    </row>
    <row r="497" spans="1:3" ht="14.25" customHeight="1" x14ac:dyDescent="0.45">
      <c r="A497" s="31"/>
      <c r="B497" s="12"/>
      <c r="C497" s="5"/>
    </row>
    <row r="498" spans="1:3" ht="14.25" customHeight="1" x14ac:dyDescent="0.45">
      <c r="A498" s="31"/>
      <c r="B498" s="12"/>
      <c r="C498" s="5"/>
    </row>
    <row r="499" spans="1:3" ht="14.25" customHeight="1" x14ac:dyDescent="0.45">
      <c r="A499" s="31"/>
      <c r="B499" s="12"/>
      <c r="C499" s="5"/>
    </row>
    <row r="500" spans="1:3" ht="14.25" customHeight="1" x14ac:dyDescent="0.45">
      <c r="A500" s="31"/>
      <c r="B500" s="12"/>
      <c r="C500" s="5"/>
    </row>
    <row r="501" spans="1:3" ht="14.25" customHeight="1" x14ac:dyDescent="0.45">
      <c r="A501" s="31"/>
      <c r="B501" s="12"/>
      <c r="C501" s="5"/>
    </row>
    <row r="502" spans="1:3" ht="14.25" customHeight="1" x14ac:dyDescent="0.45">
      <c r="A502" s="31"/>
      <c r="B502" s="12"/>
      <c r="C502" s="5"/>
    </row>
    <row r="503" spans="1:3" ht="14.25" customHeight="1" x14ac:dyDescent="0.45">
      <c r="A503" s="31"/>
      <c r="B503" s="12"/>
      <c r="C503" s="5"/>
    </row>
    <row r="504" spans="1:3" ht="14.25" customHeight="1" x14ac:dyDescent="0.45">
      <c r="A504" s="31"/>
      <c r="B504" s="12"/>
      <c r="C504" s="5"/>
    </row>
    <row r="505" spans="1:3" ht="14.25" customHeight="1" x14ac:dyDescent="0.45">
      <c r="A505" s="31"/>
      <c r="B505" s="12"/>
      <c r="C505" s="5"/>
    </row>
    <row r="506" spans="1:3" ht="14.25" customHeight="1" x14ac:dyDescent="0.45">
      <c r="A506" s="31"/>
      <c r="B506" s="12"/>
      <c r="C506" s="5"/>
    </row>
    <row r="507" spans="1:3" ht="14.25" customHeight="1" x14ac:dyDescent="0.45">
      <c r="A507" s="31"/>
      <c r="B507" s="12"/>
      <c r="C507" s="5"/>
    </row>
    <row r="508" spans="1:3" ht="14.25" customHeight="1" x14ac:dyDescent="0.45">
      <c r="A508" s="31"/>
      <c r="B508" s="12"/>
      <c r="C508" s="5"/>
    </row>
    <row r="509" spans="1:3" ht="14.25" customHeight="1" x14ac:dyDescent="0.45">
      <c r="A509" s="31"/>
      <c r="B509" s="12"/>
      <c r="C509" s="5"/>
    </row>
    <row r="510" spans="1:3" ht="14.25" customHeight="1" x14ac:dyDescent="0.45">
      <c r="A510" s="31"/>
      <c r="B510" s="12"/>
      <c r="C510" s="5"/>
    </row>
    <row r="511" spans="1:3" ht="14.25" customHeight="1" x14ac:dyDescent="0.45">
      <c r="A511" s="31"/>
      <c r="B511" s="12"/>
      <c r="C511" s="5"/>
    </row>
    <row r="512" spans="1:3" ht="14.25" customHeight="1" x14ac:dyDescent="0.45">
      <c r="A512" s="31"/>
      <c r="B512" s="12"/>
      <c r="C512" s="5"/>
    </row>
    <row r="513" spans="1:3" ht="14.25" customHeight="1" x14ac:dyDescent="0.45">
      <c r="A513" s="31"/>
      <c r="B513" s="12"/>
      <c r="C513" s="5"/>
    </row>
    <row r="514" spans="1:3" ht="14.25" customHeight="1" x14ac:dyDescent="0.45">
      <c r="A514" s="31"/>
      <c r="B514" s="12"/>
      <c r="C514" s="5"/>
    </row>
    <row r="515" spans="1:3" ht="14.25" customHeight="1" x14ac:dyDescent="0.45">
      <c r="A515" s="31"/>
      <c r="B515" s="12"/>
      <c r="C515" s="5"/>
    </row>
    <row r="516" spans="1:3" ht="14.25" customHeight="1" x14ac:dyDescent="0.45">
      <c r="A516" s="31"/>
      <c r="B516" s="12"/>
      <c r="C516" s="5"/>
    </row>
    <row r="517" spans="1:3" ht="14.25" customHeight="1" x14ac:dyDescent="0.45">
      <c r="A517" s="31"/>
      <c r="B517" s="12"/>
      <c r="C517" s="5"/>
    </row>
    <row r="518" spans="1:3" ht="14.25" customHeight="1" x14ac:dyDescent="0.45">
      <c r="A518" s="31"/>
      <c r="B518" s="12"/>
      <c r="C518" s="5"/>
    </row>
    <row r="519" spans="1:3" ht="14.25" customHeight="1" x14ac:dyDescent="0.45">
      <c r="A519" s="31"/>
      <c r="B519" s="12"/>
      <c r="C519" s="5"/>
    </row>
    <row r="520" spans="1:3" ht="14.25" customHeight="1" x14ac:dyDescent="0.45">
      <c r="A520" s="31"/>
      <c r="B520" s="12"/>
      <c r="C520" s="5"/>
    </row>
    <row r="521" spans="1:3" ht="14.25" customHeight="1" x14ac:dyDescent="0.45">
      <c r="A521" s="31"/>
      <c r="B521" s="12"/>
      <c r="C521" s="5"/>
    </row>
    <row r="522" spans="1:3" ht="14.25" customHeight="1" x14ac:dyDescent="0.45">
      <c r="A522" s="31"/>
      <c r="B522" s="12"/>
      <c r="C522" s="5"/>
    </row>
    <row r="523" spans="1:3" ht="14.25" customHeight="1" x14ac:dyDescent="0.45">
      <c r="A523" s="31"/>
      <c r="B523" s="12"/>
      <c r="C523" s="5"/>
    </row>
    <row r="524" spans="1:3" ht="14.25" customHeight="1" x14ac:dyDescent="0.45">
      <c r="A524" s="31"/>
      <c r="B524" s="12"/>
      <c r="C524" s="5"/>
    </row>
    <row r="525" spans="1:3" ht="14.25" customHeight="1" x14ac:dyDescent="0.45">
      <c r="A525" s="31"/>
      <c r="B525" s="12"/>
      <c r="C525" s="5"/>
    </row>
    <row r="526" spans="1:3" ht="14.25" customHeight="1" x14ac:dyDescent="0.45">
      <c r="A526" s="31"/>
      <c r="B526" s="12"/>
      <c r="C526" s="5"/>
    </row>
    <row r="527" spans="1:3" ht="14.25" customHeight="1" x14ac:dyDescent="0.45">
      <c r="A527" s="31"/>
      <c r="B527" s="12"/>
      <c r="C527" s="5"/>
    </row>
    <row r="528" spans="1:3" ht="14.25" customHeight="1" x14ac:dyDescent="0.45">
      <c r="A528" s="31"/>
      <c r="B528" s="12"/>
      <c r="C528" s="5"/>
    </row>
    <row r="529" spans="1:3" ht="14.25" customHeight="1" x14ac:dyDescent="0.45">
      <c r="A529" s="31"/>
      <c r="B529" s="12"/>
      <c r="C529" s="5"/>
    </row>
    <row r="530" spans="1:3" ht="14.25" customHeight="1" x14ac:dyDescent="0.45">
      <c r="A530" s="31"/>
      <c r="B530" s="12"/>
      <c r="C530" s="5"/>
    </row>
    <row r="531" spans="1:3" ht="14.25" customHeight="1" x14ac:dyDescent="0.45">
      <c r="A531" s="31"/>
      <c r="B531" s="12"/>
      <c r="C531" s="5"/>
    </row>
    <row r="532" spans="1:3" ht="14.25" customHeight="1" x14ac:dyDescent="0.45">
      <c r="A532" s="31"/>
      <c r="B532" s="12"/>
      <c r="C532" s="5"/>
    </row>
    <row r="533" spans="1:3" ht="14.25" customHeight="1" x14ac:dyDescent="0.45">
      <c r="A533" s="31"/>
      <c r="B533" s="12"/>
      <c r="C533" s="5"/>
    </row>
    <row r="534" spans="1:3" ht="14.25" customHeight="1" x14ac:dyDescent="0.45">
      <c r="A534" s="31"/>
      <c r="B534" s="12"/>
      <c r="C534" s="5"/>
    </row>
    <row r="535" spans="1:3" ht="14.25" customHeight="1" x14ac:dyDescent="0.45">
      <c r="A535" s="31"/>
      <c r="B535" s="12"/>
      <c r="C535" s="5"/>
    </row>
    <row r="536" spans="1:3" ht="14.25" customHeight="1" x14ac:dyDescent="0.45">
      <c r="A536" s="31"/>
      <c r="B536" s="12"/>
      <c r="C536" s="5"/>
    </row>
    <row r="537" spans="1:3" ht="14.25" customHeight="1" x14ac:dyDescent="0.45">
      <c r="A537" s="31"/>
      <c r="B537" s="12"/>
      <c r="C537" s="5"/>
    </row>
    <row r="538" spans="1:3" ht="14.25" customHeight="1" x14ac:dyDescent="0.45">
      <c r="A538" s="31"/>
      <c r="B538" s="12"/>
      <c r="C538" s="5"/>
    </row>
    <row r="539" spans="1:3" ht="14.25" customHeight="1" x14ac:dyDescent="0.45">
      <c r="A539" s="31"/>
      <c r="B539" s="12"/>
      <c r="C539" s="5"/>
    </row>
    <row r="540" spans="1:3" ht="14.25" customHeight="1" x14ac:dyDescent="0.45">
      <c r="A540" s="31"/>
      <c r="B540" s="12"/>
      <c r="C540" s="5"/>
    </row>
    <row r="541" spans="1:3" ht="14.25" customHeight="1" x14ac:dyDescent="0.45">
      <c r="A541" s="31"/>
      <c r="B541" s="12"/>
      <c r="C541" s="5"/>
    </row>
    <row r="542" spans="1:3" ht="14.25" customHeight="1" x14ac:dyDescent="0.45">
      <c r="A542" s="31"/>
      <c r="B542" s="12"/>
      <c r="C542" s="5"/>
    </row>
    <row r="543" spans="1:3" ht="14.25" customHeight="1" x14ac:dyDescent="0.45">
      <c r="A543" s="31"/>
      <c r="B543" s="12"/>
      <c r="C543" s="5"/>
    </row>
    <row r="544" spans="1:3" ht="14.25" customHeight="1" x14ac:dyDescent="0.45">
      <c r="A544" s="31"/>
      <c r="B544" s="12"/>
      <c r="C544" s="5"/>
    </row>
    <row r="545" spans="1:3" ht="14.25" customHeight="1" x14ac:dyDescent="0.45">
      <c r="A545" s="31"/>
      <c r="B545" s="12"/>
      <c r="C545" s="5"/>
    </row>
    <row r="546" spans="1:3" ht="14.25" customHeight="1" x14ac:dyDescent="0.45">
      <c r="A546" s="31"/>
      <c r="B546" s="12"/>
      <c r="C546" s="5"/>
    </row>
    <row r="547" spans="1:3" ht="14.25" customHeight="1" x14ac:dyDescent="0.45">
      <c r="A547" s="31"/>
      <c r="B547" s="12"/>
      <c r="C547" s="5"/>
    </row>
    <row r="548" spans="1:3" ht="14.25" customHeight="1" x14ac:dyDescent="0.45">
      <c r="A548" s="31"/>
      <c r="B548" s="12"/>
      <c r="C548" s="5"/>
    </row>
    <row r="549" spans="1:3" ht="14.25" customHeight="1" x14ac:dyDescent="0.45">
      <c r="A549" s="31"/>
      <c r="B549" s="12"/>
      <c r="C549" s="5"/>
    </row>
    <row r="550" spans="1:3" ht="14.25" customHeight="1" x14ac:dyDescent="0.45">
      <c r="A550" s="31"/>
      <c r="B550" s="12"/>
      <c r="C550" s="5"/>
    </row>
    <row r="551" spans="1:3" ht="14.25" customHeight="1" x14ac:dyDescent="0.45">
      <c r="A551" s="31"/>
      <c r="B551" s="12"/>
      <c r="C551" s="5"/>
    </row>
    <row r="552" spans="1:3" ht="14.25" customHeight="1" x14ac:dyDescent="0.45">
      <c r="A552" s="31"/>
      <c r="B552" s="12"/>
      <c r="C552" s="5"/>
    </row>
    <row r="553" spans="1:3" ht="14.25" customHeight="1" x14ac:dyDescent="0.45">
      <c r="A553" s="31"/>
      <c r="B553" s="12"/>
      <c r="C553" s="5"/>
    </row>
    <row r="554" spans="1:3" ht="14.25" customHeight="1" x14ac:dyDescent="0.45">
      <c r="A554" s="31"/>
      <c r="B554" s="12"/>
      <c r="C554" s="5"/>
    </row>
    <row r="555" spans="1:3" ht="14.25" customHeight="1" x14ac:dyDescent="0.45">
      <c r="A555" s="31"/>
      <c r="B555" s="12"/>
      <c r="C555" s="5"/>
    </row>
    <row r="556" spans="1:3" ht="14.25" customHeight="1" x14ac:dyDescent="0.45">
      <c r="A556" s="31"/>
      <c r="B556" s="12"/>
      <c r="C556" s="5"/>
    </row>
    <row r="557" spans="1:3" ht="14.25" customHeight="1" x14ac:dyDescent="0.45">
      <c r="A557" s="31"/>
      <c r="B557" s="12"/>
      <c r="C557" s="5"/>
    </row>
    <row r="558" spans="1:3" ht="14.25" customHeight="1" x14ac:dyDescent="0.45">
      <c r="A558" s="31"/>
      <c r="B558" s="12"/>
      <c r="C558" s="5"/>
    </row>
    <row r="559" spans="1:3" ht="14.25" customHeight="1" x14ac:dyDescent="0.45">
      <c r="A559" s="31"/>
      <c r="B559" s="12"/>
      <c r="C559" s="5"/>
    </row>
    <row r="560" spans="1:3" ht="14.25" customHeight="1" x14ac:dyDescent="0.45">
      <c r="A560" s="31"/>
      <c r="B560" s="12"/>
      <c r="C560" s="5"/>
    </row>
    <row r="561" spans="1:3" ht="14.25" customHeight="1" x14ac:dyDescent="0.45">
      <c r="A561" s="31"/>
      <c r="B561" s="12"/>
      <c r="C561" s="5"/>
    </row>
    <row r="562" spans="1:3" ht="14.25" customHeight="1" x14ac:dyDescent="0.45">
      <c r="A562" s="31"/>
      <c r="B562" s="12"/>
      <c r="C562" s="5"/>
    </row>
    <row r="563" spans="1:3" ht="14.25" customHeight="1" x14ac:dyDescent="0.45">
      <c r="A563" s="31"/>
      <c r="B563" s="12"/>
      <c r="C563" s="5"/>
    </row>
    <row r="564" spans="1:3" ht="14.25" customHeight="1" x14ac:dyDescent="0.45">
      <c r="A564" s="31"/>
      <c r="B564" s="12"/>
      <c r="C564" s="5"/>
    </row>
    <row r="565" spans="1:3" ht="14.25" customHeight="1" x14ac:dyDescent="0.45">
      <c r="A565" s="31"/>
      <c r="B565" s="12"/>
      <c r="C565" s="5"/>
    </row>
    <row r="566" spans="1:3" ht="14.25" customHeight="1" x14ac:dyDescent="0.45">
      <c r="A566" s="31"/>
      <c r="B566" s="12"/>
      <c r="C566" s="5"/>
    </row>
    <row r="567" spans="1:3" ht="14.25" customHeight="1" x14ac:dyDescent="0.45">
      <c r="A567" s="31"/>
      <c r="B567" s="12"/>
      <c r="C567" s="5"/>
    </row>
    <row r="568" spans="1:3" ht="14.25" customHeight="1" x14ac:dyDescent="0.45">
      <c r="A568" s="31"/>
      <c r="B568" s="12"/>
      <c r="C568" s="5"/>
    </row>
    <row r="569" spans="1:3" ht="14.25" customHeight="1" x14ac:dyDescent="0.45">
      <c r="A569" s="31"/>
      <c r="B569" s="12"/>
      <c r="C569" s="5"/>
    </row>
    <row r="570" spans="1:3" ht="14.25" customHeight="1" x14ac:dyDescent="0.45">
      <c r="A570" s="31"/>
      <c r="B570" s="12"/>
      <c r="C570" s="5"/>
    </row>
    <row r="571" spans="1:3" ht="14.25" customHeight="1" x14ac:dyDescent="0.45">
      <c r="A571" s="31"/>
      <c r="B571" s="12"/>
      <c r="C571" s="5"/>
    </row>
    <row r="572" spans="1:3" ht="14.25" customHeight="1" x14ac:dyDescent="0.45">
      <c r="A572" s="31"/>
      <c r="B572" s="12"/>
      <c r="C572" s="5"/>
    </row>
    <row r="573" spans="1:3" ht="14.25" customHeight="1" x14ac:dyDescent="0.45">
      <c r="A573" s="31"/>
      <c r="B573" s="12"/>
      <c r="C573" s="5"/>
    </row>
    <row r="574" spans="1:3" ht="14.25" customHeight="1" x14ac:dyDescent="0.45">
      <c r="A574" s="31"/>
      <c r="B574" s="12"/>
      <c r="C574" s="5"/>
    </row>
    <row r="575" spans="1:3" ht="14.25" customHeight="1" x14ac:dyDescent="0.45">
      <c r="A575" s="31"/>
      <c r="B575" s="12"/>
      <c r="C575" s="5"/>
    </row>
    <row r="576" spans="1:3" ht="14.25" customHeight="1" x14ac:dyDescent="0.45">
      <c r="A576" s="31"/>
      <c r="B576" s="12"/>
      <c r="C576" s="5"/>
    </row>
    <row r="577" spans="1:3" ht="14.25" customHeight="1" x14ac:dyDescent="0.45">
      <c r="A577" s="31"/>
      <c r="B577" s="12"/>
      <c r="C577" s="5"/>
    </row>
    <row r="578" spans="1:3" ht="14.25" customHeight="1" x14ac:dyDescent="0.45">
      <c r="A578" s="31"/>
      <c r="B578" s="12"/>
      <c r="C578" s="5"/>
    </row>
    <row r="579" spans="1:3" ht="14.25" customHeight="1" x14ac:dyDescent="0.45">
      <c r="A579" s="31"/>
      <c r="B579" s="12"/>
      <c r="C579" s="5"/>
    </row>
    <row r="580" spans="1:3" ht="14.25" customHeight="1" x14ac:dyDescent="0.45">
      <c r="A580" s="31"/>
      <c r="B580" s="12"/>
      <c r="C580" s="5"/>
    </row>
    <row r="581" spans="1:3" ht="14.25" customHeight="1" x14ac:dyDescent="0.45">
      <c r="A581" s="31"/>
      <c r="B581" s="12"/>
      <c r="C581" s="5"/>
    </row>
    <row r="582" spans="1:3" ht="14.25" customHeight="1" x14ac:dyDescent="0.45">
      <c r="A582" s="31"/>
      <c r="B582" s="12"/>
      <c r="C582" s="5"/>
    </row>
    <row r="583" spans="1:3" ht="14.25" customHeight="1" x14ac:dyDescent="0.45">
      <c r="A583" s="31"/>
      <c r="B583" s="12"/>
      <c r="C583" s="5"/>
    </row>
    <row r="584" spans="1:3" ht="14.25" customHeight="1" x14ac:dyDescent="0.45">
      <c r="A584" s="31"/>
      <c r="B584" s="12"/>
      <c r="C584" s="5"/>
    </row>
    <row r="585" spans="1:3" ht="14.25" customHeight="1" x14ac:dyDescent="0.45">
      <c r="A585" s="31"/>
      <c r="B585" s="12"/>
      <c r="C585" s="5"/>
    </row>
    <row r="586" spans="1:3" ht="14.25" customHeight="1" x14ac:dyDescent="0.45">
      <c r="A586" s="31"/>
      <c r="B586" s="12"/>
      <c r="C586" s="5"/>
    </row>
    <row r="587" spans="1:3" ht="14.25" customHeight="1" x14ac:dyDescent="0.45">
      <c r="A587" s="31"/>
      <c r="B587" s="12"/>
      <c r="C587" s="5"/>
    </row>
    <row r="588" spans="1:3" ht="14.25" customHeight="1" x14ac:dyDescent="0.45">
      <c r="A588" s="31"/>
      <c r="B588" s="12"/>
      <c r="C588" s="5"/>
    </row>
    <row r="589" spans="1:3" ht="14.25" customHeight="1" x14ac:dyDescent="0.45">
      <c r="A589" s="31"/>
      <c r="B589" s="12"/>
      <c r="C589" s="5"/>
    </row>
    <row r="590" spans="1:3" ht="14.25" customHeight="1" x14ac:dyDescent="0.45">
      <c r="A590" s="31"/>
      <c r="B590" s="12"/>
      <c r="C590" s="5"/>
    </row>
    <row r="591" spans="1:3" ht="14.25" customHeight="1" x14ac:dyDescent="0.45">
      <c r="A591" s="31"/>
      <c r="B591" s="12"/>
      <c r="C591" s="5"/>
    </row>
    <row r="592" spans="1:3" ht="14.25" customHeight="1" x14ac:dyDescent="0.45">
      <c r="A592" s="31"/>
      <c r="B592" s="12"/>
      <c r="C592" s="5"/>
    </row>
    <row r="593" spans="1:3" ht="14.25" customHeight="1" x14ac:dyDescent="0.45">
      <c r="A593" s="31"/>
      <c r="B593" s="12"/>
      <c r="C593" s="5"/>
    </row>
    <row r="594" spans="1:3" ht="14.25" customHeight="1" x14ac:dyDescent="0.45">
      <c r="A594" s="31"/>
      <c r="B594" s="12"/>
      <c r="C594" s="5"/>
    </row>
    <row r="595" spans="1:3" ht="14.25" customHeight="1" x14ac:dyDescent="0.45">
      <c r="A595" s="31"/>
      <c r="B595" s="12"/>
      <c r="C595" s="5"/>
    </row>
    <row r="596" spans="1:3" ht="14.25" customHeight="1" x14ac:dyDescent="0.45">
      <c r="A596" s="31"/>
      <c r="B596" s="12"/>
      <c r="C596" s="5"/>
    </row>
    <row r="597" spans="1:3" ht="14.25" customHeight="1" x14ac:dyDescent="0.45">
      <c r="A597" s="31"/>
      <c r="B597" s="12"/>
      <c r="C597" s="5"/>
    </row>
    <row r="598" spans="1:3" ht="14.25" customHeight="1" x14ac:dyDescent="0.45">
      <c r="A598" s="31"/>
      <c r="B598" s="12"/>
      <c r="C598" s="5"/>
    </row>
    <row r="599" spans="1:3" ht="14.25" customHeight="1" x14ac:dyDescent="0.45">
      <c r="A599" s="31"/>
      <c r="B599" s="12"/>
      <c r="C599" s="5"/>
    </row>
    <row r="600" spans="1:3" ht="14.25" customHeight="1" x14ac:dyDescent="0.45">
      <c r="A600" s="31"/>
      <c r="B600" s="12"/>
      <c r="C600" s="5"/>
    </row>
    <row r="601" spans="1:3" ht="14.25" customHeight="1" x14ac:dyDescent="0.45">
      <c r="A601" s="31"/>
      <c r="B601" s="12"/>
      <c r="C601" s="5"/>
    </row>
    <row r="602" spans="1:3" ht="14.25" customHeight="1" x14ac:dyDescent="0.45">
      <c r="A602" s="31"/>
      <c r="B602" s="12"/>
      <c r="C602" s="5"/>
    </row>
    <row r="603" spans="1:3" ht="14.25" customHeight="1" x14ac:dyDescent="0.45">
      <c r="A603" s="31"/>
      <c r="B603" s="12"/>
      <c r="C603" s="5"/>
    </row>
    <row r="604" spans="1:3" ht="14.25" customHeight="1" x14ac:dyDescent="0.45">
      <c r="A604" s="31"/>
      <c r="B604" s="12"/>
      <c r="C604" s="5"/>
    </row>
    <row r="605" spans="1:3" ht="14.25" customHeight="1" x14ac:dyDescent="0.45">
      <c r="A605" s="31"/>
      <c r="B605" s="12"/>
      <c r="C605" s="5"/>
    </row>
    <row r="606" spans="1:3" ht="14.25" customHeight="1" x14ac:dyDescent="0.45">
      <c r="A606" s="31"/>
      <c r="B606" s="12"/>
      <c r="C606" s="5"/>
    </row>
    <row r="607" spans="1:3" ht="14.25" customHeight="1" x14ac:dyDescent="0.45">
      <c r="A607" s="31"/>
      <c r="B607" s="12"/>
      <c r="C607" s="5"/>
    </row>
    <row r="608" spans="1:3" ht="14.25" customHeight="1" x14ac:dyDescent="0.45">
      <c r="A608" s="31"/>
      <c r="B608" s="12"/>
      <c r="C608" s="5"/>
    </row>
    <row r="609" spans="1:3" ht="14.25" customHeight="1" x14ac:dyDescent="0.45">
      <c r="A609" s="31"/>
      <c r="B609" s="12"/>
      <c r="C609" s="5"/>
    </row>
    <row r="610" spans="1:3" ht="14.25" customHeight="1" x14ac:dyDescent="0.45">
      <c r="A610" s="31"/>
      <c r="B610" s="12"/>
      <c r="C610" s="5"/>
    </row>
    <row r="611" spans="1:3" ht="14.25" customHeight="1" x14ac:dyDescent="0.45">
      <c r="A611" s="31"/>
      <c r="B611" s="12"/>
      <c r="C611" s="5"/>
    </row>
    <row r="612" spans="1:3" ht="14.25" customHeight="1" x14ac:dyDescent="0.45">
      <c r="A612" s="31"/>
      <c r="B612" s="12"/>
      <c r="C612" s="5"/>
    </row>
    <row r="613" spans="1:3" ht="14.25" customHeight="1" x14ac:dyDescent="0.45">
      <c r="A613" s="31"/>
      <c r="B613" s="12"/>
      <c r="C613" s="5"/>
    </row>
    <row r="614" spans="1:3" ht="14.25" customHeight="1" x14ac:dyDescent="0.45">
      <c r="A614" s="31"/>
      <c r="B614" s="12"/>
      <c r="C614" s="5"/>
    </row>
    <row r="615" spans="1:3" ht="14.25" customHeight="1" x14ac:dyDescent="0.45">
      <c r="A615" s="31"/>
      <c r="B615" s="12"/>
      <c r="C615" s="5"/>
    </row>
    <row r="616" spans="1:3" ht="14.25" customHeight="1" x14ac:dyDescent="0.45">
      <c r="A616" s="31"/>
      <c r="B616" s="12"/>
      <c r="C616" s="5"/>
    </row>
    <row r="617" spans="1:3" ht="14.25" customHeight="1" x14ac:dyDescent="0.45">
      <c r="A617" s="31"/>
      <c r="B617" s="12"/>
      <c r="C617" s="5"/>
    </row>
    <row r="618" spans="1:3" ht="14.25" customHeight="1" x14ac:dyDescent="0.45">
      <c r="A618" s="31"/>
      <c r="B618" s="12"/>
      <c r="C618" s="5"/>
    </row>
    <row r="619" spans="1:3" ht="14.25" customHeight="1" x14ac:dyDescent="0.45">
      <c r="A619" s="31"/>
      <c r="B619" s="12"/>
      <c r="C619" s="5"/>
    </row>
    <row r="620" spans="1:3" ht="14.25" customHeight="1" x14ac:dyDescent="0.45">
      <c r="A620" s="31"/>
      <c r="B620" s="12"/>
      <c r="C620" s="5"/>
    </row>
    <row r="621" spans="1:3" ht="14.25" customHeight="1" x14ac:dyDescent="0.45">
      <c r="A621" s="31"/>
      <c r="B621" s="12"/>
      <c r="C621" s="5"/>
    </row>
    <row r="622" spans="1:3" ht="14.25" customHeight="1" x14ac:dyDescent="0.45">
      <c r="A622" s="31"/>
      <c r="B622" s="12"/>
      <c r="C622" s="5"/>
    </row>
    <row r="623" spans="1:3" ht="14.25" customHeight="1" x14ac:dyDescent="0.45">
      <c r="A623" s="31"/>
      <c r="B623" s="12"/>
      <c r="C623" s="5"/>
    </row>
    <row r="624" spans="1:3" ht="14.25" customHeight="1" x14ac:dyDescent="0.45">
      <c r="A624" s="31"/>
      <c r="B624" s="12"/>
      <c r="C624" s="5"/>
    </row>
    <row r="625" spans="1:3" ht="14.25" customHeight="1" x14ac:dyDescent="0.45">
      <c r="A625" s="31"/>
      <c r="B625" s="12"/>
      <c r="C625" s="5"/>
    </row>
    <row r="626" spans="1:3" ht="14.25" customHeight="1" x14ac:dyDescent="0.45">
      <c r="A626" s="31"/>
      <c r="B626" s="12"/>
      <c r="C626" s="5"/>
    </row>
    <row r="627" spans="1:3" ht="14.25" customHeight="1" x14ac:dyDescent="0.45">
      <c r="A627" s="31"/>
      <c r="B627" s="12"/>
      <c r="C627" s="5"/>
    </row>
    <row r="628" spans="1:3" ht="14.25" customHeight="1" x14ac:dyDescent="0.45">
      <c r="A628" s="31"/>
      <c r="B628" s="12"/>
      <c r="C628" s="5"/>
    </row>
    <row r="629" spans="1:3" ht="14.25" customHeight="1" x14ac:dyDescent="0.45">
      <c r="A629" s="31"/>
      <c r="B629" s="12"/>
      <c r="C629" s="5"/>
    </row>
    <row r="630" spans="1:3" ht="14.25" customHeight="1" x14ac:dyDescent="0.45">
      <c r="A630" s="31"/>
      <c r="B630" s="12"/>
      <c r="C630" s="5"/>
    </row>
    <row r="631" spans="1:3" ht="14.25" customHeight="1" x14ac:dyDescent="0.45">
      <c r="A631" s="31"/>
      <c r="B631" s="12"/>
      <c r="C631" s="5"/>
    </row>
    <row r="632" spans="1:3" ht="14.25" customHeight="1" x14ac:dyDescent="0.45">
      <c r="A632" s="31"/>
      <c r="B632" s="12"/>
      <c r="C632" s="5"/>
    </row>
    <row r="633" spans="1:3" ht="14.25" customHeight="1" x14ac:dyDescent="0.45">
      <c r="A633" s="31"/>
      <c r="B633" s="12"/>
      <c r="C633" s="5"/>
    </row>
    <row r="634" spans="1:3" ht="14.25" customHeight="1" x14ac:dyDescent="0.45">
      <c r="A634" s="31"/>
      <c r="B634" s="12"/>
      <c r="C634" s="5"/>
    </row>
    <row r="635" spans="1:3" ht="14.25" customHeight="1" x14ac:dyDescent="0.45">
      <c r="A635" s="31"/>
      <c r="B635" s="12"/>
      <c r="C635" s="5"/>
    </row>
    <row r="636" spans="1:3" ht="14.25" customHeight="1" x14ac:dyDescent="0.45">
      <c r="A636" s="31"/>
      <c r="B636" s="12"/>
      <c r="C636" s="5"/>
    </row>
    <row r="637" spans="1:3" ht="14.25" customHeight="1" x14ac:dyDescent="0.45">
      <c r="A637" s="31"/>
      <c r="B637" s="12"/>
      <c r="C637" s="5"/>
    </row>
    <row r="638" spans="1:3" ht="14.25" customHeight="1" x14ac:dyDescent="0.45">
      <c r="A638" s="31"/>
      <c r="B638" s="12"/>
      <c r="C638" s="5"/>
    </row>
    <row r="639" spans="1:3" ht="14.25" customHeight="1" x14ac:dyDescent="0.45">
      <c r="A639" s="31"/>
      <c r="B639" s="12"/>
      <c r="C639" s="5"/>
    </row>
    <row r="640" spans="1:3" ht="14.25" customHeight="1" x14ac:dyDescent="0.45">
      <c r="A640" s="31"/>
      <c r="B640" s="12"/>
      <c r="C640" s="5"/>
    </row>
    <row r="641" spans="1:3" ht="14.25" customHeight="1" x14ac:dyDescent="0.45">
      <c r="A641" s="31"/>
      <c r="B641" s="12"/>
      <c r="C641" s="5"/>
    </row>
    <row r="642" spans="1:3" ht="14.25" customHeight="1" x14ac:dyDescent="0.45">
      <c r="A642" s="31"/>
      <c r="B642" s="12"/>
      <c r="C642" s="5"/>
    </row>
    <row r="643" spans="1:3" ht="14.25" customHeight="1" x14ac:dyDescent="0.45">
      <c r="A643" s="31"/>
      <c r="B643" s="12"/>
      <c r="C643" s="5"/>
    </row>
    <row r="644" spans="1:3" ht="14.25" customHeight="1" x14ac:dyDescent="0.45">
      <c r="A644" s="31"/>
      <c r="B644" s="12"/>
      <c r="C644" s="5"/>
    </row>
    <row r="645" spans="1:3" ht="14.25" customHeight="1" x14ac:dyDescent="0.45">
      <c r="A645" s="31"/>
      <c r="B645" s="12"/>
      <c r="C645" s="5"/>
    </row>
    <row r="646" spans="1:3" ht="14.25" customHeight="1" x14ac:dyDescent="0.45">
      <c r="A646" s="31"/>
      <c r="B646" s="12"/>
      <c r="C646" s="5"/>
    </row>
    <row r="647" spans="1:3" ht="14.25" customHeight="1" x14ac:dyDescent="0.45">
      <c r="A647" s="31"/>
      <c r="B647" s="12"/>
      <c r="C647" s="5"/>
    </row>
    <row r="648" spans="1:3" ht="14.25" customHeight="1" x14ac:dyDescent="0.45">
      <c r="A648" s="31"/>
      <c r="B648" s="12"/>
      <c r="C648" s="5"/>
    </row>
    <row r="649" spans="1:3" ht="14.25" customHeight="1" x14ac:dyDescent="0.45">
      <c r="A649" s="31"/>
      <c r="B649" s="12"/>
      <c r="C649" s="5"/>
    </row>
    <row r="650" spans="1:3" ht="14.25" customHeight="1" x14ac:dyDescent="0.45">
      <c r="A650" s="31"/>
      <c r="B650" s="12"/>
      <c r="C650" s="5"/>
    </row>
    <row r="651" spans="1:3" ht="14.25" customHeight="1" x14ac:dyDescent="0.45">
      <c r="A651" s="31"/>
      <c r="B651" s="12"/>
      <c r="C651" s="5"/>
    </row>
    <row r="652" spans="1:3" ht="14.25" customHeight="1" x14ac:dyDescent="0.45">
      <c r="A652" s="31"/>
      <c r="B652" s="12"/>
      <c r="C652" s="5"/>
    </row>
    <row r="653" spans="1:3" ht="14.25" customHeight="1" x14ac:dyDescent="0.45">
      <c r="A653" s="31"/>
      <c r="B653" s="12"/>
      <c r="C653" s="5"/>
    </row>
    <row r="654" spans="1:3" ht="14.25" customHeight="1" x14ac:dyDescent="0.45">
      <c r="A654" s="31"/>
      <c r="B654" s="12"/>
      <c r="C654" s="5"/>
    </row>
    <row r="655" spans="1:3" ht="14.25" customHeight="1" x14ac:dyDescent="0.45">
      <c r="A655" s="31"/>
      <c r="B655" s="12"/>
      <c r="C655" s="5"/>
    </row>
    <row r="656" spans="1:3" ht="14.25" customHeight="1" x14ac:dyDescent="0.45">
      <c r="A656" s="31"/>
      <c r="B656" s="12"/>
      <c r="C656" s="5"/>
    </row>
    <row r="657" spans="1:3" ht="14.25" customHeight="1" x14ac:dyDescent="0.45">
      <c r="A657" s="31"/>
      <c r="B657" s="12"/>
      <c r="C657" s="5"/>
    </row>
    <row r="658" spans="1:3" ht="14.25" customHeight="1" x14ac:dyDescent="0.45">
      <c r="A658" s="31"/>
      <c r="B658" s="12"/>
      <c r="C658" s="5"/>
    </row>
    <row r="659" spans="1:3" ht="14.25" customHeight="1" x14ac:dyDescent="0.45">
      <c r="A659" s="31"/>
      <c r="B659" s="12"/>
      <c r="C659" s="5"/>
    </row>
    <row r="660" spans="1:3" ht="14.25" customHeight="1" x14ac:dyDescent="0.45">
      <c r="A660" s="31"/>
      <c r="B660" s="12"/>
      <c r="C660" s="5"/>
    </row>
    <row r="661" spans="1:3" ht="14.25" customHeight="1" x14ac:dyDescent="0.45">
      <c r="A661" s="31"/>
      <c r="B661" s="12"/>
      <c r="C661" s="5"/>
    </row>
    <row r="662" spans="1:3" ht="14.25" customHeight="1" x14ac:dyDescent="0.45">
      <c r="A662" s="31"/>
      <c r="B662" s="12"/>
      <c r="C662" s="5"/>
    </row>
    <row r="663" spans="1:3" ht="14.25" customHeight="1" x14ac:dyDescent="0.45">
      <c r="A663" s="31"/>
      <c r="B663" s="12"/>
      <c r="C663" s="5"/>
    </row>
    <row r="664" spans="1:3" ht="14.25" customHeight="1" x14ac:dyDescent="0.45">
      <c r="A664" s="31"/>
      <c r="B664" s="12"/>
      <c r="C664" s="5"/>
    </row>
    <row r="665" spans="1:3" ht="14.25" customHeight="1" x14ac:dyDescent="0.45">
      <c r="A665" s="31"/>
      <c r="B665" s="12"/>
      <c r="C665" s="5"/>
    </row>
    <row r="666" spans="1:3" ht="14.25" customHeight="1" x14ac:dyDescent="0.45">
      <c r="A666" s="31"/>
      <c r="B666" s="12"/>
      <c r="C666" s="5"/>
    </row>
    <row r="667" spans="1:3" ht="14.25" customHeight="1" x14ac:dyDescent="0.45">
      <c r="A667" s="31"/>
      <c r="B667" s="12"/>
      <c r="C667" s="5"/>
    </row>
    <row r="668" spans="1:3" ht="14.25" customHeight="1" x14ac:dyDescent="0.45">
      <c r="A668" s="31"/>
      <c r="B668" s="12"/>
      <c r="C668" s="5"/>
    </row>
    <row r="669" spans="1:3" ht="14.25" customHeight="1" x14ac:dyDescent="0.45">
      <c r="A669" s="31"/>
      <c r="B669" s="12"/>
      <c r="C669" s="5"/>
    </row>
    <row r="670" spans="1:3" ht="14.25" customHeight="1" x14ac:dyDescent="0.45">
      <c r="A670" s="31"/>
      <c r="B670" s="12"/>
      <c r="C670" s="5"/>
    </row>
    <row r="671" spans="1:3" ht="14.25" customHeight="1" x14ac:dyDescent="0.45">
      <c r="A671" s="31"/>
      <c r="B671" s="12"/>
      <c r="C671" s="5"/>
    </row>
    <row r="672" spans="1:3" ht="14.25" customHeight="1" x14ac:dyDescent="0.45">
      <c r="A672" s="31"/>
      <c r="B672" s="12"/>
      <c r="C672" s="5"/>
    </row>
    <row r="673" spans="1:3" ht="14.25" customHeight="1" x14ac:dyDescent="0.45">
      <c r="A673" s="31"/>
      <c r="B673" s="12"/>
      <c r="C673" s="5"/>
    </row>
    <row r="674" spans="1:3" ht="14.25" customHeight="1" x14ac:dyDescent="0.45">
      <c r="A674" s="31"/>
      <c r="B674" s="12"/>
      <c r="C674" s="5"/>
    </row>
    <row r="675" spans="1:3" ht="14.25" customHeight="1" x14ac:dyDescent="0.45">
      <c r="A675" s="31"/>
      <c r="B675" s="12"/>
      <c r="C675" s="5"/>
    </row>
    <row r="676" spans="1:3" ht="14.25" customHeight="1" x14ac:dyDescent="0.45">
      <c r="A676" s="31"/>
      <c r="B676" s="12"/>
      <c r="C676" s="5"/>
    </row>
    <row r="677" spans="1:3" ht="14.25" customHeight="1" x14ac:dyDescent="0.45">
      <c r="A677" s="31"/>
      <c r="B677" s="12"/>
      <c r="C677" s="5"/>
    </row>
    <row r="678" spans="1:3" ht="14.25" customHeight="1" x14ac:dyDescent="0.45">
      <c r="A678" s="31"/>
      <c r="B678" s="12"/>
      <c r="C678" s="5"/>
    </row>
    <row r="679" spans="1:3" ht="14.25" customHeight="1" x14ac:dyDescent="0.45">
      <c r="A679" s="31"/>
      <c r="B679" s="12"/>
      <c r="C679" s="5"/>
    </row>
    <row r="680" spans="1:3" ht="14.25" customHeight="1" x14ac:dyDescent="0.45">
      <c r="A680" s="31"/>
      <c r="B680" s="12"/>
      <c r="C680" s="5"/>
    </row>
    <row r="681" spans="1:3" ht="14.25" customHeight="1" x14ac:dyDescent="0.45">
      <c r="A681" s="31"/>
      <c r="B681" s="12"/>
      <c r="C681" s="5"/>
    </row>
    <row r="682" spans="1:3" ht="14.25" customHeight="1" x14ac:dyDescent="0.45">
      <c r="A682" s="31"/>
      <c r="B682" s="12"/>
      <c r="C682" s="5"/>
    </row>
    <row r="683" spans="1:3" ht="14.25" customHeight="1" x14ac:dyDescent="0.45">
      <c r="A683" s="31"/>
      <c r="B683" s="12"/>
      <c r="C683" s="5"/>
    </row>
    <row r="684" spans="1:3" ht="14.25" customHeight="1" x14ac:dyDescent="0.45">
      <c r="A684" s="31"/>
      <c r="B684" s="12"/>
      <c r="C684" s="5"/>
    </row>
    <row r="685" spans="1:3" ht="14.25" customHeight="1" x14ac:dyDescent="0.45">
      <c r="A685" s="31"/>
      <c r="B685" s="12"/>
      <c r="C685" s="5"/>
    </row>
    <row r="686" spans="1:3" ht="14.25" customHeight="1" x14ac:dyDescent="0.45">
      <c r="A686" s="31"/>
      <c r="B686" s="12"/>
      <c r="C686" s="5"/>
    </row>
    <row r="687" spans="1:3" ht="14.25" customHeight="1" x14ac:dyDescent="0.45">
      <c r="A687" s="31"/>
      <c r="B687" s="12"/>
      <c r="C687" s="5"/>
    </row>
    <row r="688" spans="1:3" ht="14.25" customHeight="1" x14ac:dyDescent="0.45">
      <c r="A688" s="31"/>
      <c r="B688" s="12"/>
      <c r="C688" s="5"/>
    </row>
    <row r="689" spans="1:3" ht="14.25" customHeight="1" x14ac:dyDescent="0.45">
      <c r="A689" s="31"/>
      <c r="B689" s="12"/>
      <c r="C689" s="5"/>
    </row>
    <row r="690" spans="1:3" ht="14.25" customHeight="1" x14ac:dyDescent="0.45">
      <c r="A690" s="31"/>
      <c r="B690" s="12"/>
      <c r="C690" s="5"/>
    </row>
    <row r="691" spans="1:3" ht="14.25" customHeight="1" x14ac:dyDescent="0.45">
      <c r="A691" s="31"/>
      <c r="B691" s="12"/>
      <c r="C691" s="5"/>
    </row>
    <row r="692" spans="1:3" ht="14.25" customHeight="1" x14ac:dyDescent="0.45">
      <c r="A692" s="31"/>
      <c r="B692" s="12"/>
      <c r="C692" s="5"/>
    </row>
    <row r="693" spans="1:3" ht="14.25" customHeight="1" x14ac:dyDescent="0.45">
      <c r="A693" s="31"/>
      <c r="B693" s="12"/>
      <c r="C693" s="5"/>
    </row>
    <row r="694" spans="1:3" ht="14.25" customHeight="1" x14ac:dyDescent="0.45">
      <c r="A694" s="31"/>
      <c r="B694" s="12"/>
      <c r="C694" s="5"/>
    </row>
    <row r="695" spans="1:3" ht="14.25" customHeight="1" x14ac:dyDescent="0.45">
      <c r="A695" s="31"/>
      <c r="B695" s="12"/>
      <c r="C695" s="5"/>
    </row>
    <row r="696" spans="1:3" ht="14.25" customHeight="1" x14ac:dyDescent="0.45">
      <c r="A696" s="31"/>
      <c r="B696" s="12"/>
      <c r="C696" s="5"/>
    </row>
    <row r="697" spans="1:3" ht="14.25" customHeight="1" x14ac:dyDescent="0.45">
      <c r="A697" s="31"/>
      <c r="B697" s="12"/>
      <c r="C697" s="5"/>
    </row>
    <row r="698" spans="1:3" ht="14.25" customHeight="1" x14ac:dyDescent="0.45">
      <c r="A698" s="31"/>
      <c r="B698" s="12"/>
      <c r="C698" s="5"/>
    </row>
    <row r="699" spans="1:3" ht="14.25" customHeight="1" x14ac:dyDescent="0.45">
      <c r="A699" s="31"/>
      <c r="B699" s="12"/>
      <c r="C699" s="5"/>
    </row>
    <row r="700" spans="1:3" ht="14.25" customHeight="1" x14ac:dyDescent="0.45">
      <c r="A700" s="31"/>
      <c r="B700" s="12"/>
      <c r="C700" s="5"/>
    </row>
    <row r="701" spans="1:3" ht="14.25" customHeight="1" x14ac:dyDescent="0.45">
      <c r="A701" s="31"/>
      <c r="B701" s="12"/>
      <c r="C701" s="5"/>
    </row>
    <row r="702" spans="1:3" ht="14.25" customHeight="1" x14ac:dyDescent="0.45">
      <c r="A702" s="31"/>
      <c r="B702" s="12"/>
      <c r="C702" s="5"/>
    </row>
    <row r="703" spans="1:3" ht="14.25" customHeight="1" x14ac:dyDescent="0.45">
      <c r="A703" s="31"/>
      <c r="B703" s="12"/>
      <c r="C703" s="5"/>
    </row>
    <row r="704" spans="1:3" ht="14.25" customHeight="1" x14ac:dyDescent="0.45">
      <c r="A704" s="31"/>
      <c r="B704" s="12"/>
      <c r="C704" s="5"/>
    </row>
    <row r="705" spans="1:3" ht="14.25" customHeight="1" x14ac:dyDescent="0.45">
      <c r="A705" s="31"/>
      <c r="B705" s="12"/>
      <c r="C705" s="5"/>
    </row>
    <row r="706" spans="1:3" ht="14.25" customHeight="1" x14ac:dyDescent="0.45">
      <c r="A706" s="31"/>
      <c r="B706" s="12"/>
      <c r="C706" s="5"/>
    </row>
    <row r="707" spans="1:3" ht="14.25" customHeight="1" x14ac:dyDescent="0.45">
      <c r="A707" s="31"/>
      <c r="B707" s="12"/>
      <c r="C707" s="5"/>
    </row>
    <row r="708" spans="1:3" ht="14.25" customHeight="1" x14ac:dyDescent="0.45">
      <c r="A708" s="31"/>
      <c r="B708" s="12"/>
      <c r="C708" s="5"/>
    </row>
    <row r="709" spans="1:3" ht="14.25" customHeight="1" x14ac:dyDescent="0.45">
      <c r="A709" s="31"/>
      <c r="B709" s="12"/>
      <c r="C709" s="5"/>
    </row>
    <row r="710" spans="1:3" ht="14.25" customHeight="1" x14ac:dyDescent="0.45">
      <c r="A710" s="31"/>
      <c r="B710" s="12"/>
      <c r="C710" s="5"/>
    </row>
    <row r="711" spans="1:3" ht="14.25" customHeight="1" x14ac:dyDescent="0.45">
      <c r="A711" s="31"/>
      <c r="B711" s="12"/>
      <c r="C711" s="5"/>
    </row>
    <row r="712" spans="1:3" ht="14.25" customHeight="1" x14ac:dyDescent="0.45">
      <c r="A712" s="31"/>
      <c r="B712" s="12"/>
      <c r="C712" s="5"/>
    </row>
    <row r="713" spans="1:3" ht="14.25" customHeight="1" x14ac:dyDescent="0.45">
      <c r="A713" s="31"/>
      <c r="B713" s="12"/>
      <c r="C713" s="5"/>
    </row>
    <row r="714" spans="1:3" ht="14.25" customHeight="1" x14ac:dyDescent="0.45">
      <c r="A714" s="31"/>
      <c r="B714" s="12"/>
      <c r="C714" s="5"/>
    </row>
    <row r="715" spans="1:3" ht="14.25" customHeight="1" x14ac:dyDescent="0.45">
      <c r="A715" s="31"/>
      <c r="B715" s="12"/>
      <c r="C715" s="5"/>
    </row>
    <row r="716" spans="1:3" ht="14.25" customHeight="1" x14ac:dyDescent="0.45">
      <c r="A716" s="31"/>
      <c r="B716" s="12"/>
      <c r="C716" s="5"/>
    </row>
    <row r="717" spans="1:3" ht="14.25" customHeight="1" x14ac:dyDescent="0.45">
      <c r="A717" s="31"/>
      <c r="B717" s="12"/>
      <c r="C717" s="5"/>
    </row>
    <row r="718" spans="1:3" ht="14.25" customHeight="1" x14ac:dyDescent="0.45">
      <c r="A718" s="31"/>
      <c r="B718" s="12"/>
      <c r="C718" s="5"/>
    </row>
    <row r="719" spans="1:3" ht="14.25" customHeight="1" x14ac:dyDescent="0.45">
      <c r="A719" s="31"/>
      <c r="B719" s="12"/>
      <c r="C719" s="5"/>
    </row>
    <row r="720" spans="1:3" ht="14.25" customHeight="1" x14ac:dyDescent="0.45">
      <c r="A720" s="31"/>
      <c r="B720" s="12"/>
      <c r="C720" s="5"/>
    </row>
    <row r="721" spans="1:3" ht="14.25" customHeight="1" x14ac:dyDescent="0.45">
      <c r="A721" s="31"/>
      <c r="B721" s="12"/>
      <c r="C721" s="5"/>
    </row>
    <row r="722" spans="1:3" ht="14.25" customHeight="1" x14ac:dyDescent="0.45">
      <c r="A722" s="31"/>
      <c r="B722" s="12"/>
      <c r="C722" s="5"/>
    </row>
    <row r="723" spans="1:3" ht="14.25" customHeight="1" x14ac:dyDescent="0.45">
      <c r="A723" s="31"/>
      <c r="B723" s="12"/>
      <c r="C723" s="5"/>
    </row>
    <row r="724" spans="1:3" ht="14.25" customHeight="1" x14ac:dyDescent="0.45">
      <c r="A724" s="31"/>
      <c r="B724" s="12"/>
      <c r="C724" s="5"/>
    </row>
    <row r="725" spans="1:3" ht="14.25" customHeight="1" x14ac:dyDescent="0.45">
      <c r="A725" s="31"/>
      <c r="B725" s="12"/>
      <c r="C725" s="5"/>
    </row>
    <row r="726" spans="1:3" ht="14.25" customHeight="1" x14ac:dyDescent="0.45">
      <c r="A726" s="31"/>
      <c r="B726" s="12"/>
      <c r="C726" s="5"/>
    </row>
    <row r="727" spans="1:3" ht="14.25" customHeight="1" x14ac:dyDescent="0.45">
      <c r="A727" s="31"/>
      <c r="B727" s="12"/>
      <c r="C727" s="5"/>
    </row>
    <row r="728" spans="1:3" ht="14.25" customHeight="1" x14ac:dyDescent="0.45">
      <c r="A728" s="31"/>
      <c r="B728" s="12"/>
      <c r="C728" s="5"/>
    </row>
    <row r="729" spans="1:3" ht="14.25" customHeight="1" x14ac:dyDescent="0.45">
      <c r="A729" s="31"/>
      <c r="B729" s="12"/>
      <c r="C729" s="5"/>
    </row>
    <row r="730" spans="1:3" ht="14.25" customHeight="1" x14ac:dyDescent="0.45">
      <c r="A730" s="31"/>
      <c r="B730" s="12"/>
      <c r="C730" s="5"/>
    </row>
    <row r="731" spans="1:3" ht="14.25" customHeight="1" x14ac:dyDescent="0.45">
      <c r="A731" s="31"/>
      <c r="B731" s="12"/>
      <c r="C731" s="5"/>
    </row>
    <row r="732" spans="1:3" ht="14.25" customHeight="1" x14ac:dyDescent="0.45">
      <c r="A732" s="31"/>
      <c r="B732" s="12"/>
      <c r="C732" s="5"/>
    </row>
    <row r="733" spans="1:3" ht="14.25" customHeight="1" x14ac:dyDescent="0.45">
      <c r="A733" s="31"/>
      <c r="B733" s="12"/>
      <c r="C733" s="5"/>
    </row>
    <row r="734" spans="1:3" ht="14.25" customHeight="1" x14ac:dyDescent="0.45">
      <c r="A734" s="31"/>
      <c r="B734" s="12"/>
      <c r="C734" s="5"/>
    </row>
    <row r="735" spans="1:3" ht="14.25" customHeight="1" x14ac:dyDescent="0.45">
      <c r="A735" s="31"/>
      <c r="B735" s="12"/>
      <c r="C735" s="5"/>
    </row>
    <row r="736" spans="1:3" ht="14.25" customHeight="1" x14ac:dyDescent="0.45">
      <c r="A736" s="31"/>
      <c r="B736" s="12"/>
      <c r="C736" s="5"/>
    </row>
    <row r="737" spans="1:3" ht="14.25" customHeight="1" x14ac:dyDescent="0.45">
      <c r="A737" s="31"/>
      <c r="B737" s="12"/>
      <c r="C737" s="5"/>
    </row>
    <row r="738" spans="1:3" ht="14.25" customHeight="1" x14ac:dyDescent="0.45">
      <c r="A738" s="31"/>
      <c r="B738" s="12"/>
      <c r="C738" s="5"/>
    </row>
    <row r="739" spans="1:3" ht="14.25" customHeight="1" x14ac:dyDescent="0.45">
      <c r="A739" s="31"/>
      <c r="B739" s="12"/>
      <c r="C739" s="5"/>
    </row>
    <row r="740" spans="1:3" ht="14.25" customHeight="1" x14ac:dyDescent="0.45">
      <c r="A740" s="31"/>
      <c r="B740" s="12"/>
      <c r="C740" s="5"/>
    </row>
    <row r="741" spans="1:3" ht="14.25" customHeight="1" x14ac:dyDescent="0.45">
      <c r="A741" s="31"/>
      <c r="B741" s="12"/>
      <c r="C741" s="5"/>
    </row>
    <row r="742" spans="1:3" ht="14.25" customHeight="1" x14ac:dyDescent="0.45">
      <c r="A742" s="31"/>
      <c r="B742" s="12"/>
      <c r="C742" s="5"/>
    </row>
    <row r="743" spans="1:3" ht="14.25" customHeight="1" x14ac:dyDescent="0.45">
      <c r="A743" s="31"/>
      <c r="B743" s="12"/>
      <c r="C743" s="5"/>
    </row>
    <row r="744" spans="1:3" ht="14.25" customHeight="1" x14ac:dyDescent="0.45">
      <c r="A744" s="31"/>
      <c r="B744" s="12"/>
      <c r="C744" s="5"/>
    </row>
    <row r="745" spans="1:3" ht="14.25" customHeight="1" x14ac:dyDescent="0.45">
      <c r="A745" s="31"/>
      <c r="B745" s="12"/>
      <c r="C745" s="5"/>
    </row>
    <row r="746" spans="1:3" ht="14.25" customHeight="1" x14ac:dyDescent="0.45">
      <c r="A746" s="31"/>
      <c r="B746" s="12"/>
      <c r="C746" s="5"/>
    </row>
    <row r="747" spans="1:3" ht="14.25" customHeight="1" x14ac:dyDescent="0.45">
      <c r="A747" s="31"/>
      <c r="B747" s="12"/>
      <c r="C747" s="5"/>
    </row>
    <row r="748" spans="1:3" ht="14.25" customHeight="1" x14ac:dyDescent="0.45">
      <c r="A748" s="31"/>
      <c r="B748" s="12"/>
      <c r="C748" s="5"/>
    </row>
    <row r="749" spans="1:3" ht="14.25" customHeight="1" x14ac:dyDescent="0.45">
      <c r="A749" s="31"/>
      <c r="B749" s="12"/>
      <c r="C749" s="5"/>
    </row>
    <row r="750" spans="1:3" ht="14.25" customHeight="1" x14ac:dyDescent="0.45">
      <c r="A750" s="31"/>
      <c r="B750" s="12"/>
      <c r="C750" s="5"/>
    </row>
    <row r="751" spans="1:3" ht="14.25" customHeight="1" x14ac:dyDescent="0.45">
      <c r="A751" s="31"/>
      <c r="B751" s="12"/>
      <c r="C751" s="5"/>
    </row>
    <row r="752" spans="1:3" ht="14.25" customHeight="1" x14ac:dyDescent="0.45">
      <c r="A752" s="31"/>
      <c r="B752" s="12"/>
      <c r="C752" s="5"/>
    </row>
    <row r="753" spans="1:3" ht="14.25" customHeight="1" x14ac:dyDescent="0.45">
      <c r="A753" s="31"/>
      <c r="B753" s="12"/>
      <c r="C753" s="5"/>
    </row>
    <row r="754" spans="1:3" ht="14.25" customHeight="1" x14ac:dyDescent="0.45">
      <c r="A754" s="31"/>
      <c r="B754" s="12"/>
      <c r="C754" s="5"/>
    </row>
    <row r="755" spans="1:3" ht="14.25" customHeight="1" x14ac:dyDescent="0.45">
      <c r="A755" s="31"/>
      <c r="B755" s="12"/>
      <c r="C755" s="5"/>
    </row>
    <row r="756" spans="1:3" ht="14.25" customHeight="1" x14ac:dyDescent="0.45">
      <c r="A756" s="31"/>
      <c r="B756" s="12"/>
      <c r="C756" s="5"/>
    </row>
    <row r="757" spans="1:3" ht="14.25" customHeight="1" x14ac:dyDescent="0.45">
      <c r="A757" s="31"/>
      <c r="B757" s="12"/>
      <c r="C757" s="5"/>
    </row>
    <row r="758" spans="1:3" ht="14.25" customHeight="1" x14ac:dyDescent="0.45">
      <c r="A758" s="31"/>
      <c r="B758" s="12"/>
      <c r="C758" s="5"/>
    </row>
    <row r="759" spans="1:3" ht="14.25" customHeight="1" x14ac:dyDescent="0.45">
      <c r="A759" s="31"/>
      <c r="B759" s="12"/>
      <c r="C759" s="5"/>
    </row>
    <row r="760" spans="1:3" ht="14.25" customHeight="1" x14ac:dyDescent="0.45">
      <c r="A760" s="31"/>
      <c r="B760" s="12"/>
      <c r="C760" s="5"/>
    </row>
    <row r="761" spans="1:3" ht="14.25" customHeight="1" x14ac:dyDescent="0.45">
      <c r="A761" s="31"/>
      <c r="B761" s="12"/>
      <c r="C761" s="5"/>
    </row>
    <row r="762" spans="1:3" ht="14.25" customHeight="1" x14ac:dyDescent="0.45">
      <c r="A762" s="31"/>
      <c r="B762" s="12"/>
      <c r="C762" s="5"/>
    </row>
    <row r="763" spans="1:3" ht="14.25" customHeight="1" x14ac:dyDescent="0.45">
      <c r="A763" s="31"/>
      <c r="B763" s="12"/>
      <c r="C763" s="5"/>
    </row>
    <row r="764" spans="1:3" ht="14.25" customHeight="1" x14ac:dyDescent="0.45">
      <c r="A764" s="31"/>
      <c r="B764" s="12"/>
      <c r="C764" s="5"/>
    </row>
    <row r="765" spans="1:3" ht="14.25" customHeight="1" x14ac:dyDescent="0.45">
      <c r="A765" s="31"/>
      <c r="B765" s="12"/>
      <c r="C765" s="5"/>
    </row>
    <row r="766" spans="1:3" ht="14.25" customHeight="1" x14ac:dyDescent="0.45">
      <c r="A766" s="31"/>
      <c r="B766" s="12"/>
      <c r="C766" s="5"/>
    </row>
    <row r="767" spans="1:3" ht="14.25" customHeight="1" x14ac:dyDescent="0.45">
      <c r="A767" s="31"/>
      <c r="B767" s="12"/>
      <c r="C767" s="5"/>
    </row>
    <row r="768" spans="1:3" ht="14.25" customHeight="1" x14ac:dyDescent="0.45">
      <c r="A768" s="31"/>
      <c r="B768" s="12"/>
      <c r="C768" s="5"/>
    </row>
    <row r="769" spans="1:3" ht="14.25" customHeight="1" x14ac:dyDescent="0.45">
      <c r="A769" s="31"/>
      <c r="B769" s="12"/>
      <c r="C769" s="5"/>
    </row>
    <row r="770" spans="1:3" ht="14.25" customHeight="1" x14ac:dyDescent="0.45">
      <c r="A770" s="31"/>
      <c r="B770" s="12"/>
      <c r="C770" s="5"/>
    </row>
    <row r="771" spans="1:3" ht="14.25" customHeight="1" x14ac:dyDescent="0.45">
      <c r="A771" s="31"/>
      <c r="B771" s="12"/>
      <c r="C771" s="5"/>
    </row>
    <row r="772" spans="1:3" ht="14.25" customHeight="1" x14ac:dyDescent="0.45">
      <c r="A772" s="31"/>
      <c r="B772" s="12"/>
      <c r="C772" s="5"/>
    </row>
    <row r="773" spans="1:3" ht="14.25" customHeight="1" x14ac:dyDescent="0.45">
      <c r="A773" s="31"/>
      <c r="B773" s="12"/>
      <c r="C773" s="5"/>
    </row>
    <row r="774" spans="1:3" ht="14.25" customHeight="1" x14ac:dyDescent="0.45">
      <c r="A774" s="31"/>
      <c r="B774" s="12"/>
      <c r="C774" s="5"/>
    </row>
    <row r="775" spans="1:3" ht="14.25" customHeight="1" x14ac:dyDescent="0.45">
      <c r="A775" s="31"/>
      <c r="B775" s="12"/>
      <c r="C775" s="5"/>
    </row>
    <row r="776" spans="1:3" ht="14.25" customHeight="1" x14ac:dyDescent="0.45">
      <c r="A776" s="31"/>
      <c r="B776" s="12"/>
      <c r="C776" s="5"/>
    </row>
    <row r="777" spans="1:3" ht="14.25" customHeight="1" x14ac:dyDescent="0.45">
      <c r="A777" s="31"/>
      <c r="B777" s="12"/>
      <c r="C777" s="5"/>
    </row>
    <row r="778" spans="1:3" ht="14.25" customHeight="1" x14ac:dyDescent="0.45">
      <c r="A778" s="31"/>
      <c r="B778" s="12"/>
      <c r="C778" s="5"/>
    </row>
    <row r="779" spans="1:3" ht="14.25" customHeight="1" x14ac:dyDescent="0.45">
      <c r="A779" s="31"/>
      <c r="B779" s="12"/>
      <c r="C779" s="5"/>
    </row>
    <row r="780" spans="1:3" ht="14.25" customHeight="1" x14ac:dyDescent="0.45">
      <c r="A780" s="31"/>
      <c r="B780" s="12"/>
      <c r="C780" s="5"/>
    </row>
    <row r="781" spans="1:3" ht="14.25" customHeight="1" x14ac:dyDescent="0.45">
      <c r="A781" s="31"/>
      <c r="B781" s="12"/>
      <c r="C781" s="5"/>
    </row>
    <row r="782" spans="1:3" ht="14.25" customHeight="1" x14ac:dyDescent="0.45">
      <c r="A782" s="31"/>
      <c r="B782" s="12"/>
      <c r="C782" s="5"/>
    </row>
    <row r="783" spans="1:3" ht="14.25" customHeight="1" x14ac:dyDescent="0.45">
      <c r="A783" s="31"/>
      <c r="B783" s="12"/>
      <c r="C783" s="5"/>
    </row>
    <row r="784" spans="1:3" ht="14.25" customHeight="1" x14ac:dyDescent="0.45">
      <c r="A784" s="31"/>
      <c r="B784" s="12"/>
      <c r="C784" s="5"/>
    </row>
    <row r="785" spans="1:3" ht="14.25" customHeight="1" x14ac:dyDescent="0.45">
      <c r="A785" s="31"/>
      <c r="B785" s="12"/>
      <c r="C785" s="5"/>
    </row>
    <row r="786" spans="1:3" ht="14.25" customHeight="1" x14ac:dyDescent="0.45">
      <c r="A786" s="31"/>
      <c r="B786" s="12"/>
      <c r="C786" s="5"/>
    </row>
    <row r="787" spans="1:3" ht="14.25" customHeight="1" x14ac:dyDescent="0.45">
      <c r="A787" s="31"/>
      <c r="B787" s="12"/>
      <c r="C787" s="5"/>
    </row>
    <row r="788" spans="1:3" ht="14.25" customHeight="1" x14ac:dyDescent="0.45">
      <c r="A788" s="31"/>
      <c r="B788" s="12"/>
      <c r="C788" s="5"/>
    </row>
    <row r="789" spans="1:3" ht="14.25" customHeight="1" x14ac:dyDescent="0.45">
      <c r="A789" s="31"/>
      <c r="B789" s="12"/>
      <c r="C789" s="5"/>
    </row>
    <row r="790" spans="1:3" ht="14.25" customHeight="1" x14ac:dyDescent="0.45">
      <c r="A790" s="31"/>
      <c r="B790" s="12"/>
      <c r="C790" s="5"/>
    </row>
    <row r="791" spans="1:3" ht="14.25" customHeight="1" x14ac:dyDescent="0.45">
      <c r="A791" s="31"/>
      <c r="B791" s="12"/>
      <c r="C791" s="5"/>
    </row>
    <row r="792" spans="1:3" ht="14.25" customHeight="1" x14ac:dyDescent="0.45">
      <c r="A792" s="31"/>
      <c r="B792" s="12"/>
      <c r="C792" s="5"/>
    </row>
    <row r="793" spans="1:3" ht="14.25" customHeight="1" x14ac:dyDescent="0.45">
      <c r="A793" s="31"/>
      <c r="B793" s="12"/>
      <c r="C793" s="5"/>
    </row>
    <row r="794" spans="1:3" ht="14.25" customHeight="1" x14ac:dyDescent="0.45">
      <c r="A794" s="31"/>
      <c r="B794" s="12"/>
      <c r="C794" s="5"/>
    </row>
    <row r="795" spans="1:3" ht="14.25" customHeight="1" x14ac:dyDescent="0.45">
      <c r="A795" s="31"/>
      <c r="B795" s="12"/>
      <c r="C795" s="5"/>
    </row>
    <row r="796" spans="1:3" ht="14.25" customHeight="1" x14ac:dyDescent="0.45">
      <c r="A796" s="31"/>
      <c r="B796" s="12"/>
      <c r="C796" s="5"/>
    </row>
    <row r="797" spans="1:3" ht="14.25" customHeight="1" x14ac:dyDescent="0.45">
      <c r="A797" s="31"/>
      <c r="B797" s="12"/>
      <c r="C797" s="5"/>
    </row>
    <row r="798" spans="1:3" ht="14.25" customHeight="1" x14ac:dyDescent="0.45">
      <c r="A798" s="31"/>
      <c r="B798" s="12"/>
      <c r="C798" s="5"/>
    </row>
    <row r="799" spans="1:3" ht="14.25" customHeight="1" x14ac:dyDescent="0.45">
      <c r="A799" s="31"/>
      <c r="B799" s="12"/>
      <c r="C799" s="5"/>
    </row>
    <row r="800" spans="1:3" ht="14.25" customHeight="1" x14ac:dyDescent="0.45">
      <c r="A800" s="31"/>
      <c r="B800" s="12"/>
      <c r="C800" s="5"/>
    </row>
    <row r="801" spans="1:3" ht="14.25" customHeight="1" x14ac:dyDescent="0.45">
      <c r="A801" s="31"/>
      <c r="B801" s="12"/>
      <c r="C801" s="5"/>
    </row>
    <row r="802" spans="1:3" ht="14.25" customHeight="1" x14ac:dyDescent="0.45">
      <c r="A802" s="31"/>
      <c r="B802" s="12"/>
      <c r="C802" s="5"/>
    </row>
    <row r="803" spans="1:3" ht="14.25" customHeight="1" x14ac:dyDescent="0.45">
      <c r="A803" s="31"/>
      <c r="B803" s="12"/>
      <c r="C803" s="5"/>
    </row>
    <row r="804" spans="1:3" ht="14.25" customHeight="1" x14ac:dyDescent="0.45">
      <c r="A804" s="31"/>
      <c r="B804" s="12"/>
      <c r="C804" s="5"/>
    </row>
    <row r="805" spans="1:3" ht="14.25" customHeight="1" x14ac:dyDescent="0.45">
      <c r="A805" s="31"/>
      <c r="B805" s="12"/>
      <c r="C805" s="5"/>
    </row>
    <row r="806" spans="1:3" ht="14.25" customHeight="1" x14ac:dyDescent="0.45">
      <c r="A806" s="31"/>
      <c r="B806" s="12"/>
      <c r="C806" s="5"/>
    </row>
    <row r="807" spans="1:3" ht="14.25" customHeight="1" x14ac:dyDescent="0.45">
      <c r="A807" s="31"/>
      <c r="B807" s="12"/>
      <c r="C807" s="5"/>
    </row>
    <row r="808" spans="1:3" ht="14.25" customHeight="1" x14ac:dyDescent="0.45">
      <c r="A808" s="31"/>
      <c r="B808" s="12"/>
      <c r="C808" s="5"/>
    </row>
    <row r="809" spans="1:3" ht="14.25" customHeight="1" x14ac:dyDescent="0.45">
      <c r="A809" s="31"/>
      <c r="B809" s="12"/>
      <c r="C809" s="5"/>
    </row>
    <row r="810" spans="1:3" ht="14.25" customHeight="1" x14ac:dyDescent="0.45">
      <c r="A810" s="31"/>
      <c r="B810" s="12"/>
      <c r="C810" s="5"/>
    </row>
    <row r="811" spans="1:3" ht="14.25" customHeight="1" x14ac:dyDescent="0.45">
      <c r="A811" s="31"/>
      <c r="B811" s="12"/>
      <c r="C811" s="5"/>
    </row>
    <row r="812" spans="1:3" ht="14.25" customHeight="1" x14ac:dyDescent="0.45">
      <c r="A812" s="31"/>
      <c r="B812" s="12"/>
      <c r="C812" s="5"/>
    </row>
    <row r="813" spans="1:3" ht="14.25" customHeight="1" x14ac:dyDescent="0.45">
      <c r="A813" s="31"/>
      <c r="B813" s="12"/>
      <c r="C813" s="5"/>
    </row>
    <row r="814" spans="1:3" ht="14.25" customHeight="1" x14ac:dyDescent="0.45">
      <c r="A814" s="31"/>
      <c r="B814" s="12"/>
      <c r="C814" s="5"/>
    </row>
    <row r="815" spans="1:3" ht="14.25" customHeight="1" x14ac:dyDescent="0.45">
      <c r="A815" s="31"/>
      <c r="B815" s="12"/>
      <c r="C815" s="5"/>
    </row>
    <row r="816" spans="1:3" ht="14.25" customHeight="1" x14ac:dyDescent="0.45">
      <c r="A816" s="31"/>
      <c r="B816" s="12"/>
      <c r="C816" s="5"/>
    </row>
    <row r="817" spans="1:3" ht="14.25" customHeight="1" x14ac:dyDescent="0.45">
      <c r="A817" s="31"/>
      <c r="B817" s="12"/>
      <c r="C817" s="5"/>
    </row>
    <row r="818" spans="1:3" ht="14.25" customHeight="1" x14ac:dyDescent="0.45">
      <c r="A818" s="31"/>
      <c r="B818" s="12"/>
      <c r="C818" s="5"/>
    </row>
    <row r="819" spans="1:3" ht="14.25" customHeight="1" x14ac:dyDescent="0.45">
      <c r="A819" s="31"/>
      <c r="B819" s="12"/>
      <c r="C819" s="5"/>
    </row>
    <row r="820" spans="1:3" ht="14.25" customHeight="1" x14ac:dyDescent="0.45">
      <c r="A820" s="31"/>
      <c r="B820" s="12"/>
      <c r="C820" s="5"/>
    </row>
    <row r="821" spans="1:3" ht="14.25" customHeight="1" x14ac:dyDescent="0.45">
      <c r="A821" s="31"/>
      <c r="B821" s="12"/>
      <c r="C821" s="5"/>
    </row>
    <row r="822" spans="1:3" ht="14.25" customHeight="1" x14ac:dyDescent="0.45">
      <c r="A822" s="31"/>
      <c r="B822" s="12"/>
      <c r="C822" s="5"/>
    </row>
    <row r="823" spans="1:3" ht="14.25" customHeight="1" x14ac:dyDescent="0.45">
      <c r="A823" s="31"/>
      <c r="B823" s="12"/>
      <c r="C823" s="5"/>
    </row>
    <row r="824" spans="1:3" ht="14.25" customHeight="1" x14ac:dyDescent="0.45">
      <c r="A824" s="31"/>
      <c r="B824" s="12"/>
      <c r="C824" s="5"/>
    </row>
    <row r="825" spans="1:3" ht="14.25" customHeight="1" x14ac:dyDescent="0.45">
      <c r="A825" s="31"/>
      <c r="B825" s="12"/>
      <c r="C825" s="5"/>
    </row>
    <row r="826" spans="1:3" ht="14.25" customHeight="1" x14ac:dyDescent="0.45">
      <c r="A826" s="31"/>
      <c r="B826" s="12"/>
      <c r="C826" s="5"/>
    </row>
    <row r="827" spans="1:3" ht="14.25" customHeight="1" x14ac:dyDescent="0.45">
      <c r="A827" s="31"/>
      <c r="B827" s="12"/>
      <c r="C827" s="5"/>
    </row>
    <row r="828" spans="1:3" ht="14.25" customHeight="1" x14ac:dyDescent="0.45">
      <c r="A828" s="31"/>
      <c r="B828" s="12"/>
      <c r="C828" s="5"/>
    </row>
    <row r="829" spans="1:3" ht="14.25" customHeight="1" x14ac:dyDescent="0.45">
      <c r="A829" s="31"/>
      <c r="B829" s="12"/>
      <c r="C829" s="5"/>
    </row>
    <row r="830" spans="1:3" ht="14.25" customHeight="1" x14ac:dyDescent="0.45">
      <c r="A830" s="31"/>
      <c r="B830" s="12"/>
      <c r="C830" s="5"/>
    </row>
    <row r="831" spans="1:3" ht="14.25" customHeight="1" x14ac:dyDescent="0.45">
      <c r="A831" s="31"/>
      <c r="B831" s="12"/>
      <c r="C831" s="5"/>
    </row>
    <row r="832" spans="1:3" ht="14.25" customHeight="1" x14ac:dyDescent="0.45">
      <c r="A832" s="31"/>
      <c r="B832" s="12"/>
      <c r="C832" s="5"/>
    </row>
    <row r="833" spans="1:3" ht="14.25" customHeight="1" x14ac:dyDescent="0.45">
      <c r="A833" s="31"/>
      <c r="B833" s="12"/>
      <c r="C833" s="5"/>
    </row>
    <row r="834" spans="1:3" ht="14.25" customHeight="1" x14ac:dyDescent="0.45">
      <c r="A834" s="31"/>
      <c r="B834" s="12"/>
      <c r="C834" s="5"/>
    </row>
    <row r="835" spans="1:3" ht="14.25" customHeight="1" x14ac:dyDescent="0.45">
      <c r="A835" s="31"/>
      <c r="B835" s="12"/>
      <c r="C835" s="5"/>
    </row>
    <row r="836" spans="1:3" ht="14.25" customHeight="1" x14ac:dyDescent="0.45">
      <c r="A836" s="31"/>
      <c r="B836" s="12"/>
      <c r="C836" s="5"/>
    </row>
    <row r="837" spans="1:3" ht="14.25" customHeight="1" x14ac:dyDescent="0.45">
      <c r="A837" s="31"/>
      <c r="B837" s="12"/>
      <c r="C837" s="5"/>
    </row>
    <row r="838" spans="1:3" ht="14.25" customHeight="1" x14ac:dyDescent="0.45">
      <c r="A838" s="31"/>
      <c r="B838" s="12"/>
      <c r="C838" s="5"/>
    </row>
    <row r="839" spans="1:3" ht="14.25" customHeight="1" x14ac:dyDescent="0.45">
      <c r="A839" s="31"/>
      <c r="B839" s="12"/>
      <c r="C839" s="5"/>
    </row>
    <row r="840" spans="1:3" ht="14.25" customHeight="1" x14ac:dyDescent="0.45">
      <c r="A840" s="31"/>
      <c r="B840" s="12"/>
      <c r="C840" s="5"/>
    </row>
    <row r="841" spans="1:3" ht="14.25" customHeight="1" x14ac:dyDescent="0.45">
      <c r="A841" s="31"/>
      <c r="B841" s="12"/>
      <c r="C841" s="5"/>
    </row>
    <row r="842" spans="1:3" ht="14.25" customHeight="1" x14ac:dyDescent="0.45">
      <c r="A842" s="31"/>
      <c r="B842" s="12"/>
      <c r="C842" s="5"/>
    </row>
    <row r="843" spans="1:3" ht="14.25" customHeight="1" x14ac:dyDescent="0.45">
      <c r="A843" s="31"/>
      <c r="B843" s="12"/>
      <c r="C843" s="5"/>
    </row>
    <row r="844" spans="1:3" ht="14.25" customHeight="1" x14ac:dyDescent="0.45">
      <c r="A844" s="31"/>
      <c r="B844" s="12"/>
      <c r="C844" s="5"/>
    </row>
    <row r="845" spans="1:3" ht="14.25" customHeight="1" x14ac:dyDescent="0.45">
      <c r="A845" s="31"/>
      <c r="B845" s="12"/>
      <c r="C845" s="5"/>
    </row>
    <row r="846" spans="1:3" ht="14.25" customHeight="1" x14ac:dyDescent="0.45">
      <c r="A846" s="31"/>
      <c r="B846" s="12"/>
      <c r="C846" s="5"/>
    </row>
    <row r="847" spans="1:3" ht="14.25" customHeight="1" x14ac:dyDescent="0.45">
      <c r="A847" s="31"/>
      <c r="B847" s="12"/>
      <c r="C847" s="5"/>
    </row>
    <row r="848" spans="1:3" ht="14.25" customHeight="1" x14ac:dyDescent="0.45">
      <c r="A848" s="31"/>
      <c r="B848" s="12"/>
      <c r="C848" s="5"/>
    </row>
    <row r="849" spans="1:3" ht="14.25" customHeight="1" x14ac:dyDescent="0.45">
      <c r="A849" s="31"/>
      <c r="B849" s="12"/>
      <c r="C849" s="5"/>
    </row>
    <row r="850" spans="1:3" ht="14.25" customHeight="1" x14ac:dyDescent="0.45">
      <c r="A850" s="31"/>
      <c r="B850" s="12"/>
      <c r="C850" s="5"/>
    </row>
    <row r="851" spans="1:3" ht="14.25" customHeight="1" x14ac:dyDescent="0.45">
      <c r="A851" s="31"/>
      <c r="B851" s="12"/>
      <c r="C851" s="5"/>
    </row>
    <row r="852" spans="1:3" ht="14.25" customHeight="1" x14ac:dyDescent="0.45">
      <c r="A852" s="31"/>
      <c r="B852" s="12"/>
      <c r="C852" s="5"/>
    </row>
    <row r="853" spans="1:3" ht="14.25" customHeight="1" x14ac:dyDescent="0.45">
      <c r="A853" s="31"/>
      <c r="B853" s="12"/>
      <c r="C853" s="5"/>
    </row>
    <row r="854" spans="1:3" ht="14.25" customHeight="1" x14ac:dyDescent="0.45">
      <c r="A854" s="31"/>
      <c r="B854" s="12"/>
      <c r="C854" s="5"/>
    </row>
    <row r="855" spans="1:3" ht="14.25" customHeight="1" x14ac:dyDescent="0.45">
      <c r="A855" s="31"/>
      <c r="B855" s="12"/>
      <c r="C855" s="5"/>
    </row>
    <row r="856" spans="1:3" ht="14.25" customHeight="1" x14ac:dyDescent="0.45">
      <c r="A856" s="31"/>
      <c r="B856" s="12"/>
      <c r="C856" s="5"/>
    </row>
    <row r="857" spans="1:3" ht="14.25" customHeight="1" x14ac:dyDescent="0.45">
      <c r="A857" s="31"/>
      <c r="B857" s="12"/>
      <c r="C857" s="5"/>
    </row>
    <row r="858" spans="1:3" ht="14.25" customHeight="1" x14ac:dyDescent="0.45">
      <c r="A858" s="31"/>
      <c r="B858" s="12"/>
      <c r="C858" s="5"/>
    </row>
    <row r="859" spans="1:3" ht="14.25" customHeight="1" x14ac:dyDescent="0.45">
      <c r="A859" s="31"/>
      <c r="B859" s="12"/>
      <c r="C859" s="5"/>
    </row>
    <row r="860" spans="1:3" ht="14.25" customHeight="1" x14ac:dyDescent="0.45">
      <c r="A860" s="31"/>
      <c r="B860" s="12"/>
      <c r="C860" s="5"/>
    </row>
    <row r="861" spans="1:3" ht="14.25" customHeight="1" x14ac:dyDescent="0.45">
      <c r="A861" s="31"/>
      <c r="B861" s="12"/>
      <c r="C861" s="5"/>
    </row>
    <row r="862" spans="1:3" ht="14.25" customHeight="1" x14ac:dyDescent="0.45">
      <c r="A862" s="31"/>
      <c r="B862" s="12"/>
      <c r="C862" s="5"/>
    </row>
    <row r="863" spans="1:3" ht="14.25" customHeight="1" x14ac:dyDescent="0.45">
      <c r="A863" s="31"/>
      <c r="B863" s="12"/>
      <c r="C863" s="5"/>
    </row>
    <row r="864" spans="1:3" ht="14.25" customHeight="1" x14ac:dyDescent="0.45">
      <c r="A864" s="31"/>
      <c r="B864" s="12"/>
      <c r="C864" s="5"/>
    </row>
    <row r="865" spans="1:3" ht="14.25" customHeight="1" x14ac:dyDescent="0.45">
      <c r="A865" s="31"/>
      <c r="B865" s="12"/>
      <c r="C865" s="5"/>
    </row>
    <row r="866" spans="1:3" ht="14.25" customHeight="1" x14ac:dyDescent="0.45">
      <c r="A866" s="31"/>
      <c r="B866" s="12"/>
      <c r="C866" s="5"/>
    </row>
    <row r="867" spans="1:3" ht="14.25" customHeight="1" x14ac:dyDescent="0.45">
      <c r="A867" s="31"/>
      <c r="B867" s="12"/>
      <c r="C867" s="5"/>
    </row>
    <row r="868" spans="1:3" ht="14.25" customHeight="1" x14ac:dyDescent="0.45">
      <c r="A868" s="31"/>
      <c r="B868" s="12"/>
      <c r="C868" s="5"/>
    </row>
    <row r="869" spans="1:3" ht="14.25" customHeight="1" x14ac:dyDescent="0.45">
      <c r="A869" s="31"/>
      <c r="B869" s="12"/>
      <c r="C869" s="5"/>
    </row>
    <row r="870" spans="1:3" ht="14.25" customHeight="1" x14ac:dyDescent="0.45">
      <c r="A870" s="31"/>
      <c r="B870" s="12"/>
      <c r="C870" s="5"/>
    </row>
    <row r="871" spans="1:3" ht="14.25" customHeight="1" x14ac:dyDescent="0.45">
      <c r="A871" s="31"/>
      <c r="B871" s="12"/>
      <c r="C871" s="5"/>
    </row>
    <row r="872" spans="1:3" ht="14.25" customHeight="1" x14ac:dyDescent="0.45">
      <c r="A872" s="31"/>
      <c r="B872" s="12"/>
      <c r="C872" s="5"/>
    </row>
    <row r="873" spans="1:3" ht="14.25" customHeight="1" x14ac:dyDescent="0.45">
      <c r="A873" s="31"/>
      <c r="B873" s="12"/>
      <c r="C873" s="5"/>
    </row>
    <row r="874" spans="1:3" ht="14.25" customHeight="1" x14ac:dyDescent="0.45">
      <c r="A874" s="31"/>
      <c r="B874" s="12"/>
      <c r="C874" s="5"/>
    </row>
    <row r="875" spans="1:3" ht="14.25" customHeight="1" x14ac:dyDescent="0.45">
      <c r="A875" s="31"/>
      <c r="B875" s="12"/>
      <c r="C875" s="5"/>
    </row>
    <row r="876" spans="1:3" ht="14.25" customHeight="1" x14ac:dyDescent="0.45">
      <c r="A876" s="31"/>
      <c r="B876" s="12"/>
      <c r="C876" s="5"/>
    </row>
    <row r="877" spans="1:3" ht="14.25" customHeight="1" x14ac:dyDescent="0.45">
      <c r="A877" s="31"/>
      <c r="B877" s="12"/>
      <c r="C877" s="5"/>
    </row>
    <row r="878" spans="1:3" ht="14.25" customHeight="1" x14ac:dyDescent="0.45">
      <c r="A878" s="31"/>
      <c r="B878" s="12"/>
      <c r="C878" s="5"/>
    </row>
    <row r="879" spans="1:3" ht="14.25" customHeight="1" x14ac:dyDescent="0.45">
      <c r="A879" s="31"/>
      <c r="B879" s="12"/>
      <c r="C879" s="5"/>
    </row>
    <row r="880" spans="1:3" ht="14.25" customHeight="1" x14ac:dyDescent="0.45">
      <c r="A880" s="31"/>
      <c r="B880" s="12"/>
      <c r="C880" s="5"/>
    </row>
    <row r="881" spans="1:3" ht="14.25" customHeight="1" x14ac:dyDescent="0.45">
      <c r="A881" s="31"/>
      <c r="B881" s="12"/>
      <c r="C881" s="5"/>
    </row>
    <row r="882" spans="1:3" ht="14.25" customHeight="1" x14ac:dyDescent="0.45">
      <c r="A882" s="31"/>
      <c r="B882" s="12"/>
      <c r="C882" s="5"/>
    </row>
    <row r="883" spans="1:3" ht="14.25" customHeight="1" x14ac:dyDescent="0.45">
      <c r="A883" s="31"/>
      <c r="B883" s="12"/>
      <c r="C883" s="5"/>
    </row>
    <row r="884" spans="1:3" ht="14.25" customHeight="1" x14ac:dyDescent="0.45">
      <c r="A884" s="31"/>
      <c r="B884" s="12"/>
      <c r="C884" s="5"/>
    </row>
    <row r="885" spans="1:3" ht="14.25" customHeight="1" x14ac:dyDescent="0.45">
      <c r="A885" s="31"/>
      <c r="B885" s="12"/>
      <c r="C885" s="5"/>
    </row>
    <row r="886" spans="1:3" ht="14.25" customHeight="1" x14ac:dyDescent="0.45">
      <c r="A886" s="31"/>
      <c r="B886" s="12"/>
      <c r="C886" s="5"/>
    </row>
    <row r="887" spans="1:3" ht="14.25" customHeight="1" x14ac:dyDescent="0.45">
      <c r="A887" s="31"/>
      <c r="B887" s="12"/>
      <c r="C887" s="5"/>
    </row>
    <row r="888" spans="1:3" ht="14.25" customHeight="1" x14ac:dyDescent="0.45">
      <c r="A888" s="31"/>
      <c r="B888" s="12"/>
      <c r="C888" s="5"/>
    </row>
    <row r="889" spans="1:3" ht="14.25" customHeight="1" x14ac:dyDescent="0.45">
      <c r="A889" s="31"/>
      <c r="B889" s="12"/>
      <c r="C889" s="5"/>
    </row>
    <row r="890" spans="1:3" ht="14.25" customHeight="1" x14ac:dyDescent="0.45">
      <c r="A890" s="31"/>
      <c r="B890" s="12"/>
      <c r="C890" s="5"/>
    </row>
    <row r="891" spans="1:3" ht="14.25" customHeight="1" x14ac:dyDescent="0.45">
      <c r="A891" s="31"/>
      <c r="B891" s="12"/>
      <c r="C891" s="5"/>
    </row>
    <row r="892" spans="1:3" ht="14.25" customHeight="1" x14ac:dyDescent="0.45">
      <c r="A892" s="31"/>
      <c r="B892" s="12"/>
      <c r="C892" s="5"/>
    </row>
    <row r="893" spans="1:3" ht="14.25" customHeight="1" x14ac:dyDescent="0.45">
      <c r="A893" s="31"/>
      <c r="B893" s="12"/>
      <c r="C893" s="5"/>
    </row>
    <row r="894" spans="1:3" ht="14.25" customHeight="1" x14ac:dyDescent="0.45">
      <c r="A894" s="31"/>
      <c r="B894" s="12"/>
      <c r="C894" s="5"/>
    </row>
    <row r="895" spans="1:3" ht="14.25" customHeight="1" x14ac:dyDescent="0.45">
      <c r="A895" s="31"/>
      <c r="B895" s="12"/>
      <c r="C895" s="5"/>
    </row>
    <row r="896" spans="1:3" ht="14.25" customHeight="1" x14ac:dyDescent="0.45">
      <c r="A896" s="31"/>
      <c r="B896" s="12"/>
      <c r="C896" s="5"/>
    </row>
    <row r="897" spans="1:3" ht="14.25" customHeight="1" x14ac:dyDescent="0.45">
      <c r="A897" s="31"/>
      <c r="B897" s="12"/>
      <c r="C897" s="5"/>
    </row>
    <row r="898" spans="1:3" ht="14.25" customHeight="1" x14ac:dyDescent="0.45">
      <c r="A898" s="31"/>
      <c r="B898" s="12"/>
      <c r="C898" s="5"/>
    </row>
    <row r="899" spans="1:3" ht="14.25" customHeight="1" x14ac:dyDescent="0.45">
      <c r="A899" s="31"/>
      <c r="B899" s="12"/>
      <c r="C899" s="5"/>
    </row>
    <row r="900" spans="1:3" ht="14.25" customHeight="1" x14ac:dyDescent="0.45">
      <c r="A900" s="31"/>
      <c r="B900" s="12"/>
      <c r="C900" s="5"/>
    </row>
    <row r="901" spans="1:3" ht="14.25" customHeight="1" x14ac:dyDescent="0.45">
      <c r="A901" s="31"/>
      <c r="B901" s="12"/>
      <c r="C901" s="5"/>
    </row>
    <row r="902" spans="1:3" ht="14.25" customHeight="1" x14ac:dyDescent="0.45">
      <c r="A902" s="31"/>
      <c r="B902" s="12"/>
      <c r="C902" s="5"/>
    </row>
    <row r="903" spans="1:3" ht="14.25" customHeight="1" x14ac:dyDescent="0.45">
      <c r="A903" s="31"/>
      <c r="B903" s="12"/>
      <c r="C903" s="5"/>
    </row>
    <row r="904" spans="1:3" ht="14.25" customHeight="1" x14ac:dyDescent="0.45">
      <c r="A904" s="31"/>
      <c r="B904" s="12"/>
      <c r="C904" s="5"/>
    </row>
    <row r="905" spans="1:3" ht="14.25" customHeight="1" x14ac:dyDescent="0.45">
      <c r="A905" s="31"/>
      <c r="B905" s="12"/>
      <c r="C905" s="5"/>
    </row>
    <row r="906" spans="1:3" ht="14.25" customHeight="1" x14ac:dyDescent="0.45">
      <c r="A906" s="31"/>
      <c r="B906" s="12"/>
      <c r="C906" s="5"/>
    </row>
    <row r="907" spans="1:3" ht="14.25" customHeight="1" x14ac:dyDescent="0.45">
      <c r="A907" s="31"/>
      <c r="B907" s="12"/>
      <c r="C907" s="5"/>
    </row>
    <row r="908" spans="1:3" ht="14.25" customHeight="1" x14ac:dyDescent="0.45">
      <c r="A908" s="31"/>
      <c r="B908" s="12"/>
      <c r="C908" s="5"/>
    </row>
    <row r="909" spans="1:3" ht="14.25" customHeight="1" x14ac:dyDescent="0.45">
      <c r="A909" s="31"/>
      <c r="B909" s="12"/>
      <c r="C909" s="5"/>
    </row>
    <row r="910" spans="1:3" ht="14.25" customHeight="1" x14ac:dyDescent="0.45">
      <c r="A910" s="31"/>
      <c r="B910" s="12"/>
      <c r="C910" s="5"/>
    </row>
    <row r="911" spans="1:3" ht="14.25" customHeight="1" x14ac:dyDescent="0.45">
      <c r="A911" s="31"/>
      <c r="B911" s="12"/>
      <c r="C911" s="5"/>
    </row>
    <row r="912" spans="1:3" ht="14.25" customHeight="1" x14ac:dyDescent="0.45">
      <c r="A912" s="31"/>
      <c r="B912" s="12"/>
      <c r="C912" s="5"/>
    </row>
    <row r="913" spans="1:3" ht="14.25" customHeight="1" x14ac:dyDescent="0.45">
      <c r="A913" s="31"/>
      <c r="B913" s="12"/>
      <c r="C913" s="5"/>
    </row>
    <row r="914" spans="1:3" ht="14.25" customHeight="1" x14ac:dyDescent="0.45">
      <c r="A914" s="31"/>
      <c r="B914" s="12"/>
      <c r="C914" s="5"/>
    </row>
    <row r="915" spans="1:3" ht="14.25" customHeight="1" x14ac:dyDescent="0.45">
      <c r="A915" s="31"/>
      <c r="B915" s="12"/>
      <c r="C915" s="5"/>
    </row>
    <row r="916" spans="1:3" ht="14.25" customHeight="1" x14ac:dyDescent="0.45">
      <c r="A916" s="31"/>
      <c r="B916" s="12"/>
      <c r="C916" s="5"/>
    </row>
    <row r="917" spans="1:3" ht="14.25" customHeight="1" x14ac:dyDescent="0.45">
      <c r="A917" s="31"/>
      <c r="B917" s="12"/>
      <c r="C917" s="5"/>
    </row>
    <row r="918" spans="1:3" ht="14.25" customHeight="1" x14ac:dyDescent="0.45">
      <c r="A918" s="31"/>
      <c r="B918" s="12"/>
      <c r="C918" s="5"/>
    </row>
    <row r="919" spans="1:3" ht="14.25" customHeight="1" x14ac:dyDescent="0.45">
      <c r="A919" s="31"/>
      <c r="B919" s="12"/>
      <c r="C919" s="5"/>
    </row>
    <row r="920" spans="1:3" ht="14.25" customHeight="1" x14ac:dyDescent="0.45">
      <c r="A920" s="31"/>
      <c r="B920" s="12"/>
      <c r="C920" s="5"/>
    </row>
    <row r="921" spans="1:3" ht="14.25" customHeight="1" x14ac:dyDescent="0.45">
      <c r="A921" s="31"/>
      <c r="B921" s="12"/>
      <c r="C921" s="5"/>
    </row>
    <row r="922" spans="1:3" ht="14.25" customHeight="1" x14ac:dyDescent="0.45">
      <c r="A922" s="31"/>
      <c r="B922" s="12"/>
      <c r="C922" s="5"/>
    </row>
    <row r="923" spans="1:3" ht="14.25" customHeight="1" x14ac:dyDescent="0.45">
      <c r="A923" s="31"/>
      <c r="B923" s="12"/>
      <c r="C923" s="5"/>
    </row>
    <row r="924" spans="1:3" ht="14.25" customHeight="1" x14ac:dyDescent="0.45">
      <c r="A924" s="31"/>
      <c r="B924" s="12"/>
      <c r="C924" s="5"/>
    </row>
    <row r="925" spans="1:3" ht="14.25" customHeight="1" x14ac:dyDescent="0.45">
      <c r="A925" s="31"/>
      <c r="B925" s="12"/>
      <c r="C925" s="5"/>
    </row>
    <row r="926" spans="1:3" ht="14.25" customHeight="1" x14ac:dyDescent="0.45">
      <c r="A926" s="31"/>
      <c r="B926" s="12"/>
      <c r="C926" s="5"/>
    </row>
    <row r="927" spans="1:3" ht="14.25" customHeight="1" x14ac:dyDescent="0.45">
      <c r="A927" s="31"/>
      <c r="B927" s="12"/>
      <c r="C927" s="5"/>
    </row>
    <row r="928" spans="1:3" ht="14.25" customHeight="1" x14ac:dyDescent="0.45">
      <c r="A928" s="31"/>
      <c r="B928" s="12"/>
      <c r="C928" s="5"/>
    </row>
    <row r="929" spans="1:3" ht="14.25" customHeight="1" x14ac:dyDescent="0.45">
      <c r="A929" s="31"/>
      <c r="B929" s="12"/>
      <c r="C929" s="5"/>
    </row>
    <row r="930" spans="1:3" ht="14.25" customHeight="1" x14ac:dyDescent="0.45">
      <c r="A930" s="31"/>
      <c r="B930" s="12"/>
      <c r="C930" s="5"/>
    </row>
    <row r="931" spans="1:3" ht="14.25" customHeight="1" x14ac:dyDescent="0.45">
      <c r="A931" s="31"/>
      <c r="B931" s="12"/>
      <c r="C931" s="5"/>
    </row>
    <row r="932" spans="1:3" ht="14.25" customHeight="1" x14ac:dyDescent="0.45">
      <c r="A932" s="31"/>
      <c r="B932" s="12"/>
      <c r="C932" s="5"/>
    </row>
    <row r="933" spans="1:3" ht="14.25" customHeight="1" x14ac:dyDescent="0.45">
      <c r="A933" s="31"/>
      <c r="B933" s="12"/>
      <c r="C933" s="5"/>
    </row>
    <row r="934" spans="1:3" ht="14.25" customHeight="1" x14ac:dyDescent="0.45">
      <c r="A934" s="31"/>
      <c r="B934" s="12"/>
      <c r="C934" s="5"/>
    </row>
    <row r="935" spans="1:3" ht="14.25" customHeight="1" x14ac:dyDescent="0.45">
      <c r="A935" s="31"/>
      <c r="B935" s="12"/>
      <c r="C935" s="5"/>
    </row>
    <row r="936" spans="1:3" ht="14.25" customHeight="1" x14ac:dyDescent="0.45">
      <c r="A936" s="31"/>
      <c r="B936" s="12"/>
      <c r="C936" s="5"/>
    </row>
    <row r="937" spans="1:3" ht="14.25" customHeight="1" x14ac:dyDescent="0.45">
      <c r="A937" s="31"/>
      <c r="B937" s="12"/>
      <c r="C937" s="5"/>
    </row>
    <row r="938" spans="1:3" ht="14.25" customHeight="1" x14ac:dyDescent="0.45">
      <c r="A938" s="31"/>
      <c r="B938" s="12"/>
      <c r="C938" s="5"/>
    </row>
    <row r="939" spans="1:3" ht="14.25" customHeight="1" x14ac:dyDescent="0.45">
      <c r="A939" s="31"/>
      <c r="B939" s="12"/>
      <c r="C939" s="5"/>
    </row>
    <row r="940" spans="1:3" ht="14.25" customHeight="1" x14ac:dyDescent="0.45">
      <c r="A940" s="31"/>
      <c r="B940" s="12"/>
      <c r="C940" s="5"/>
    </row>
    <row r="941" spans="1:3" ht="14.25" customHeight="1" x14ac:dyDescent="0.45">
      <c r="A941" s="31"/>
      <c r="B941" s="12"/>
      <c r="C941" s="5"/>
    </row>
    <row r="942" spans="1:3" ht="14.25" customHeight="1" x14ac:dyDescent="0.45">
      <c r="A942" s="31"/>
      <c r="B942" s="12"/>
      <c r="C942" s="5"/>
    </row>
    <row r="943" spans="1:3" ht="14.25" customHeight="1" x14ac:dyDescent="0.45">
      <c r="A943" s="31"/>
      <c r="B943" s="12"/>
      <c r="C943" s="5"/>
    </row>
    <row r="944" spans="1:3" ht="14.25" customHeight="1" x14ac:dyDescent="0.45">
      <c r="A944" s="31"/>
      <c r="B944" s="12"/>
      <c r="C944" s="5"/>
    </row>
    <row r="945" spans="1:3" ht="14.25" customHeight="1" x14ac:dyDescent="0.45">
      <c r="A945" s="31"/>
      <c r="B945" s="12"/>
      <c r="C945" s="5"/>
    </row>
    <row r="946" spans="1:3" ht="14.25" customHeight="1" x14ac:dyDescent="0.45">
      <c r="A946" s="31"/>
      <c r="B946" s="12"/>
      <c r="C946" s="5"/>
    </row>
    <row r="947" spans="1:3" ht="14.25" customHeight="1" x14ac:dyDescent="0.45">
      <c r="A947" s="31"/>
      <c r="B947" s="12"/>
      <c r="C947" s="5"/>
    </row>
    <row r="948" spans="1:3" ht="14.25" customHeight="1" x14ac:dyDescent="0.45">
      <c r="A948" s="31"/>
      <c r="B948" s="12"/>
      <c r="C948" s="5"/>
    </row>
    <row r="949" spans="1:3" ht="14.25" customHeight="1" x14ac:dyDescent="0.45">
      <c r="A949" s="31"/>
      <c r="B949" s="12"/>
      <c r="C949" s="5"/>
    </row>
    <row r="950" spans="1:3" ht="14.25" customHeight="1" x14ac:dyDescent="0.45">
      <c r="A950" s="31"/>
      <c r="B950" s="12"/>
      <c r="C950" s="5"/>
    </row>
    <row r="951" spans="1:3" ht="14.25" customHeight="1" x14ac:dyDescent="0.45">
      <c r="A951" s="31"/>
      <c r="B951" s="12"/>
      <c r="C951" s="5"/>
    </row>
    <row r="952" spans="1:3" ht="14.25" customHeight="1" x14ac:dyDescent="0.45">
      <c r="A952" s="31"/>
      <c r="B952" s="12"/>
      <c r="C952" s="5"/>
    </row>
    <row r="953" spans="1:3" ht="14.25" customHeight="1" x14ac:dyDescent="0.45">
      <c r="A953" s="31"/>
      <c r="B953" s="12"/>
      <c r="C953" s="5"/>
    </row>
    <row r="954" spans="1:3" ht="14.25" customHeight="1" x14ac:dyDescent="0.45">
      <c r="A954" s="31"/>
      <c r="B954" s="12"/>
      <c r="C954" s="5"/>
    </row>
    <row r="955" spans="1:3" ht="14.25" customHeight="1" x14ac:dyDescent="0.45">
      <c r="A955" s="31"/>
      <c r="B955" s="12"/>
      <c r="C955" s="5"/>
    </row>
    <row r="956" spans="1:3" ht="14.25" customHeight="1" x14ac:dyDescent="0.45">
      <c r="A956" s="31"/>
      <c r="B956" s="12"/>
      <c r="C956" s="5"/>
    </row>
    <row r="957" spans="1:3" ht="14.25" customHeight="1" x14ac:dyDescent="0.45">
      <c r="A957" s="31"/>
      <c r="B957" s="12"/>
      <c r="C957" s="5"/>
    </row>
    <row r="958" spans="1:3" ht="14.25" customHeight="1" x14ac:dyDescent="0.45">
      <c r="A958" s="31"/>
      <c r="B958" s="12"/>
      <c r="C958" s="5"/>
    </row>
    <row r="959" spans="1:3" ht="14.25" customHeight="1" x14ac:dyDescent="0.45">
      <c r="A959" s="31"/>
      <c r="B959" s="12"/>
      <c r="C959" s="5"/>
    </row>
    <row r="960" spans="1:3" ht="14.25" customHeight="1" x14ac:dyDescent="0.45">
      <c r="A960" s="31"/>
      <c r="B960" s="12"/>
      <c r="C960" s="5"/>
    </row>
    <row r="961" spans="1:3" ht="14.25" customHeight="1" x14ac:dyDescent="0.45">
      <c r="A961" s="31"/>
      <c r="B961" s="12"/>
      <c r="C961" s="5"/>
    </row>
    <row r="962" spans="1:3" ht="14.25" customHeight="1" x14ac:dyDescent="0.45">
      <c r="A962" s="31"/>
      <c r="B962" s="12"/>
      <c r="C962" s="5"/>
    </row>
    <row r="963" spans="1:3" ht="14.25" customHeight="1" x14ac:dyDescent="0.45">
      <c r="A963" s="31"/>
      <c r="B963" s="12"/>
      <c r="C963" s="5"/>
    </row>
    <row r="964" spans="1:3" ht="14.25" customHeight="1" x14ac:dyDescent="0.45">
      <c r="A964" s="31"/>
      <c r="B964" s="12"/>
      <c r="C964" s="5"/>
    </row>
    <row r="965" spans="1:3" ht="14.25" customHeight="1" x14ac:dyDescent="0.45">
      <c r="A965" s="31"/>
      <c r="B965" s="12"/>
      <c r="C965" s="5"/>
    </row>
    <row r="966" spans="1:3" ht="14.25" customHeight="1" x14ac:dyDescent="0.45">
      <c r="A966" s="31"/>
      <c r="B966" s="12"/>
      <c r="C966" s="5"/>
    </row>
    <row r="967" spans="1:3" ht="14.25" customHeight="1" x14ac:dyDescent="0.45">
      <c r="A967" s="31"/>
      <c r="B967" s="12"/>
      <c r="C967" s="5"/>
    </row>
    <row r="968" spans="1:3" ht="14.25" customHeight="1" x14ac:dyDescent="0.45">
      <c r="A968" s="31"/>
      <c r="B968" s="12"/>
      <c r="C968" s="5"/>
    </row>
    <row r="969" spans="1:3" ht="14.25" customHeight="1" x14ac:dyDescent="0.45">
      <c r="A969" s="31"/>
      <c r="B969" s="12"/>
      <c r="C969" s="5"/>
    </row>
    <row r="970" spans="1:3" ht="14.25" customHeight="1" x14ac:dyDescent="0.45">
      <c r="A970" s="31"/>
      <c r="B970" s="12"/>
      <c r="C970" s="5"/>
    </row>
    <row r="971" spans="1:3" ht="14.25" customHeight="1" x14ac:dyDescent="0.45">
      <c r="A971" s="31"/>
      <c r="B971" s="12"/>
      <c r="C971" s="5"/>
    </row>
    <row r="972" spans="1:3" ht="14.25" customHeight="1" x14ac:dyDescent="0.45">
      <c r="A972" s="31"/>
      <c r="B972" s="12"/>
      <c r="C972" s="5"/>
    </row>
    <row r="973" spans="1:3" ht="14.25" customHeight="1" x14ac:dyDescent="0.45">
      <c r="A973" s="31"/>
      <c r="B973" s="12"/>
      <c r="C973" s="5"/>
    </row>
    <row r="974" spans="1:3" ht="14.25" customHeight="1" x14ac:dyDescent="0.45">
      <c r="A974" s="31"/>
      <c r="B974" s="12"/>
      <c r="C974" s="5"/>
    </row>
    <row r="975" spans="1:3" ht="14.25" customHeight="1" x14ac:dyDescent="0.45">
      <c r="A975" s="31"/>
      <c r="B975" s="12"/>
      <c r="C975" s="5"/>
    </row>
    <row r="976" spans="1:3" ht="14.25" customHeight="1" x14ac:dyDescent="0.45">
      <c r="A976" s="31"/>
      <c r="B976" s="12"/>
      <c r="C976" s="5"/>
    </row>
    <row r="977" spans="1:3" ht="14.25" customHeight="1" x14ac:dyDescent="0.45">
      <c r="A977" s="31"/>
      <c r="B977" s="12"/>
      <c r="C977" s="5"/>
    </row>
    <row r="978" spans="1:3" ht="14.25" customHeight="1" x14ac:dyDescent="0.45">
      <c r="A978" s="31"/>
      <c r="B978" s="12"/>
      <c r="C978" s="5"/>
    </row>
    <row r="979" spans="1:3" ht="14.25" customHeight="1" x14ac:dyDescent="0.45">
      <c r="A979" s="31"/>
      <c r="B979" s="12"/>
      <c r="C979" s="5"/>
    </row>
    <row r="980" spans="1:3" ht="14.25" customHeight="1" x14ac:dyDescent="0.45">
      <c r="A980" s="31"/>
      <c r="B980" s="12"/>
      <c r="C980" s="5"/>
    </row>
    <row r="981" spans="1:3" ht="14.25" customHeight="1" x14ac:dyDescent="0.45">
      <c r="A981" s="31"/>
      <c r="B981" s="12"/>
      <c r="C981" s="5"/>
    </row>
    <row r="982" spans="1:3" ht="14.25" customHeight="1" x14ac:dyDescent="0.45">
      <c r="A982" s="31"/>
      <c r="B982" s="12"/>
      <c r="C982" s="5"/>
    </row>
    <row r="983" spans="1:3" ht="14.25" customHeight="1" x14ac:dyDescent="0.45">
      <c r="A983" s="31"/>
      <c r="B983" s="12"/>
      <c r="C983" s="5"/>
    </row>
    <row r="984" spans="1:3" ht="14.25" customHeight="1" x14ac:dyDescent="0.45">
      <c r="A984" s="31"/>
      <c r="B984" s="12"/>
      <c r="C984" s="5"/>
    </row>
    <row r="985" spans="1:3" ht="14.25" customHeight="1" x14ac:dyDescent="0.45">
      <c r="A985" s="31"/>
      <c r="B985" s="12"/>
      <c r="C985" s="5"/>
    </row>
    <row r="986" spans="1:3" ht="14.25" customHeight="1" x14ac:dyDescent="0.45">
      <c r="A986" s="31"/>
      <c r="B986" s="12"/>
      <c r="C986" s="5"/>
    </row>
    <row r="987" spans="1:3" ht="14.25" customHeight="1" x14ac:dyDescent="0.45">
      <c r="A987" s="31"/>
      <c r="B987" s="12"/>
      <c r="C987" s="5"/>
    </row>
    <row r="988" spans="1:3" ht="14.25" customHeight="1" x14ac:dyDescent="0.45">
      <c r="A988" s="31"/>
      <c r="B988" s="12"/>
      <c r="C988" s="5"/>
    </row>
    <row r="989" spans="1:3" ht="14.25" customHeight="1" x14ac:dyDescent="0.45">
      <c r="A989" s="31"/>
      <c r="B989" s="12"/>
      <c r="C989" s="5"/>
    </row>
    <row r="990" spans="1:3" ht="14.25" customHeight="1" x14ac:dyDescent="0.45">
      <c r="A990" s="31"/>
      <c r="B990" s="12"/>
      <c r="C990" s="5"/>
    </row>
    <row r="991" spans="1:3" ht="14.25" customHeight="1" x14ac:dyDescent="0.45">
      <c r="A991" s="31"/>
      <c r="B991" s="12"/>
      <c r="C991" s="5"/>
    </row>
    <row r="992" spans="1:3" ht="14.25" customHeight="1" x14ac:dyDescent="0.45">
      <c r="A992" s="31"/>
      <c r="B992" s="12"/>
      <c r="C992" s="5"/>
    </row>
    <row r="993" spans="1:3" ht="14.25" customHeight="1" x14ac:dyDescent="0.45">
      <c r="A993" s="31"/>
      <c r="B993" s="12"/>
      <c r="C993" s="5"/>
    </row>
    <row r="994" spans="1:3" ht="14.25" customHeight="1" x14ac:dyDescent="0.45">
      <c r="A994" s="31"/>
      <c r="B994" s="12"/>
      <c r="C994" s="5"/>
    </row>
    <row r="995" spans="1:3" ht="14.25" customHeight="1" x14ac:dyDescent="0.45">
      <c r="A995" s="31"/>
      <c r="B995" s="12"/>
      <c r="C995" s="5"/>
    </row>
    <row r="996" spans="1:3" ht="14.25" customHeight="1" x14ac:dyDescent="0.45">
      <c r="A996" s="31"/>
      <c r="B996" s="12"/>
      <c r="C996" s="5"/>
    </row>
    <row r="997" spans="1:3" ht="14.25" customHeight="1" x14ac:dyDescent="0.45">
      <c r="A997" s="31"/>
      <c r="B997" s="12"/>
      <c r="C997" s="5"/>
    </row>
    <row r="998" spans="1:3" ht="14.25" customHeight="1" x14ac:dyDescent="0.45">
      <c r="A998" s="31"/>
      <c r="B998" s="12"/>
      <c r="C998" s="5"/>
    </row>
    <row r="999" spans="1:3" ht="14.25" customHeight="1" x14ac:dyDescent="0.45">
      <c r="A999" s="31"/>
      <c r="B999" s="12"/>
      <c r="C999" s="5"/>
    </row>
    <row r="1000" spans="1:3" ht="14.25" customHeight="1" x14ac:dyDescent="0.45">
      <c r="A1000" s="31"/>
      <c r="B1000" s="12"/>
      <c r="C1000" s="5"/>
    </row>
    <row r="1001" spans="1:3" ht="14.25" customHeight="1" x14ac:dyDescent="0.45">
      <c r="A1001" s="31"/>
      <c r="B1001" s="12"/>
      <c r="C1001" s="5"/>
    </row>
    <row r="1002" spans="1:3" ht="14.25" customHeight="1" x14ac:dyDescent="0.45">
      <c r="A1002" s="31"/>
      <c r="B1002" s="12"/>
      <c r="C1002" s="5"/>
    </row>
    <row r="1003" spans="1:3" ht="14.25" customHeight="1" x14ac:dyDescent="0.45">
      <c r="A1003" s="31"/>
      <c r="B1003" s="12"/>
      <c r="C1003" s="5"/>
    </row>
    <row r="1004" spans="1:3" ht="14.25" customHeight="1" x14ac:dyDescent="0.45">
      <c r="A1004" s="31"/>
      <c r="B1004" s="12"/>
      <c r="C1004" s="5"/>
    </row>
    <row r="1005" spans="1:3" ht="14.25" customHeight="1" x14ac:dyDescent="0.45">
      <c r="A1005" s="31"/>
      <c r="B1005" s="12"/>
      <c r="C1005" s="5"/>
    </row>
    <row r="1006" spans="1:3" ht="14.25" customHeight="1" x14ac:dyDescent="0.45">
      <c r="A1006" s="31"/>
      <c r="B1006" s="12"/>
      <c r="C1006" s="5"/>
    </row>
    <row r="1007" spans="1:3" ht="14.25" customHeight="1" x14ac:dyDescent="0.45">
      <c r="A1007" s="31"/>
      <c r="B1007" s="12"/>
      <c r="C1007" s="5"/>
    </row>
    <row r="1008" spans="1:3" ht="14.25" customHeight="1" x14ac:dyDescent="0.45">
      <c r="A1008" s="31"/>
      <c r="B1008" s="12"/>
      <c r="C1008" s="5"/>
    </row>
    <row r="1009" spans="1:3" ht="14.25" customHeight="1" x14ac:dyDescent="0.45">
      <c r="A1009" s="31"/>
      <c r="B1009" s="12"/>
      <c r="C1009" s="5"/>
    </row>
    <row r="1010" spans="1:3" ht="14.25" customHeight="1" x14ac:dyDescent="0.45">
      <c r="A1010" s="31"/>
      <c r="B1010" s="12"/>
      <c r="C1010" s="5"/>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5" customHeight="1" x14ac:dyDescent="0.3"/>
  <cols>
    <col min="1" max="1" width="33.33203125" customWidth="1"/>
    <col min="2" max="2" width="276.6640625" customWidth="1"/>
    <col min="3" max="3" width="156.88671875" customWidth="1"/>
  </cols>
  <sheetData>
    <row r="1" spans="1:3" ht="14.25" customHeight="1" x14ac:dyDescent="0.3">
      <c r="A1" s="32"/>
      <c r="B1" s="32"/>
      <c r="C1" s="22"/>
    </row>
    <row r="2" spans="1:3" ht="14.25" customHeight="1" x14ac:dyDescent="0.3">
      <c r="A2" s="4" t="s">
        <v>168</v>
      </c>
      <c r="B2" s="4" t="s">
        <v>169</v>
      </c>
      <c r="C2" s="22" t="str">
        <f ca="1">IFERROR(__xludf.DUMMYFUNCTION("GOOGLETRANSLATE(B2,""en"",""id"")"),"Tanggal di mana peminjam menerima tawaran itu")</f>
        <v>Tanggal di mana peminjam menerima tawaran itu</v>
      </c>
    </row>
    <row r="3" spans="1:3" ht="14.25" customHeight="1" x14ac:dyDescent="0.3">
      <c r="A3" s="4" t="s">
        <v>170</v>
      </c>
      <c r="B3" s="4" t="s">
        <v>4</v>
      </c>
      <c r="C3" s="22" t="str">
        <f ca="1">IFERROR(__xludf.DUMMYFUNCTION("GOOGLETRANSLATE(B3,""en"",""id"")"),"Jumlah akun di mana peminjam sekarang nakal.")</f>
        <v>Jumlah akun di mana peminjam sekarang nakal.</v>
      </c>
    </row>
    <row r="4" spans="1:3" ht="14.25" customHeight="1" x14ac:dyDescent="0.3">
      <c r="A4" s="4" t="s">
        <v>171</v>
      </c>
      <c r="B4" s="4" t="s">
        <v>172</v>
      </c>
      <c r="C4" s="22" t="str">
        <f ca="1">IFERROR(__xludf.DUMMYFUNCTION("GOOGLETRANSLATE(B4,""en"",""id"")"),"Jumlah perdagangan dibuka dalam 24 bulan terakhir.")</f>
        <v>Jumlah perdagangan dibuka dalam 24 bulan terakhir.</v>
      </c>
    </row>
    <row r="5" spans="1:3" ht="14.25" customHeight="1" x14ac:dyDescent="0.3">
      <c r="A5" s="4" t="s">
        <v>173</v>
      </c>
      <c r="B5" s="33" t="s">
        <v>6</v>
      </c>
      <c r="C5" s="22" t="str">
        <f ca="1">IFERROR(__xludf.DUMMYFUNCTION("GOOGLETRANSLATE(B5,""en"",""id"")"),"Negara yang disediakan oleh peminjam dalam aplikasi pinjaman")</f>
        <v>Negara yang disediakan oleh peminjam dalam aplikasi pinjaman</v>
      </c>
    </row>
    <row r="6" spans="1:3" ht="14.25" customHeight="1" x14ac:dyDescent="0.3">
      <c r="A6" s="4" t="s">
        <v>7</v>
      </c>
      <c r="B6" s="4" t="s">
        <v>8</v>
      </c>
      <c r="C6" s="22" t="str">
        <f ca="1">IFERROR(__xludf.DUMMYFUNCTION("GOOGLETRANSLATE(B6,""en"",""id"")"),"Saldo ke batas kredit untuk semua perdagangan")</f>
        <v>Saldo ke batas kredit untuk semua perdagangan</v>
      </c>
    </row>
    <row r="7" spans="1:3" ht="14.25" customHeight="1" x14ac:dyDescent="0.3">
      <c r="A7" s="4" t="s">
        <v>12</v>
      </c>
      <c r="B7" s="4" t="s">
        <v>13</v>
      </c>
      <c r="C7" s="22"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3">
      <c r="A8" s="4" t="s">
        <v>174</v>
      </c>
      <c r="B8" s="4" t="s">
        <v>10</v>
      </c>
      <c r="C8" s="22" t="str">
        <f ca="1">IFERROR(__xludf.DUMMYFUNCTION("GOOGLETRANSLATE(B8,""en"",""id"")"),"Penghasilan tahunan yang dilaporkan sendiri yang disediakan oleh peminjam selama pendaftaran.")</f>
        <v>Penghasilan tahunan yang dilaporkan sendiri yang disediakan oleh peminjam selama pendaftaran.</v>
      </c>
    </row>
    <row r="9" spans="1:3" ht="14.25" customHeight="1" x14ac:dyDescent="0.3">
      <c r="A9" s="4" t="s">
        <v>14</v>
      </c>
      <c r="B9" s="4" t="s">
        <v>15</v>
      </c>
      <c r="C9" s="22" t="str">
        <f ca="1">IFERROR(__xludf.DUMMYFUNCTION("GOOGLETRANSLATE(B9,""en"",""id"")"),"Menunjukkan apakah pinjaman adalah aplikasi individu atau aplikasi bersama dengan dua peminjam bersama")</f>
        <v>Menunjukkan apakah pinjaman adalah aplikasi individu atau aplikasi bersama dengan dua peminjam bersama</v>
      </c>
    </row>
    <row r="10" spans="1:3" ht="14.25" customHeight="1" x14ac:dyDescent="0.3">
      <c r="A10" s="4" t="s">
        <v>175</v>
      </c>
      <c r="B10" s="4" t="s">
        <v>176</v>
      </c>
      <c r="C10" s="22" t="str">
        <f ca="1">IFERROR(__xludf.DUMMYFUNCTION("GOOGLETRANSLATE(B10,""en"",""id"")"),"Saldo rata -rata saat ini dari semua akun")</f>
        <v>Saldo rata -rata saat ini dari semua akun</v>
      </c>
    </row>
    <row r="11" spans="1:3" ht="14.25" customHeight="1" x14ac:dyDescent="0.3">
      <c r="A11" s="4" t="s">
        <v>177</v>
      </c>
      <c r="B11" s="4" t="s">
        <v>178</v>
      </c>
      <c r="C11" s="22" t="str">
        <f ca="1">IFERROR(__xludf.DUMMYFUNCTION("GOOGLETRANSLATE(B11,""en"",""id"")"),"Total terbuka untuk dibeli dengan kartu bank revolving.")</f>
        <v>Total terbuka untuk dibeli dengan kartu bank revolving.</v>
      </c>
    </row>
    <row r="12" spans="1:3" ht="14.25" customHeight="1" x14ac:dyDescent="0.3">
      <c r="A12" s="4" t="s">
        <v>179</v>
      </c>
      <c r="B12" s="4" t="s">
        <v>180</v>
      </c>
      <c r="C12" s="22" t="str">
        <f ca="1">IFERROR(__xludf.DUMMYFUNCTION("GOOGLETRANSLATE(B12,""en"",""id"")"),"Rasio total saldo saat ini dengan batas kredit/kredit tinggi untuk semua akun BankCard.")</f>
        <v>Rasio total saldo saat ini dengan batas kredit/kredit tinggi untuk semua akun BankCard.</v>
      </c>
    </row>
    <row r="13" spans="1:3" ht="14.25" customHeight="1" x14ac:dyDescent="0.3">
      <c r="A13" s="4" t="s">
        <v>181</v>
      </c>
      <c r="B13" s="4" t="s">
        <v>182</v>
      </c>
      <c r="C13" s="22" t="str">
        <f ca="1">IFERROR(__xludf.DUMMYFUNCTION("GOOGLETRANSLATE(B13,""en"",""id"")"),"Jumlah biaya dalam waktu 12 bulan")</f>
        <v>Jumlah biaya dalam waktu 12 bulan</v>
      </c>
    </row>
    <row r="14" spans="1:3" ht="14.25" customHeight="1" x14ac:dyDescent="0.3">
      <c r="A14" s="4" t="s">
        <v>18</v>
      </c>
      <c r="B14" s="4" t="s">
        <v>19</v>
      </c>
      <c r="C14" s="22" t="str">
        <f ca="1">IFERROR(__xludf.DUMMYFUNCTION("GOOGLETRANSLATE(B14,""en"",""id"")"),"Jumlah koleksi dalam 12 bulan tidak termasuk koleksi medis")</f>
        <v>Jumlah koleksi dalam 12 bulan tidak termasuk koleksi medis</v>
      </c>
    </row>
    <row r="15" spans="1:3" ht="14.25" customHeight="1" x14ac:dyDescent="0.3">
      <c r="A15" s="4" t="s">
        <v>183</v>
      </c>
      <c r="B15" s="4" t="s">
        <v>184</v>
      </c>
      <c r="C15" s="22" t="str">
        <f ca="1">IFERROR(__xludf.DUMMYFUNCTION("GOOGLETRANSLATE(B15,""en"",""id"")"),"Tanggal LC menarik kredit untuk pinjaman ini")</f>
        <v>Tanggal LC menarik kredit untuk pinjaman ini</v>
      </c>
    </row>
    <row r="16" spans="1:3" ht="14.25" customHeight="1" x14ac:dyDescent="0.3">
      <c r="A16" s="4" t="s">
        <v>185</v>
      </c>
      <c r="B16" s="4" t="s">
        <v>21</v>
      </c>
      <c r="C16" s="22" t="str">
        <f ca="1">IFERROR(__xludf.DUMMYFUNCTION("GOOGLETRANSLATE(B16,""en"",""id"")"),"Jumlah 30+ hari insiden kenakalan yang lewat dalam file kredit peminjam selama 2 tahun terakhir")</f>
        <v>Jumlah 30+ hari insiden kenakalan yang lewat dalam file kredit peminjam selama 2 tahun terakhir</v>
      </c>
    </row>
    <row r="17" spans="1:3" ht="14.25" customHeight="1" x14ac:dyDescent="0.3">
      <c r="A17" s="4" t="s">
        <v>186</v>
      </c>
      <c r="B17" s="4" t="s">
        <v>187</v>
      </c>
      <c r="C17" s="22" t="str">
        <f ca="1">IFERROR(__xludf.DUMMYFUNCTION("GOOGLETRANSLATE(B17,""en"",""id"")"),"Jumlah yang lalu-due berutang untuk akun di mana peminjam sekarang nakal.")</f>
        <v>Jumlah yang lalu-due berutang untuk akun di mana peminjam sekarang nakal.</v>
      </c>
    </row>
    <row r="18" spans="1:3" ht="14.25" customHeight="1" x14ac:dyDescent="0.3">
      <c r="A18" s="4" t="s">
        <v>22</v>
      </c>
      <c r="B18" s="4" t="s">
        <v>23</v>
      </c>
      <c r="C18" s="22" t="str">
        <f ca="1">IFERROR(__xludf.DUMMYFUNCTION("GOOGLETRANSLATE(B18,""en"",""id"")"),"Deskripsi pinjaman yang disediakan oleh peminjam")</f>
        <v>Deskripsi pinjaman yang disediakan oleh peminjam</v>
      </c>
    </row>
    <row r="19" spans="1:3" ht="14.25" customHeight="1" x14ac:dyDescent="0.3">
      <c r="A19" s="4" t="s">
        <v>188</v>
      </c>
      <c r="B19" s="12" t="s">
        <v>33</v>
      </c>
      <c r="C19" s="22" t="str">
        <f ca="1">IFERROR(__xludf.DUMMYFUNCTION("GOOGLETRANSLATE(B19,""en"",""id"")"),"Rasio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20" spans="1:3" ht="14.25" customHeight="1" x14ac:dyDescent="0.3">
      <c r="A20" s="4" t="s">
        <v>24</v>
      </c>
      <c r="B20" s="30" t="s">
        <v>25</v>
      </c>
      <c r="C20" s="22" t="str">
        <f ca="1">IFERROR(__xludf.DUMMYFUNCTION("GOOGLETRANSLATE(B20,""en"",""id"")"),"Rasio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1" spans="1:3" ht="14.25" customHeight="1" x14ac:dyDescent="0.3">
      <c r="A21" s="4" t="s">
        <v>189</v>
      </c>
      <c r="B21" s="4" t="s">
        <v>190</v>
      </c>
      <c r="C21" s="22" t="str">
        <f ca="1">IFERROR(__xludf.DUMMYFUNCTION("GOOGLETRANSLATE(B21,""en"",""id"")"),"Tanggal jalur kredit yang paling awal dilaporkan peminjam dibuka")</f>
        <v>Tanggal jalur kredit yang paling awal dilaporkan peminjam dibuka</v>
      </c>
    </row>
    <row r="22" spans="1:3" ht="14.25" customHeight="1" x14ac:dyDescent="0.3">
      <c r="A22" s="4" t="s">
        <v>191</v>
      </c>
      <c r="B22" s="34" t="s">
        <v>192</v>
      </c>
      <c r="C22" s="22" t="str">
        <f ca="1">IFERROR(__xludf.DUMMYFUNCTION("GOOGLETRANSLATE(B22,""en"",""id"")"),"Suku bunga efektif sama dengan suku bunga pada catatan yang dikurangi dengan estimasi pinjaman klub tentang dampak bunga yang tidak terkumpul sebelum ditagih.")</f>
        <v>Suku bunga efektif sama dengan suku bunga pada catatan yang dikurangi dengan estimasi pinjaman klub tentang dampak bunga yang tidak terkumpul sebelum ditagih.</v>
      </c>
    </row>
    <row r="23" spans="1:3" ht="14.25" customHeight="1" x14ac:dyDescent="0.3">
      <c r="A23" s="4" t="s">
        <v>30</v>
      </c>
      <c r="B23" s="34" t="s">
        <v>31</v>
      </c>
      <c r="C23" s="22" t="str">
        <f ca="1">IFERROR(__xludf.DUMMYFUNCTION("GOOGLETRANSLATE(B23,""en"",""id"")"),"Judul pekerjaan yang disediakan oleh peminjam saat mengajukan pinjaman.*")</f>
        <v>Judul pekerjaan yang disediakan oleh peminjam saat mengajukan pinjaman.*</v>
      </c>
    </row>
    <row r="24" spans="1:3" ht="14.25" customHeight="1" x14ac:dyDescent="0.3">
      <c r="A24" s="4" t="s">
        <v>193</v>
      </c>
      <c r="B24" s="4" t="s">
        <v>166</v>
      </c>
      <c r="C24" s="22" t="str">
        <f ca="1">IFERROR(__xludf.DUMMYFUNCTION("GOOGLETRANSLATE(B24,""en"",""id"")"),"Panjang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5" spans="1:3" ht="14.25" customHeight="1" x14ac:dyDescent="0.3">
      <c r="A25" s="4" t="s">
        <v>194</v>
      </c>
      <c r="B25" s="4" t="s">
        <v>195</v>
      </c>
      <c r="C25" s="22" t="str">
        <f ca="1">IFERROR(__xludf.DUMMYFUNCTION("GOOGLETRANSLATE(B25,""en"",""id"")"),"Tanggal daftar akan berakhir")</f>
        <v>Tanggal daftar akan berakhir</v>
      </c>
    </row>
    <row r="26" spans="1:3" ht="14.25" customHeight="1" x14ac:dyDescent="0.3">
      <c r="A26" s="4" t="s">
        <v>196</v>
      </c>
      <c r="B26" s="4" t="s">
        <v>197</v>
      </c>
      <c r="C26" s="22" t="str">
        <f ca="1">IFERROR(__xludf.DUMMYFUNCTION("GOOGLETRANSLATE(B26,""en"",""id"")"),"Tingkat default pinjaman yang diharapkan.")</f>
        <v>Tingkat default pinjaman yang diharapkan.</v>
      </c>
    </row>
    <row r="27" spans="1:3" ht="14.25" customHeight="1" x14ac:dyDescent="0.3">
      <c r="A27" s="4" t="s">
        <v>198</v>
      </c>
      <c r="B27" s="4" t="s">
        <v>35</v>
      </c>
      <c r="C27" s="22" t="str">
        <f ca="1">IFERROR(__xludf.DUMMYFUNCTION("GOOGLETRANSLATE(B27,""en"",""id"")"),"Kisaran batas atas fico peminjam pada awal pinjaman.")</f>
        <v>Kisaran batas atas fico peminjam pada awal pinjaman.</v>
      </c>
    </row>
    <row r="28" spans="1:3" ht="14.25" customHeight="1" x14ac:dyDescent="0.3">
      <c r="A28" s="4" t="s">
        <v>199</v>
      </c>
      <c r="B28" s="4" t="s">
        <v>37</v>
      </c>
      <c r="C28" s="22" t="str">
        <f ca="1">IFERROR(__xludf.DUMMYFUNCTION("GOOGLETRANSLATE(B28,""en"",""id"")"),"Kisaran batas bawah fico peminjam pada awal pinjaman.")</f>
        <v>Kisaran batas bawah fico peminjam pada awal pinjaman.</v>
      </c>
    </row>
    <row r="29" spans="1:3" ht="14.25" customHeight="1" x14ac:dyDescent="0.3">
      <c r="A29" s="4" t="s">
        <v>200</v>
      </c>
      <c r="B29" s="4" t="s">
        <v>39</v>
      </c>
      <c r="C29" s="22" t="str">
        <f ca="1">IFERROR(__xludf.DUMMYFUNCTION("GOOGLETRANSLATE(B29,""en"",""id"")"),"Jumlah total yang berkomitmen untuk pinjaman itu pada saat itu.")</f>
        <v>Jumlah total yang berkomitmen untuk pinjaman itu pada saat itu.</v>
      </c>
    </row>
    <row r="30" spans="1:3" ht="14.25" customHeight="1" x14ac:dyDescent="0.3">
      <c r="A30" s="4" t="s">
        <v>40</v>
      </c>
      <c r="B30" s="4" t="s">
        <v>41</v>
      </c>
      <c r="C30" s="22" t="str">
        <f ca="1">IFERROR(__xludf.DUMMYFUNCTION("GOOGLETRANSLATE(B30,""en"",""id"")"),"LC menugaskan nilai pinjaman")</f>
        <v>LC menugaskan nilai pinjaman</v>
      </c>
    </row>
    <row r="31" spans="1:3" ht="14.25" customHeight="1" x14ac:dyDescent="0.3">
      <c r="A31" s="4" t="s">
        <v>201</v>
      </c>
      <c r="B31" s="4" t="s">
        <v>43</v>
      </c>
      <c r="C31" s="22" t="str">
        <f ca="1">IFERROR(__xludf.DUMMYFUNCTION("GOOGLETRANSLATE(B31,""en"",""id"")"),"Status kepemilikan rumah yang disediakan oleh peminjam selama pendaftaran. Nilai -nilai kami adalah: sewa, sendiri, hipotek, lainnya.")</f>
        <v>Status kepemilikan rumah yang disediakan oleh peminjam selama pendaftaran. Nilai -nilai kami adalah: sewa, sendiri, hipotek, lainnya.</v>
      </c>
    </row>
    <row r="32" spans="1:3" ht="14.25" customHeight="1" x14ac:dyDescent="0.3">
      <c r="A32" s="4" t="s">
        <v>44</v>
      </c>
      <c r="B32" s="4" t="s">
        <v>45</v>
      </c>
      <c r="C32" s="22" t="str">
        <f ca="1">IFERROR(__xludf.DUMMYFUNCTION("GOOGLETRANSLATE(B32,""en"",""id"")"),"ID yang ditugaskan LC yang unik untuk daftar pinjaman.")</f>
        <v>ID yang ditugaskan LC yang unik untuk daftar pinjaman.</v>
      </c>
    </row>
    <row r="33" spans="1:3" ht="14.25" customHeight="1" x14ac:dyDescent="0.3">
      <c r="A33" s="4" t="s">
        <v>46</v>
      </c>
      <c r="B33" s="4" t="s">
        <v>47</v>
      </c>
      <c r="C33" s="22" t="str">
        <f ca="1">IFERROR(__xludf.DUMMYFUNCTION("GOOGLETRANSLATE(B33,""en"",""id"")"),"Rasio total saldo saat ini dengan batas kredit/kredit tinggi pada semua instal acct")</f>
        <v>Rasio total saldo saat ini dengan batas kredit/kredit tinggi pada semua instal acct</v>
      </c>
    </row>
    <row r="34" spans="1:3" ht="14.25" customHeight="1" x14ac:dyDescent="0.3">
      <c r="A34" s="4" t="s">
        <v>202</v>
      </c>
      <c r="B34" s="12" t="s">
        <v>203</v>
      </c>
      <c r="C34" s="22" t="str">
        <f ca="1">IFERROR(__xludf.DUMMYFUNCTION("GOOGLETRANSLATE(B34,""en"",""id"")"),"Tanggal kedaluwarsa platform Wholeloan")</f>
        <v>Tanggal kedaluwarsa platform Wholeloan</v>
      </c>
    </row>
    <row r="35" spans="1:3" ht="14.25" customHeight="1" x14ac:dyDescent="0.3">
      <c r="A35" s="4" t="s">
        <v>204</v>
      </c>
      <c r="B35" s="4" t="s">
        <v>205</v>
      </c>
      <c r="C35" s="22" t="str">
        <f ca="1">IFERROR(__xludf.DUMMYFUNCTION("GOOGLETRANSLATE(B35,""en"",""id"")"),"Status daftar awal pinjaman. Nilai yang mungkin adalah - w, f")</f>
        <v>Status daftar awal pinjaman. Nilai yang mungkin adalah - w, f</v>
      </c>
    </row>
    <row r="36" spans="1:3" ht="14.25" customHeight="1" x14ac:dyDescent="0.3">
      <c r="A36" s="4" t="s">
        <v>50</v>
      </c>
      <c r="B36" s="4" t="s">
        <v>51</v>
      </c>
      <c r="C36" s="22" t="str">
        <f ca="1">IFERROR(__xludf.DUMMYFUNCTION("GOOGLETRANSLATE(B36,""en"",""id"")"),"Jumlah pertanyaan keuangan pribadi")</f>
        <v>Jumlah pertanyaan keuangan pribadi</v>
      </c>
    </row>
    <row r="37" spans="1:3" ht="14.25" customHeight="1" x14ac:dyDescent="0.3">
      <c r="A37" s="4" t="s">
        <v>52</v>
      </c>
      <c r="B37" s="4" t="s">
        <v>53</v>
      </c>
      <c r="C37" s="22" t="str">
        <f ca="1">IFERROR(__xludf.DUMMYFUNCTION("GOOGLETRANSLATE(B37,""en"",""id"")"),"Jumlah pertanyaan kredit dalam 12 bulan terakhir")</f>
        <v>Jumlah pertanyaan kredit dalam 12 bulan terakhir</v>
      </c>
    </row>
    <row r="38" spans="1:3" ht="14.25" customHeight="1" x14ac:dyDescent="0.3">
      <c r="A38" s="4" t="s">
        <v>206</v>
      </c>
      <c r="B38" s="30" t="s">
        <v>55</v>
      </c>
      <c r="C38" s="22" t="str">
        <f ca="1">IFERROR(__xludf.DUMMYFUNCTION("GOOGLETRANSLATE(B38,""en"",""id"")"),"Jumlah pertanyaan dalam 6 bulan terakhir (tidak termasuk pertanyaan otomatis dan hipotek)")</f>
        <v>Jumlah pertanyaan dalam 6 bulan terakhir (tidak termasuk pertanyaan otomatis dan hipotek)</v>
      </c>
    </row>
    <row r="39" spans="1:3" ht="14.25" customHeight="1" x14ac:dyDescent="0.3">
      <c r="A39" s="4" t="s">
        <v>56</v>
      </c>
      <c r="B39" s="4" t="s">
        <v>57</v>
      </c>
      <c r="C39" s="22" t="str">
        <f ca="1">IFERROR(__xludf.DUMMYFUNCTION("GOOGLETRANSLATE(B39,""en"",""id"")"),"Pembayaran bulanan yang terutang oleh peminjam jika pinjaman berasal.")</f>
        <v>Pembayaran bulanan yang terutang oleh peminjam jika pinjaman berasal.</v>
      </c>
    </row>
    <row r="40" spans="1:3" ht="14.25" customHeight="1" x14ac:dyDescent="0.3">
      <c r="A40" s="17" t="s">
        <v>207</v>
      </c>
      <c r="B40" s="17" t="s">
        <v>208</v>
      </c>
      <c r="C40" s="35" t="str">
        <f ca="1">IFERROR(__xludf.DUMMYFUNCTION("GOOGLETRANSLATE(B40,""en"",""id"")"),"Suku bunga pinjaman")</f>
        <v>Suku bunga pinjaman</v>
      </c>
    </row>
    <row r="41" spans="1:3" ht="14.25" customHeight="1" x14ac:dyDescent="0.3">
      <c r="A41" s="4" t="s">
        <v>209</v>
      </c>
      <c r="B41" s="4" t="s">
        <v>59</v>
      </c>
      <c r="C41" s="22" t="str">
        <f ca="1">IFERROR(__xludf.DUMMYFUNCTION("GOOGLETRANSLATE(B41,""en"",""id"")"),"Menunjukkan jika pendapatan diverifikasi oleh LC, tidak diverifikasi, atau jika sumber pendapatan diverifikasi")</f>
        <v>Menunjukkan jika pendapatan diverifikasi oleh LC, tidak diverifikasi, atau jika sumber pendapatan diverifikasi</v>
      </c>
    </row>
    <row r="42" spans="1:3" ht="14.25" customHeight="1" x14ac:dyDescent="0.3">
      <c r="A42" s="4" t="s">
        <v>210</v>
      </c>
      <c r="B42" s="4" t="s">
        <v>211</v>
      </c>
      <c r="C42" s="22" t="str">
        <f ca="1">IFERROR(__xludf.DUMMYFUNCTION("GOOGLETRANSLATE(B42,""en"",""id"")"),"Tanggal di mana aplikasi peminjam terdaftar di platform.")</f>
        <v>Tanggal di mana aplikasi peminjam terdaftar di platform.</v>
      </c>
    </row>
    <row r="43" spans="1:3" ht="14.25" customHeight="1" x14ac:dyDescent="0.3">
      <c r="A43" s="4" t="s">
        <v>212</v>
      </c>
      <c r="B43" s="4" t="s">
        <v>213</v>
      </c>
      <c r="C43" s="22" t="str">
        <f ca="1">IFERROR(__xludf.DUMMYFUNCTION("GOOGLETRANSLATE(B43,""en"",""id"")"),"Jumlah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4" spans="1:3" ht="14.25" customHeight="1" x14ac:dyDescent="0.3">
      <c r="A44" s="4" t="s">
        <v>75</v>
      </c>
      <c r="B44" s="4" t="s">
        <v>76</v>
      </c>
      <c r="C44" s="22" t="str">
        <f ca="1">IFERROR(__xludf.DUMMYFUNCTION("GOOGLETRANSLATE(B44,""en"",""id"")"),"Saldo arus maksimum terutang pada semua akun bergulir")</f>
        <v>Saldo arus maksimum terutang pada semua akun bergulir</v>
      </c>
    </row>
    <row r="45" spans="1:3" ht="14.25" customHeight="1" x14ac:dyDescent="0.3">
      <c r="A45" s="4" t="s">
        <v>214</v>
      </c>
      <c r="B45" s="4" t="s">
        <v>78</v>
      </c>
      <c r="C45" s="22" t="str">
        <f ca="1">IFERROR(__xludf.DUMMYFUNCTION("GOOGLETRANSLATE(B45,""en"",""id"")"),"ID yang ditugaskan LC yang unik untuk anggota peminjam.")</f>
        <v>ID yang ditugaskan LC yang unik untuk anggota peminjam.</v>
      </c>
    </row>
    <row r="46" spans="1:3" ht="14.25" customHeight="1" x14ac:dyDescent="0.3">
      <c r="A46" s="4" t="s">
        <v>215</v>
      </c>
      <c r="B46" s="4" t="s">
        <v>216</v>
      </c>
      <c r="C46" s="22" t="str">
        <f ca="1">IFERROR(__xludf.DUMMYFUNCTION("GOOGLETRANSLATE(B46,""en"",""id"")"),"Bulan sejak akun putar tertua dibuka")</f>
        <v>Bulan sejak akun putar tertua dibuka</v>
      </c>
    </row>
    <row r="47" spans="1:3" ht="14.25" customHeight="1" x14ac:dyDescent="0.3">
      <c r="A47" s="4" t="s">
        <v>217</v>
      </c>
      <c r="B47" s="4" t="s">
        <v>218</v>
      </c>
      <c r="C47" s="22" t="str">
        <f ca="1">IFERROR(__xludf.DUMMYFUNCTION("GOOGLETRANSLATE(B47,""en"",""id"")"),"Bulan sejak akun putar terbaru dibuka")</f>
        <v>Bulan sejak akun putar terbaru dibuka</v>
      </c>
    </row>
    <row r="48" spans="1:3" ht="14.25" customHeight="1" x14ac:dyDescent="0.3">
      <c r="A48" s="4" t="s">
        <v>219</v>
      </c>
      <c r="B48" s="4" t="s">
        <v>220</v>
      </c>
      <c r="C48" s="22" t="str">
        <f ca="1">IFERROR(__xludf.DUMMYFUNCTION("GOOGLETRANSLATE(B48,""en"",""id"")"),"Bulan sejak akun terbaru dibuka")</f>
        <v>Bulan sejak akun terbaru dibuka</v>
      </c>
    </row>
    <row r="49" spans="1:3" ht="14.25" customHeight="1" x14ac:dyDescent="0.3">
      <c r="A49" s="4" t="s">
        <v>221</v>
      </c>
      <c r="B49" s="4" t="s">
        <v>222</v>
      </c>
      <c r="C49" s="22" t="str">
        <f ca="1">IFERROR(__xludf.DUMMYFUNCTION("GOOGLETRANSLATE(B49,""en"",""id"")"),"Jumlah akun hipotek.")</f>
        <v>Jumlah akun hipotek.</v>
      </c>
    </row>
    <row r="50" spans="1:3" ht="14.25" customHeight="1" x14ac:dyDescent="0.3">
      <c r="A50" s="4" t="s">
        <v>223</v>
      </c>
      <c r="B50" s="4" t="s">
        <v>224</v>
      </c>
      <c r="C50" s="22" t="str">
        <f ca="1">IFERROR(__xludf.DUMMYFUNCTION("GOOGLETRANSLATE(B50,""en"",""id"")"),"Area statistik metropolitan peminjam.")</f>
        <v>Area statistik metropolitan peminjam.</v>
      </c>
    </row>
    <row r="51" spans="1:3" ht="14.25" customHeight="1" x14ac:dyDescent="0.3">
      <c r="A51" s="4" t="s">
        <v>81</v>
      </c>
      <c r="B51" s="4" t="s">
        <v>82</v>
      </c>
      <c r="C51" s="22" t="str">
        <f ca="1">IFERROR(__xludf.DUMMYFUNCTION("GOOGLETRANSLATE(B51,""en"",""id"")"),"Bulan sejak peringkat 90 hari atau lebih buruk terakhir")</f>
        <v>Bulan sejak peringkat 90 hari atau lebih buruk terakhir</v>
      </c>
    </row>
    <row r="52" spans="1:3" ht="14.25" customHeight="1" x14ac:dyDescent="0.3">
      <c r="A52" s="4" t="s">
        <v>225</v>
      </c>
      <c r="B52" s="4" t="s">
        <v>226</v>
      </c>
      <c r="C52" s="22" t="str">
        <f ca="1">IFERROR(__xludf.DUMMYFUNCTION("GOOGLETRANSLATE(B52,""en"",""id"")"),"Bulan sejak rekening angsuran bank tertua dibuka")</f>
        <v>Bulan sejak rekening angsuran bank tertua dibuka</v>
      </c>
    </row>
    <row r="53" spans="1:3" ht="14.25" customHeight="1" x14ac:dyDescent="0.3">
      <c r="A53" s="4" t="s">
        <v>85</v>
      </c>
      <c r="B53" s="4" t="s">
        <v>86</v>
      </c>
      <c r="C53" s="22" t="str">
        <f ca="1">IFERROR(__xludf.DUMMYFUNCTION("GOOGLETRANSLATE(B53,""en"",""id"")"),"Bulan sejak akun angsuran terbaru dibuka")</f>
        <v>Bulan sejak akun angsuran terbaru dibuka</v>
      </c>
    </row>
    <row r="54" spans="1:3" ht="14.25" customHeight="1" x14ac:dyDescent="0.3">
      <c r="A54" s="4" t="s">
        <v>227</v>
      </c>
      <c r="B54" s="4" t="s">
        <v>80</v>
      </c>
      <c r="C54" s="22" t="str">
        <f ca="1">IFERROR(__xludf.DUMMYFUNCTION("GOOGLETRANSLATE(B54,""en"",""id"")"),"Jumlah bulan sejak kenakalan terakhir peminjam.")</f>
        <v>Jumlah bulan sejak kenakalan terakhir peminjam.</v>
      </c>
    </row>
    <row r="55" spans="1:3" ht="14.25" customHeight="1" x14ac:dyDescent="0.3">
      <c r="A55" s="4" t="s">
        <v>228</v>
      </c>
      <c r="B55" s="4" t="s">
        <v>84</v>
      </c>
      <c r="C55" s="22" t="str">
        <f ca="1">IFERROR(__xludf.DUMMYFUNCTION("GOOGLETRANSLATE(B55,""en"",""id"")"),"Jumlah bulan sejak catatan publik terakhir.")</f>
        <v>Jumlah bulan sejak catatan publik terakhir.</v>
      </c>
    </row>
    <row r="56" spans="1:3" ht="14.25" customHeight="1" x14ac:dyDescent="0.3">
      <c r="A56" s="4" t="s">
        <v>229</v>
      </c>
      <c r="B56" s="4" t="s">
        <v>230</v>
      </c>
      <c r="C56" s="22" t="str">
        <f ca="1">IFERROR(__xludf.DUMMYFUNCTION("GOOGLETRANSLATE(B56,""en"",""id"")"),"Bulan sejak pertanyaan terbaru.")</f>
        <v>Bulan sejak pertanyaan terbaru.</v>
      </c>
    </row>
    <row r="57" spans="1:3" ht="14.25" customHeight="1" x14ac:dyDescent="0.3">
      <c r="A57" s="4" t="s">
        <v>231</v>
      </c>
      <c r="B57" s="4" t="s">
        <v>232</v>
      </c>
      <c r="C57" s="22" t="str">
        <f ca="1">IFERROR(__xludf.DUMMYFUNCTION("GOOGLETRANSLATE(B57,""en"",""id"")"),"Bulan sejak rekening bank terbaru dibuka.")</f>
        <v>Bulan sejak rekening bank terbaru dibuka.</v>
      </c>
    </row>
    <row r="58" spans="1:3" ht="14.25" customHeight="1" x14ac:dyDescent="0.3">
      <c r="A58" s="4" t="s">
        <v>233</v>
      </c>
      <c r="B58" s="4" t="s">
        <v>234</v>
      </c>
      <c r="C58" s="22" t="str">
        <f ca="1">IFERROR(__xludf.DUMMYFUNCTION("GOOGLETRANSLATE(B58,""en"",""id"")"),"Bulan sejak kenakalan keuangan pribadi terbaru.")</f>
        <v>Bulan sejak kenakalan keuangan pribadi terbaru.</v>
      </c>
    </row>
    <row r="59" spans="1:3" ht="14.25" customHeight="1" x14ac:dyDescent="0.3">
      <c r="A59" s="4" t="s">
        <v>235</v>
      </c>
      <c r="B59" s="4" t="s">
        <v>236</v>
      </c>
      <c r="C59" s="22" t="str">
        <f ca="1">IFERROR(__xludf.DUMMYFUNCTION("GOOGLETRANSLATE(B59,""en"",""id"")"),"Bulan sejak kenakalan putar terbaru.")</f>
        <v>Bulan sejak kenakalan putar terbaru.</v>
      </c>
    </row>
    <row r="60" spans="1:3" ht="14.25" customHeight="1" x14ac:dyDescent="0.3">
      <c r="A60" s="4" t="s">
        <v>237</v>
      </c>
      <c r="B60" s="4" t="s">
        <v>238</v>
      </c>
      <c r="C60" s="22" t="str">
        <f ca="1">IFERROR(__xludf.DUMMYFUNCTION("GOOGLETRANSLATE(B60,""en"",""id"")"),"Jumlah akun yang pernah 120 hari atau lebih yang lalu jatuh tempo")</f>
        <v>Jumlah akun yang pernah 120 hari atau lebih yang lalu jatuh tempo</v>
      </c>
    </row>
    <row r="61" spans="1:3" ht="14.25" customHeight="1" x14ac:dyDescent="0.3">
      <c r="A61" s="4" t="s">
        <v>239</v>
      </c>
      <c r="B61" s="4" t="s">
        <v>240</v>
      </c>
      <c r="C61" s="22" t="str">
        <f ca="1">IFERROR(__xludf.DUMMYFUNCTION("GOOGLETRANSLATE(B61,""en"",""id"")"),"Jumlah rekening kartu bank yang saat ini aktif")</f>
        <v>Jumlah rekening kartu bank yang saat ini aktif</v>
      </c>
    </row>
    <row r="62" spans="1:3" ht="14.25" customHeight="1" x14ac:dyDescent="0.3">
      <c r="A62" s="4" t="s">
        <v>241</v>
      </c>
      <c r="B62" s="4" t="s">
        <v>242</v>
      </c>
      <c r="C62" s="22" t="str">
        <f ca="1">IFERROR(__xludf.DUMMYFUNCTION("GOOGLETRANSLATE(B62,""en"",""id"")"),"Jumlah perdagangan revolving yang saat ini aktif")</f>
        <v>Jumlah perdagangan revolving yang saat ini aktif</v>
      </c>
    </row>
    <row r="63" spans="1:3" ht="14.25" customHeight="1" x14ac:dyDescent="0.3">
      <c r="A63" s="4" t="s">
        <v>243</v>
      </c>
      <c r="B63" s="4" t="s">
        <v>244</v>
      </c>
      <c r="C63" s="22" t="str">
        <f ca="1">IFERROR(__xludf.DUMMYFUNCTION("GOOGLETRANSLATE(B63,""en"",""id"")"),"Jumlah rekening bank yang memuaskan")</f>
        <v>Jumlah rekening bank yang memuaskan</v>
      </c>
    </row>
    <row r="64" spans="1:3" ht="14.25" customHeight="1" x14ac:dyDescent="0.3">
      <c r="A64" s="4" t="s">
        <v>245</v>
      </c>
      <c r="B64" s="4" t="s">
        <v>246</v>
      </c>
      <c r="C64" s="22" t="str">
        <f ca="1">IFERROR(__xludf.DUMMYFUNCTION("GOOGLETRANSLATE(B64,""en"",""id"")"),"Jumlah Rekening Bankcard")</f>
        <v>Jumlah Rekening Bankcard</v>
      </c>
    </row>
    <row r="65" spans="1:3" ht="14.25" customHeight="1" x14ac:dyDescent="0.3">
      <c r="A65" s="4" t="s">
        <v>247</v>
      </c>
      <c r="B65" s="4" t="s">
        <v>248</v>
      </c>
      <c r="C65" s="22" t="str">
        <f ca="1">IFERROR(__xludf.DUMMYFUNCTION("GOOGLETRANSLATE(B65,""en"",""id"")"),"Jumlah akun angsuran")</f>
        <v>Jumlah akun angsuran</v>
      </c>
    </row>
    <row r="66" spans="1:3" ht="14.25" customHeight="1" x14ac:dyDescent="0.3">
      <c r="A66" s="4" t="s">
        <v>249</v>
      </c>
      <c r="B66" s="4" t="s">
        <v>250</v>
      </c>
      <c r="C66" s="22" t="str">
        <f ca="1">IFERROR(__xludf.DUMMYFUNCTION("GOOGLETRANSLATE(B66,""en"",""id"")"),"Jumlah Akun Revolving Terbuka")</f>
        <v>Jumlah Akun Revolving Terbuka</v>
      </c>
    </row>
    <row r="67" spans="1:3" ht="14.25" customHeight="1" x14ac:dyDescent="0.3">
      <c r="A67" s="4" t="s">
        <v>251</v>
      </c>
      <c r="B67" s="4" t="s">
        <v>252</v>
      </c>
      <c r="C67" s="22" t="str">
        <f ca="1">IFERROR(__xludf.DUMMYFUNCTION("GOOGLETRANSLATE(B67,""en"",""id"")"),"Jumlah akun putar")</f>
        <v>Jumlah akun putar</v>
      </c>
    </row>
    <row r="68" spans="1:3" ht="14.25" customHeight="1" x14ac:dyDescent="0.3">
      <c r="A68" s="4" t="s">
        <v>253</v>
      </c>
      <c r="B68" s="4" t="s">
        <v>254</v>
      </c>
      <c r="C68" s="22" t="str">
        <f ca="1">IFERROR(__xludf.DUMMYFUNCTION("GOOGLETRANSLATE(B68,""en"",""id"")"),"Jumlah Perdagangan Revolving dengan Saldo&gt; 0")</f>
        <v>Jumlah Perdagangan Revolving dengan Saldo&gt; 0</v>
      </c>
    </row>
    <row r="69" spans="1:3" ht="14.25" customHeight="1" x14ac:dyDescent="0.3">
      <c r="A69" s="4" t="s">
        <v>255</v>
      </c>
      <c r="B69" s="4" t="s">
        <v>256</v>
      </c>
      <c r="C69" s="22" t="str">
        <f ca="1">IFERROR(__xludf.DUMMYFUNCTION("GOOGLETRANSLATE(B69,""en"",""id"")"),"Jumlah akun yang memuaskan")</f>
        <v>Jumlah akun yang memuaskan</v>
      </c>
    </row>
    <row r="70" spans="1:3" ht="14.25" customHeight="1" x14ac:dyDescent="0.3">
      <c r="A70" s="4" t="s">
        <v>257</v>
      </c>
      <c r="B70" s="4" t="s">
        <v>258</v>
      </c>
      <c r="C70" s="22" t="str">
        <f ca="1">IFERROR(__xludf.DUMMYFUNCTION("GOOGLETRANSLATE(B70,""en"",""id"")"),"Jumlah akun saat ini 120 hari lewat jatuh tempo (diperbarui dalam 2 bulan terakhir)")</f>
        <v>Jumlah akun saat ini 120 hari lewat jatuh tempo (diperbarui dalam 2 bulan terakhir)</v>
      </c>
    </row>
    <row r="71" spans="1:3" ht="14.25" customHeight="1" x14ac:dyDescent="0.3">
      <c r="A71" s="4" t="s">
        <v>259</v>
      </c>
      <c r="B71" s="4" t="s">
        <v>260</v>
      </c>
      <c r="C71" s="22" t="str">
        <f ca="1">IFERROR(__xludf.DUMMYFUNCTION("GOOGLETRANSLATE(B71,""en"",""id"")"),"Jumlah akun yang saat ini 30 hari lewat jatuh tempo (diperbarui dalam 2 bulan terakhir)")</f>
        <v>Jumlah akun yang saat ini 30 hari lewat jatuh tempo (diperbarui dalam 2 bulan terakhir)</v>
      </c>
    </row>
    <row r="72" spans="1:3" ht="14.25" customHeight="1" x14ac:dyDescent="0.3">
      <c r="A72" s="4" t="s">
        <v>261</v>
      </c>
      <c r="B72" s="4" t="s">
        <v>262</v>
      </c>
      <c r="C72" s="22" t="str">
        <f ca="1">IFERROR(__xludf.DUMMYFUNCTION("GOOGLETRANSLATE(B72,""en"",""id"")"),"Jumlah akun 90 hari atau lebih yang lalu jatuh tempo dalam 24 bulan terakhir")</f>
        <v>Jumlah akun 90 hari atau lebih yang lalu jatuh tempo dalam 24 bulan terakhir</v>
      </c>
    </row>
    <row r="73" spans="1:3" ht="14.25" customHeight="1" x14ac:dyDescent="0.3">
      <c r="A73" s="4" t="s">
        <v>263</v>
      </c>
      <c r="B73" s="4" t="s">
        <v>264</v>
      </c>
      <c r="C73" s="22" t="str">
        <f ca="1">IFERROR(__xludf.DUMMYFUNCTION("GOOGLETRANSLATE(B73,""en"",""id"")"),"Jumlah akun dibuka dalam 12 bulan terakhir")</f>
        <v>Jumlah akun dibuka dalam 12 bulan terakhir</v>
      </c>
    </row>
    <row r="74" spans="1:3" ht="14.25" customHeight="1" x14ac:dyDescent="0.3">
      <c r="A74" s="4" t="s">
        <v>91</v>
      </c>
      <c r="B74" s="4" t="s">
        <v>92</v>
      </c>
      <c r="C74" s="22" t="str">
        <f ca="1">IFERROR(__xludf.DUMMYFUNCTION("GOOGLETRANSLATE(B74,""en"",""id"")"),"Jumlah perdagangan terbuka dalam 6 bulan terakhir")</f>
        <v>Jumlah perdagangan terbuka dalam 6 bulan terakhir</v>
      </c>
    </row>
    <row r="75" spans="1:3" ht="14.25" customHeight="1" x14ac:dyDescent="0.3">
      <c r="A75" s="4" t="s">
        <v>93</v>
      </c>
      <c r="B75" s="4" t="s">
        <v>97</v>
      </c>
      <c r="C75" s="22" t="str">
        <f ca="1">IFERROR(__xludf.DUMMYFUNCTION("GOOGLETRANSLATE(B75,""en"",""id"")"),"Jumlah akun angsuran yang dibuka dalam 12 bulan terakhir")</f>
        <v>Jumlah akun angsuran yang dibuka dalam 12 bulan terakhir</v>
      </c>
    </row>
    <row r="76" spans="1:3" ht="14.25" customHeight="1" x14ac:dyDescent="0.3">
      <c r="A76" s="4" t="s">
        <v>94</v>
      </c>
      <c r="B76" s="4" t="s">
        <v>95</v>
      </c>
      <c r="C76" s="22" t="str">
        <f ca="1">IFERROR(__xludf.DUMMYFUNCTION("GOOGLETRANSLATE(B76,""en"",""id"")"),"Jumlah akun angsuran yang dibuka dalam 24 bulan terakhir")</f>
        <v>Jumlah akun angsuran yang dibuka dalam 24 bulan terakhir</v>
      </c>
    </row>
    <row r="77" spans="1:3" ht="14.25" customHeight="1" x14ac:dyDescent="0.3">
      <c r="A77" s="4" t="s">
        <v>96</v>
      </c>
      <c r="B77" s="4" t="s">
        <v>265</v>
      </c>
      <c r="C77" s="22" t="str">
        <f ca="1">IFERROR(__xludf.DUMMYFUNCTION("GOOGLETRANSLATE(B77,""en"",""id"")"),"Jumlah perdagangan angsuran aktif saat ini")</f>
        <v>Jumlah perdagangan angsuran aktif saat ini</v>
      </c>
    </row>
    <row r="78" spans="1:3" ht="14.25" customHeight="1" x14ac:dyDescent="0.3">
      <c r="A78" s="4" t="s">
        <v>98</v>
      </c>
      <c r="B78" s="4" t="s">
        <v>99</v>
      </c>
      <c r="C78" s="22" t="str">
        <f ca="1">IFERROR(__xludf.DUMMYFUNCTION("GOOGLETRANSLATE(B78,""en"",""id"")"),"Jumlah perdagangan revolving dibuka dalam 12 bulan terakhir")</f>
        <v>Jumlah perdagangan revolving dibuka dalam 12 bulan terakhir</v>
      </c>
    </row>
    <row r="79" spans="1:3" ht="14.25" customHeight="1" x14ac:dyDescent="0.3">
      <c r="A79" s="4" t="s">
        <v>100</v>
      </c>
      <c r="B79" s="4" t="s">
        <v>101</v>
      </c>
      <c r="C79" s="22" t="str">
        <f ca="1">IFERROR(__xludf.DUMMYFUNCTION("GOOGLETRANSLATE(B79,""en"",""id"")"),"Jumlah perdagangan revolving dibuka dalam 24 bulan terakhir")</f>
        <v>Jumlah perdagangan revolving dibuka dalam 24 bulan terakhir</v>
      </c>
    </row>
    <row r="80" spans="1:3" ht="14.25" customHeight="1" x14ac:dyDescent="0.3">
      <c r="A80" s="4" t="s">
        <v>266</v>
      </c>
      <c r="B80" s="4" t="s">
        <v>90</v>
      </c>
      <c r="C80" s="22" t="str">
        <f ca="1">IFERROR(__xludf.DUMMYFUNCTION("GOOGLETRANSLATE(B80,""en"",""id"")"),"Jumlah jalur kredit terbuka dalam file kredit peminjam.")</f>
        <v>Jumlah jalur kredit terbuka dalam file kredit peminjam.</v>
      </c>
    </row>
    <row r="81" spans="1:3" ht="14.25" customHeight="1" x14ac:dyDescent="0.3">
      <c r="A81" s="4" t="s">
        <v>267</v>
      </c>
      <c r="B81" s="4" t="s">
        <v>268</v>
      </c>
      <c r="C81" s="22" t="str">
        <f ca="1">IFERROR(__xludf.DUMMYFUNCTION("GOOGLETRANSLATE(B81,""en"",""id"")"),"Persentase Perdagangan Tidak Pernah Berdaya")</f>
        <v>Persentase Perdagangan Tidak Pernah Berdaya</v>
      </c>
    </row>
    <row r="82" spans="1:3" ht="14.25" customHeight="1" x14ac:dyDescent="0.3">
      <c r="A82" s="4" t="s">
        <v>269</v>
      </c>
      <c r="B82" s="4" t="s">
        <v>270</v>
      </c>
      <c r="C82" s="22" t="str">
        <f ca="1">IFERROR(__xludf.DUMMYFUNCTION("GOOGLETRANSLATE(B82,""en"",""id"")"),"Persentase semua rekening bank&gt; 75% dari batas.")</f>
        <v>Persentase semua rekening bank&gt; 75% dari batas.</v>
      </c>
    </row>
    <row r="83" spans="1:3" ht="14.25" customHeight="1" x14ac:dyDescent="0.3">
      <c r="A83" s="4" t="s">
        <v>271</v>
      </c>
      <c r="B83" s="4" t="s">
        <v>272</v>
      </c>
      <c r="C83" s="22" t="str">
        <f ca="1">IFERROR(__xludf.DUMMYFUNCTION("GOOGLETRANSLATE(B83,""en"",""id"")"),"Jumlah kebangkrutan catatan publik")</f>
        <v>Jumlah kebangkrutan catatan publik</v>
      </c>
    </row>
    <row r="84" spans="1:3" ht="14.25" customHeight="1" x14ac:dyDescent="0.3">
      <c r="A84" s="4" t="s">
        <v>273</v>
      </c>
      <c r="B84" s="4" t="s">
        <v>109</v>
      </c>
      <c r="C84" s="22" t="str">
        <f ca="1">IFERROR(__xludf.DUMMYFUNCTION("GOOGLETRANSLATE(B84,""en"",""id"")"),"Jumlah catatan publik yang menghina")</f>
        <v>Jumlah catatan publik yang menghina</v>
      </c>
    </row>
    <row r="85" spans="1:3" ht="14.25" customHeight="1" x14ac:dyDescent="0.3">
      <c r="A85" s="4" t="s">
        <v>110</v>
      </c>
      <c r="B85" s="4" t="s">
        <v>111</v>
      </c>
      <c r="C85" s="22" t="str">
        <f ca="1">IFERROR(__xludf.DUMMYFUNCTION("GOOGLETRANSLATE(B85,""en"",""id"")"),"Kategori yang disediakan oleh peminjam untuk permintaan pinjaman.")</f>
        <v>Kategori yang disediakan oleh peminjam untuk permintaan pinjaman.</v>
      </c>
    </row>
    <row r="86" spans="1:3" ht="14.25" customHeight="1" x14ac:dyDescent="0.3">
      <c r="A86" s="4" t="s">
        <v>274</v>
      </c>
      <c r="B86" s="4" t="s">
        <v>275</v>
      </c>
      <c r="C86" s="22" t="str">
        <f ca="1">IFERROR(__xludf.DUMMYFUNCTION("GOOGLETRANSLATE(B86,""en"",""id"")"),"Status pinjaman selama periode daftar. Nilai: Disetujui, Not_Approved.")</f>
        <v>Status pinjaman selama periode daftar. Nilai: Disetujui, Not_Approved.</v>
      </c>
    </row>
    <row r="87" spans="1:3" ht="14.25" customHeight="1" x14ac:dyDescent="0.3">
      <c r="A87" s="4" t="s">
        <v>276</v>
      </c>
      <c r="B87" s="4" t="s">
        <v>277</v>
      </c>
      <c r="C87" s="22" t="str">
        <f ca="1">IFERROR(__xludf.DUMMYFUNCTION("GOOGLETRANSLATE(B87,""en"",""id"")"),"Tanggal aplikasi pinjaman ditinjau oleh LC")</f>
        <v>Tanggal aplikasi pinjaman ditinjau oleh LC</v>
      </c>
    </row>
    <row r="88" spans="1:3" ht="14.25" customHeight="1" x14ac:dyDescent="0.3">
      <c r="A88" s="4" t="s">
        <v>278</v>
      </c>
      <c r="B88" s="4" t="s">
        <v>115</v>
      </c>
      <c r="C88" s="22" t="str">
        <f ca="1">IFERROR(__xludf.DUMMYFUNCTION("GOOGLETRANSLATE(B88,""en"",""id"")"),"Total Saldo Revolving Credit")</f>
        <v>Total Saldo Revolving Credit</v>
      </c>
    </row>
    <row r="89" spans="1:3" ht="14.25" customHeight="1" x14ac:dyDescent="0.3">
      <c r="A89" s="4" t="s">
        <v>279</v>
      </c>
      <c r="B89" s="4" t="s">
        <v>280</v>
      </c>
      <c r="C89" s="22" t="str">
        <f ca="1">IFERROR(__xludf.DUMMYFUNCTION("GOOGLETRANSLATE(B89,""en"",""id"")"),"Tingkat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90" spans="1:3" ht="14.25" customHeight="1" x14ac:dyDescent="0.3">
      <c r="A90" s="4" t="s">
        <v>281</v>
      </c>
      <c r="B90" s="4" t="s">
        <v>282</v>
      </c>
      <c r="C90" s="22" t="str">
        <f ca="1">IFERROR(__xludf.DUMMYFUNCTION("GOOGLETRANSLATE(B90,""en"",""id"")"),"Tarif biaya layanan yang dibayarkan oleh investor untuk pinjaman ini.")</f>
        <v>Tarif biaya layanan yang dibayarkan oleh investor untuk pinjaman ini.</v>
      </c>
    </row>
    <row r="91" spans="1:3" ht="14.25" customHeight="1" x14ac:dyDescent="0.3">
      <c r="A91" s="4" t="s">
        <v>283</v>
      </c>
      <c r="B91" s="4" t="s">
        <v>119</v>
      </c>
      <c r="C91" s="22" t="str">
        <f ca="1">IFERROR(__xludf.DUMMYFUNCTION("GOOGLETRANSLATE(B91,""en"",""id"")"),"LC Ditugaskan Subgrade Pinjaman")</f>
        <v>LC Ditugaskan Subgrade Pinjaman</v>
      </c>
    </row>
    <row r="92" spans="1:3" ht="14.25" customHeight="1" x14ac:dyDescent="0.3">
      <c r="A92" s="4" t="s">
        <v>284</v>
      </c>
      <c r="B92" s="4" t="s">
        <v>285</v>
      </c>
      <c r="C92" s="22" t="str">
        <f ca="1">IFERROR(__xludf.DUMMYFUNCTION("GOOGLETRANSLATE(B92,""en"",""id"")"),"Jumlah hak gadai pajak")</f>
        <v>Jumlah hak gadai pajak</v>
      </c>
    </row>
    <row r="93" spans="1:3" ht="14.25" customHeight="1" x14ac:dyDescent="0.3">
      <c r="A93" s="4" t="s">
        <v>120</v>
      </c>
      <c r="B93" s="4" t="s">
        <v>121</v>
      </c>
      <c r="C93" s="22" t="str">
        <f ca="1">IFERROR(__xludf.DUMMYFUNCTION("GOOGLETRANSLATE(B93,""en"",""id"")"),"Jumlah pembayaran pinjaman. Nilai dalam beberapa bulan dan dapat berupa 36 atau 60.")</f>
        <v>Jumlah pembayaran pinjaman. Nilai dalam beberapa bulan dan dapat berupa 36 atau 60.</v>
      </c>
    </row>
    <row r="94" spans="1:3" ht="14.25" customHeight="1" x14ac:dyDescent="0.3">
      <c r="A94" s="4" t="s">
        <v>122</v>
      </c>
      <c r="B94" s="4" t="s">
        <v>123</v>
      </c>
      <c r="C94" s="22" t="str">
        <f ca="1">IFERROR(__xludf.DUMMYFUNCTION("GOOGLETRANSLATE(B94,""en"",""id"")"),"Judul pinjaman yang disediakan oleh peminjam")</f>
        <v>Judul pinjaman yang disediakan oleh peminjam</v>
      </c>
    </row>
    <row r="95" spans="1:3" ht="14.25" customHeight="1" x14ac:dyDescent="0.3">
      <c r="A95" s="4" t="s">
        <v>124</v>
      </c>
      <c r="B95" s="4" t="s">
        <v>125</v>
      </c>
      <c r="C95" s="22" t="str">
        <f ca="1">IFERROR(__xludf.DUMMYFUNCTION("GOOGLETRANSLATE(B95,""en"",""id"")"),"Total jumlah pengumpulan yang pernah ada")</f>
        <v>Total jumlah pengumpulan yang pernah ada</v>
      </c>
    </row>
    <row r="96" spans="1:3" ht="14.25" customHeight="1" x14ac:dyDescent="0.3">
      <c r="A96" s="4" t="s">
        <v>126</v>
      </c>
      <c r="B96" s="4" t="s">
        <v>127</v>
      </c>
      <c r="C96" s="22" t="str">
        <f ca="1">IFERROR(__xludf.DUMMYFUNCTION("GOOGLETRANSLATE(B96,""en"",""id"")"),"Total Saldo Saat Ini dari Semua Akun")</f>
        <v>Total Saldo Saat Ini dari Semua Akun</v>
      </c>
    </row>
    <row r="97" spans="1:3" ht="14.25" customHeight="1" x14ac:dyDescent="0.3">
      <c r="A97" s="4" t="s">
        <v>286</v>
      </c>
      <c r="B97" s="4" t="s">
        <v>287</v>
      </c>
      <c r="C97" s="22" t="str">
        <f ca="1">IFERROR(__xludf.DUMMYFUNCTION("GOOGLETRANSLATE(B97,""en"",""id"")"),"Total batas kredit/kredit tinggi")</f>
        <v>Total batas kredit/kredit tinggi</v>
      </c>
    </row>
    <row r="98" spans="1:3" ht="14.25" customHeight="1" x14ac:dyDescent="0.3">
      <c r="A98" s="4" t="s">
        <v>130</v>
      </c>
      <c r="B98" s="4" t="s">
        <v>131</v>
      </c>
      <c r="C98" s="22" t="str">
        <f ca="1">IFERROR(__xludf.DUMMYFUNCTION("GOOGLETRANSLATE(B98,""en"",""id"")"),"Total saldo saat ini dari semua akun angsuran")</f>
        <v>Total saldo saat ini dari semua akun angsuran</v>
      </c>
    </row>
    <row r="99" spans="1:3" ht="14.25" customHeight="1" x14ac:dyDescent="0.3">
      <c r="A99" s="4" t="s">
        <v>288</v>
      </c>
      <c r="B99" s="4" t="s">
        <v>133</v>
      </c>
      <c r="C99" s="22" t="str">
        <f ca="1">IFERROR(__xludf.DUMMYFUNCTION("GOOGLETRANSLATE(B99,""en"",""id"")"),"Jumlah Perdagangan Keuangan")</f>
        <v>Jumlah Perdagangan Keuangan</v>
      </c>
    </row>
    <row r="100" spans="1:3" ht="14.25" customHeight="1" x14ac:dyDescent="0.3">
      <c r="A100" s="4" t="s">
        <v>289</v>
      </c>
      <c r="B100" s="4" t="s">
        <v>290</v>
      </c>
      <c r="C100" s="22" t="str">
        <f ca="1">IFERROR(__xludf.DUMMYFUNCTION("GOOGLETRANSLATE(B100,""en"",""id"")"),"Total angsuran Kredit Tinggi/Batas Kredit")</f>
        <v>Total angsuran Kredit Tinggi/Batas Kredit</v>
      </c>
    </row>
    <row r="101" spans="1:3" ht="14.25" customHeight="1" x14ac:dyDescent="0.3">
      <c r="A101" s="4" t="s">
        <v>144</v>
      </c>
      <c r="B101" s="4" t="s">
        <v>145</v>
      </c>
      <c r="C101" s="22" t="str">
        <f ca="1">IFERROR(__xludf.DUMMYFUNCTION("GOOGLETRANSLATE(B101,""en"",""id"")"),"Total Batas Kredit/Kredit Tinggi Revolving")</f>
        <v>Total Batas Kredit/Kredit Tinggi Revolving</v>
      </c>
    </row>
    <row r="102" spans="1:3" ht="14.25" customHeight="1" x14ac:dyDescent="0.3">
      <c r="A102" s="4" t="s">
        <v>291</v>
      </c>
      <c r="B102" s="4" t="s">
        <v>129</v>
      </c>
      <c r="C102" s="22" t="str">
        <f ca="1">IFERROR(__xludf.DUMMYFUNCTION("GOOGLETRANSLATE(B102,""en"",""id"")"),"Jumlah total jalur kredit saat ini dalam file kredit peminjam")</f>
        <v>Jumlah total jalur kredit saat ini dalam file kredit peminjam</v>
      </c>
    </row>
    <row r="103" spans="1:3" ht="14.25" customHeight="1" x14ac:dyDescent="0.3">
      <c r="A103" s="4" t="s">
        <v>292</v>
      </c>
      <c r="B103" s="4" t="s">
        <v>293</v>
      </c>
      <c r="C103" s="22" t="str">
        <f ca="1">IFERROR(__xludf.DUMMYFUNCTION("GOOGLETRANSLATE(B103,""en"",""id"")"),"Total saldo kredit tidak termasuk hipotek")</f>
        <v>Total saldo kredit tidak termasuk hipotek</v>
      </c>
    </row>
    <row r="104" spans="1:3" ht="14.25" customHeight="1" x14ac:dyDescent="0.3">
      <c r="A104" s="4" t="s">
        <v>294</v>
      </c>
      <c r="B104" s="4" t="s">
        <v>295</v>
      </c>
      <c r="C104" s="22" t="str">
        <f ca="1">IFERROR(__xludf.DUMMYFUNCTION("GOOGLETRANSLATE(B104,""en"",""id"")"),"Total batasan kredit/batas kredit Bankcard Tinggi")</f>
        <v>Total batasan kredit/batas kredit Bankcard Tinggi</v>
      </c>
    </row>
    <row r="105" spans="1:3" ht="14.25" customHeight="1" x14ac:dyDescent="0.3">
      <c r="A105" s="4" t="s">
        <v>146</v>
      </c>
      <c r="B105" s="4" t="s">
        <v>147</v>
      </c>
      <c r="C105" s="22" t="str">
        <f ca="1">IFERROR(__xludf.DUMMYFUNCTION("GOOGLETRANSLATE(B105,""en"",""id"")"),"URL untuk halaman LC dengan data daftar.")</f>
        <v>URL untuk halaman LC dengan data daftar.</v>
      </c>
    </row>
    <row r="106" spans="1:3" ht="14.25" customHeight="1" x14ac:dyDescent="0.3">
      <c r="A106" s="4" t="s">
        <v>148</v>
      </c>
      <c r="B106" s="4" t="s">
        <v>149</v>
      </c>
      <c r="C106" s="22" t="str">
        <f ca="1">IFERROR(__xludf.DUMMYFUNCTION("GOOGLETRANSLATE(B106,""en"",""id"")"),"Menunjukkan jika pendapatan bersama co-peminjam diverifikasi oleh LC, tidak diverifikasi, atau jika sumber pendapatan diverifikasi")</f>
        <v>Menunjukkan jika pendapatan bersama co-peminjam diverifikasi oleh LC, tidak diverifikasi, atau jika sumber pendapatan diverifikasi</v>
      </c>
    </row>
    <row r="107" spans="1:3" ht="14.25" customHeight="1" x14ac:dyDescent="0.3">
      <c r="A107" s="36" t="s">
        <v>150</v>
      </c>
      <c r="B107" s="36" t="s">
        <v>151</v>
      </c>
      <c r="C107" s="22" t="str">
        <f ca="1">IFERROR(__xludf.DUMMYFUNCTION("GOOGLETRANSLATE(B107,""en"",""id"")"),"3 nomor pertama dari kode pos yang disediakan oleh peminjam dalam aplikasi pinjaman.")</f>
        <v>3 nomor pertama dari kode pos yang disediakan oleh peminjam dalam aplikasi pinjaman.</v>
      </c>
    </row>
    <row r="108" spans="1:3" ht="14.25" customHeight="1" x14ac:dyDescent="0.3">
      <c r="A108" s="37"/>
      <c r="B108" s="37"/>
      <c r="C108" s="37"/>
    </row>
    <row r="109" spans="1:3" ht="14.25" customHeight="1" x14ac:dyDescent="0.3">
      <c r="A109" s="37"/>
      <c r="B109" s="12" t="s">
        <v>152</v>
      </c>
      <c r="C109" s="37"/>
    </row>
    <row r="110" spans="1:3" ht="14.25" customHeight="1" x14ac:dyDescent="0.3">
      <c r="A110" s="37"/>
      <c r="B110" s="12"/>
      <c r="C110" s="37"/>
    </row>
    <row r="111" spans="1:3" ht="14.25" customHeight="1" x14ac:dyDescent="0.3">
      <c r="A111" s="37"/>
      <c r="B111" s="12"/>
      <c r="C111" s="37"/>
    </row>
    <row r="112" spans="1:3" ht="14.25" customHeight="1" x14ac:dyDescent="0.3">
      <c r="A112" s="37"/>
      <c r="B112" s="12"/>
      <c r="C112" s="37"/>
    </row>
    <row r="113" spans="1:3" ht="14.25" customHeight="1" x14ac:dyDescent="0.3">
      <c r="A113" s="37"/>
      <c r="B113" s="12"/>
      <c r="C113" s="37"/>
    </row>
    <row r="114" spans="1:3" ht="14.25" customHeight="1" x14ac:dyDescent="0.3">
      <c r="A114" s="37"/>
      <c r="B114" s="12"/>
      <c r="C114" s="37"/>
    </row>
    <row r="115" spans="1:3" ht="14.25" customHeight="1" x14ac:dyDescent="0.3">
      <c r="A115" s="37"/>
      <c r="B115" s="12"/>
      <c r="C115" s="37"/>
    </row>
    <row r="116" spans="1:3" ht="14.25" customHeight="1" x14ac:dyDescent="0.3">
      <c r="A116" s="37"/>
      <c r="B116" s="12"/>
      <c r="C116" s="37"/>
    </row>
    <row r="117" spans="1:3" ht="14.25" customHeight="1" x14ac:dyDescent="0.3">
      <c r="A117" s="37"/>
      <c r="B117" s="12"/>
      <c r="C117" s="37"/>
    </row>
    <row r="118" spans="1:3" ht="14.25" customHeight="1" x14ac:dyDescent="0.3">
      <c r="A118" s="37"/>
      <c r="B118" s="12"/>
      <c r="C118" s="37"/>
    </row>
    <row r="119" spans="1:3" ht="14.25" customHeight="1" x14ac:dyDescent="0.3">
      <c r="A119" s="37"/>
      <c r="B119" s="12"/>
      <c r="C119" s="37"/>
    </row>
    <row r="120" spans="1:3" ht="14.25" customHeight="1" x14ac:dyDescent="0.3">
      <c r="A120" s="37"/>
      <c r="B120" s="12"/>
      <c r="C120" s="37"/>
    </row>
    <row r="121" spans="1:3" ht="14.25" customHeight="1" x14ac:dyDescent="0.3">
      <c r="A121" s="37"/>
      <c r="B121" s="12"/>
      <c r="C121" s="37"/>
    </row>
    <row r="122" spans="1:3" ht="14.25" customHeight="1" x14ac:dyDescent="0.3">
      <c r="A122" s="37"/>
      <c r="B122" s="12"/>
      <c r="C122" s="37"/>
    </row>
    <row r="123" spans="1:3" ht="14.25" customHeight="1" x14ac:dyDescent="0.3">
      <c r="A123" s="37"/>
      <c r="B123" s="12"/>
      <c r="C123" s="37"/>
    </row>
    <row r="124" spans="1:3" ht="14.25" customHeight="1" x14ac:dyDescent="0.3">
      <c r="A124" s="37"/>
      <c r="B124" s="12"/>
      <c r="C124" s="37"/>
    </row>
    <row r="125" spans="1:3" ht="14.25" customHeight="1" x14ac:dyDescent="0.3">
      <c r="A125" s="37"/>
      <c r="B125" s="12"/>
      <c r="C125" s="37"/>
    </row>
    <row r="126" spans="1:3" ht="14.25" customHeight="1" x14ac:dyDescent="0.3">
      <c r="A126" s="37"/>
      <c r="B126" s="12"/>
      <c r="C126" s="37"/>
    </row>
    <row r="127" spans="1:3" ht="14.25" customHeight="1" x14ac:dyDescent="0.3">
      <c r="A127" s="37"/>
      <c r="B127" s="12"/>
      <c r="C127" s="37"/>
    </row>
    <row r="128" spans="1:3" ht="14.25" customHeight="1" x14ac:dyDescent="0.3">
      <c r="A128" s="37"/>
      <c r="B128" s="12"/>
      <c r="C128" s="37"/>
    </row>
    <row r="129" spans="1:3" ht="14.25" customHeight="1" x14ac:dyDescent="0.3">
      <c r="A129" s="37"/>
      <c r="B129" s="12"/>
      <c r="C129" s="37"/>
    </row>
    <row r="130" spans="1:3" ht="14.25" customHeight="1" x14ac:dyDescent="0.3">
      <c r="A130" s="37"/>
      <c r="B130" s="12"/>
      <c r="C130" s="37"/>
    </row>
    <row r="131" spans="1:3" ht="14.25" customHeight="1" x14ac:dyDescent="0.3">
      <c r="A131" s="37"/>
      <c r="B131" s="12"/>
      <c r="C131" s="37"/>
    </row>
    <row r="132" spans="1:3" ht="14.25" customHeight="1" x14ac:dyDescent="0.3">
      <c r="A132" s="37"/>
      <c r="B132" s="12"/>
      <c r="C132" s="37"/>
    </row>
    <row r="133" spans="1:3" ht="14.25" customHeight="1" x14ac:dyDescent="0.3">
      <c r="A133" s="37"/>
      <c r="B133" s="12"/>
      <c r="C133" s="37"/>
    </row>
    <row r="134" spans="1:3" ht="14.25" customHeight="1" x14ac:dyDescent="0.3">
      <c r="A134" s="37"/>
      <c r="B134" s="12"/>
      <c r="C134" s="37"/>
    </row>
    <row r="135" spans="1:3" ht="14.25" customHeight="1" x14ac:dyDescent="0.3">
      <c r="A135" s="37"/>
      <c r="B135" s="12"/>
      <c r="C135" s="37"/>
    </row>
    <row r="136" spans="1:3" ht="14.25" customHeight="1" x14ac:dyDescent="0.3">
      <c r="A136" s="37"/>
      <c r="B136" s="12"/>
      <c r="C136" s="37"/>
    </row>
    <row r="137" spans="1:3" ht="14.25" customHeight="1" x14ac:dyDescent="0.3">
      <c r="A137" s="37"/>
      <c r="B137" s="12"/>
      <c r="C137" s="37"/>
    </row>
    <row r="138" spans="1:3" ht="14.25" customHeight="1" x14ac:dyDescent="0.3">
      <c r="A138" s="37"/>
      <c r="B138" s="12"/>
      <c r="C138" s="37"/>
    </row>
    <row r="139" spans="1:3" ht="14.25" customHeight="1" x14ac:dyDescent="0.3">
      <c r="A139" s="37"/>
      <c r="B139" s="12"/>
      <c r="C139" s="37"/>
    </row>
    <row r="140" spans="1:3" ht="14.25" customHeight="1" x14ac:dyDescent="0.3">
      <c r="A140" s="37"/>
      <c r="B140" s="12"/>
      <c r="C140" s="37"/>
    </row>
    <row r="141" spans="1:3" ht="14.25" customHeight="1" x14ac:dyDescent="0.3">
      <c r="A141" s="37"/>
      <c r="B141" s="12"/>
      <c r="C141" s="37"/>
    </row>
    <row r="142" spans="1:3" ht="14.25" customHeight="1" x14ac:dyDescent="0.3">
      <c r="A142" s="37"/>
      <c r="B142" s="12"/>
      <c r="C142" s="37"/>
    </row>
    <row r="143" spans="1:3" ht="14.25" customHeight="1" x14ac:dyDescent="0.3">
      <c r="A143" s="37"/>
      <c r="B143" s="12"/>
      <c r="C143" s="37"/>
    </row>
    <row r="144" spans="1:3" ht="14.25" customHeight="1" x14ac:dyDescent="0.3">
      <c r="A144" s="37"/>
      <c r="B144" s="12"/>
      <c r="C144" s="37"/>
    </row>
    <row r="145" spans="1:3" ht="14.25" customHeight="1" x14ac:dyDescent="0.3">
      <c r="A145" s="37"/>
      <c r="B145" s="12"/>
      <c r="C145" s="37"/>
    </row>
    <row r="146" spans="1:3" ht="14.25" customHeight="1" x14ac:dyDescent="0.3">
      <c r="A146" s="37"/>
      <c r="B146" s="12"/>
      <c r="C146" s="37"/>
    </row>
    <row r="147" spans="1:3" ht="14.25" customHeight="1" x14ac:dyDescent="0.3">
      <c r="A147" s="37"/>
      <c r="B147" s="12"/>
      <c r="C147" s="37"/>
    </row>
    <row r="148" spans="1:3" ht="14.25" customHeight="1" x14ac:dyDescent="0.3">
      <c r="A148" s="37"/>
      <c r="B148" s="12"/>
      <c r="C148" s="37"/>
    </row>
    <row r="149" spans="1:3" ht="14.25" customHeight="1" x14ac:dyDescent="0.3">
      <c r="A149" s="37"/>
      <c r="B149" s="12"/>
      <c r="C149" s="37"/>
    </row>
    <row r="150" spans="1:3" ht="14.25" customHeight="1" x14ac:dyDescent="0.3">
      <c r="A150" s="37"/>
      <c r="B150" s="12"/>
      <c r="C150" s="37"/>
    </row>
    <row r="151" spans="1:3" ht="14.25" customHeight="1" x14ac:dyDescent="0.3">
      <c r="A151" s="37"/>
      <c r="B151" s="12"/>
      <c r="C151" s="37"/>
    </row>
    <row r="152" spans="1:3" ht="14.25" customHeight="1" x14ac:dyDescent="0.3">
      <c r="A152" s="37"/>
      <c r="B152" s="12"/>
      <c r="C152" s="37"/>
    </row>
    <row r="153" spans="1:3" ht="14.25" customHeight="1" x14ac:dyDescent="0.3">
      <c r="A153" s="37"/>
      <c r="B153" s="12"/>
      <c r="C153" s="37"/>
    </row>
    <row r="154" spans="1:3" ht="14.25" customHeight="1" x14ac:dyDescent="0.3">
      <c r="A154" s="37"/>
      <c r="B154" s="12"/>
      <c r="C154" s="37"/>
    </row>
    <row r="155" spans="1:3" ht="14.25" customHeight="1" x14ac:dyDescent="0.3">
      <c r="A155" s="37"/>
      <c r="B155" s="12"/>
      <c r="C155" s="37"/>
    </row>
    <row r="156" spans="1:3" ht="14.25" customHeight="1" x14ac:dyDescent="0.3">
      <c r="A156" s="37"/>
      <c r="B156" s="12"/>
      <c r="C156" s="37"/>
    </row>
    <row r="157" spans="1:3" ht="14.25" customHeight="1" x14ac:dyDescent="0.3">
      <c r="A157" s="37"/>
      <c r="B157" s="12"/>
      <c r="C157" s="37"/>
    </row>
    <row r="158" spans="1:3" ht="14.25" customHeight="1" x14ac:dyDescent="0.3">
      <c r="A158" s="37"/>
      <c r="B158" s="12"/>
      <c r="C158" s="37"/>
    </row>
    <row r="159" spans="1:3" ht="14.25" customHeight="1" x14ac:dyDescent="0.3">
      <c r="A159" s="37"/>
      <c r="B159" s="12"/>
      <c r="C159" s="37"/>
    </row>
    <row r="160" spans="1:3" ht="14.25" customHeight="1" x14ac:dyDescent="0.3">
      <c r="A160" s="37"/>
      <c r="B160" s="12"/>
      <c r="C160" s="37"/>
    </row>
    <row r="161" spans="1:3" ht="14.25" customHeight="1" x14ac:dyDescent="0.3">
      <c r="A161" s="37"/>
      <c r="B161" s="12"/>
      <c r="C161" s="37"/>
    </row>
    <row r="162" spans="1:3" ht="14.25" customHeight="1" x14ac:dyDescent="0.3">
      <c r="A162" s="37"/>
      <c r="B162" s="12"/>
      <c r="C162" s="37"/>
    </row>
    <row r="163" spans="1:3" ht="14.25" customHeight="1" x14ac:dyDescent="0.3">
      <c r="A163" s="37"/>
      <c r="B163" s="12"/>
      <c r="C163" s="37"/>
    </row>
    <row r="164" spans="1:3" ht="14.25" customHeight="1" x14ac:dyDescent="0.3">
      <c r="A164" s="37"/>
      <c r="B164" s="12"/>
      <c r="C164" s="37"/>
    </row>
    <row r="165" spans="1:3" ht="14.25" customHeight="1" x14ac:dyDescent="0.3">
      <c r="A165" s="37"/>
      <c r="B165" s="12"/>
      <c r="C165" s="37"/>
    </row>
    <row r="166" spans="1:3" ht="14.25" customHeight="1" x14ac:dyDescent="0.3">
      <c r="A166" s="37"/>
      <c r="B166" s="12"/>
      <c r="C166" s="37"/>
    </row>
    <row r="167" spans="1:3" ht="14.25" customHeight="1" x14ac:dyDescent="0.3">
      <c r="A167" s="37"/>
      <c r="B167" s="12"/>
      <c r="C167" s="37"/>
    </row>
    <row r="168" spans="1:3" ht="14.25" customHeight="1" x14ac:dyDescent="0.3">
      <c r="A168" s="37"/>
      <c r="B168" s="12"/>
      <c r="C168" s="37"/>
    </row>
    <row r="169" spans="1:3" ht="14.25" customHeight="1" x14ac:dyDescent="0.3">
      <c r="A169" s="37"/>
      <c r="B169" s="12"/>
      <c r="C169" s="37"/>
    </row>
    <row r="170" spans="1:3" ht="14.25" customHeight="1" x14ac:dyDescent="0.3">
      <c r="A170" s="37"/>
      <c r="B170" s="12"/>
      <c r="C170" s="37"/>
    </row>
    <row r="171" spans="1:3" ht="14.25" customHeight="1" x14ac:dyDescent="0.3">
      <c r="A171" s="37"/>
      <c r="B171" s="12"/>
      <c r="C171" s="37"/>
    </row>
    <row r="172" spans="1:3" ht="14.25" customHeight="1" x14ac:dyDescent="0.3">
      <c r="A172" s="37"/>
      <c r="B172" s="12"/>
      <c r="C172" s="37"/>
    </row>
    <row r="173" spans="1:3" ht="14.25" customHeight="1" x14ac:dyDescent="0.3">
      <c r="A173" s="37"/>
      <c r="B173" s="12"/>
      <c r="C173" s="37"/>
    </row>
    <row r="174" spans="1:3" ht="14.25" customHeight="1" x14ac:dyDescent="0.3">
      <c r="A174" s="37"/>
      <c r="B174" s="12"/>
      <c r="C174" s="37"/>
    </row>
    <row r="175" spans="1:3" ht="14.25" customHeight="1" x14ac:dyDescent="0.3">
      <c r="A175" s="37"/>
      <c r="B175" s="12"/>
      <c r="C175" s="37"/>
    </row>
    <row r="176" spans="1:3" ht="14.25" customHeight="1" x14ac:dyDescent="0.3">
      <c r="A176" s="37"/>
      <c r="B176" s="12"/>
      <c r="C176" s="37"/>
    </row>
    <row r="177" spans="1:3" ht="14.25" customHeight="1" x14ac:dyDescent="0.3">
      <c r="A177" s="37"/>
      <c r="B177" s="12"/>
      <c r="C177" s="37"/>
    </row>
    <row r="178" spans="1:3" ht="14.25" customHeight="1" x14ac:dyDescent="0.3">
      <c r="A178" s="37"/>
      <c r="B178" s="12"/>
      <c r="C178" s="37"/>
    </row>
    <row r="179" spans="1:3" ht="14.25" customHeight="1" x14ac:dyDescent="0.3">
      <c r="A179" s="37"/>
      <c r="B179" s="12"/>
      <c r="C179" s="37"/>
    </row>
    <row r="180" spans="1:3" ht="14.25" customHeight="1" x14ac:dyDescent="0.3">
      <c r="A180" s="37"/>
      <c r="B180" s="12"/>
      <c r="C180" s="37"/>
    </row>
    <row r="181" spans="1:3" ht="14.25" customHeight="1" x14ac:dyDescent="0.3">
      <c r="A181" s="37"/>
      <c r="B181" s="12"/>
      <c r="C181" s="37"/>
    </row>
    <row r="182" spans="1:3" ht="14.25" customHeight="1" x14ac:dyDescent="0.3">
      <c r="A182" s="37"/>
      <c r="B182" s="12"/>
      <c r="C182" s="37"/>
    </row>
    <row r="183" spans="1:3" ht="14.25" customHeight="1" x14ac:dyDescent="0.3">
      <c r="A183" s="37"/>
      <c r="B183" s="12"/>
      <c r="C183" s="37"/>
    </row>
    <row r="184" spans="1:3" ht="14.25" customHeight="1" x14ac:dyDescent="0.3">
      <c r="A184" s="37"/>
      <c r="B184" s="12"/>
      <c r="C184" s="37"/>
    </row>
    <row r="185" spans="1:3" ht="14.25" customHeight="1" x14ac:dyDescent="0.3">
      <c r="A185" s="37"/>
      <c r="B185" s="12"/>
      <c r="C185" s="37"/>
    </row>
    <row r="186" spans="1:3" ht="14.25" customHeight="1" x14ac:dyDescent="0.3">
      <c r="A186" s="37"/>
      <c r="B186" s="12"/>
      <c r="C186" s="37"/>
    </row>
    <row r="187" spans="1:3" ht="14.25" customHeight="1" x14ac:dyDescent="0.3">
      <c r="A187" s="37"/>
      <c r="B187" s="12"/>
      <c r="C187" s="37"/>
    </row>
    <row r="188" spans="1:3" ht="14.25" customHeight="1" x14ac:dyDescent="0.3">
      <c r="A188" s="37"/>
      <c r="B188" s="12"/>
      <c r="C188" s="37"/>
    </row>
    <row r="189" spans="1:3" ht="14.25" customHeight="1" x14ac:dyDescent="0.3">
      <c r="A189" s="37"/>
      <c r="B189" s="12"/>
      <c r="C189" s="37"/>
    </row>
    <row r="190" spans="1:3" ht="14.25" customHeight="1" x14ac:dyDescent="0.3">
      <c r="A190" s="37"/>
      <c r="B190" s="12"/>
      <c r="C190" s="37"/>
    </row>
    <row r="191" spans="1:3" ht="14.25" customHeight="1" x14ac:dyDescent="0.3">
      <c r="A191" s="37"/>
      <c r="B191" s="12"/>
      <c r="C191" s="37"/>
    </row>
    <row r="192" spans="1:3" ht="14.25" customHeight="1" x14ac:dyDescent="0.3">
      <c r="A192" s="37"/>
      <c r="B192" s="12"/>
      <c r="C192" s="37"/>
    </row>
    <row r="193" spans="1:3" ht="14.25" customHeight="1" x14ac:dyDescent="0.3">
      <c r="A193" s="37"/>
      <c r="B193" s="12"/>
      <c r="C193" s="37"/>
    </row>
    <row r="194" spans="1:3" ht="14.25" customHeight="1" x14ac:dyDescent="0.3">
      <c r="A194" s="37"/>
      <c r="B194" s="12"/>
      <c r="C194" s="37"/>
    </row>
    <row r="195" spans="1:3" ht="14.25" customHeight="1" x14ac:dyDescent="0.3">
      <c r="A195" s="37"/>
      <c r="B195" s="12"/>
      <c r="C195" s="37"/>
    </row>
    <row r="196" spans="1:3" ht="14.25" customHeight="1" x14ac:dyDescent="0.3">
      <c r="A196" s="37"/>
      <c r="B196" s="12"/>
      <c r="C196" s="37"/>
    </row>
    <row r="197" spans="1:3" ht="14.25" customHeight="1" x14ac:dyDescent="0.3">
      <c r="A197" s="37"/>
      <c r="B197" s="12"/>
      <c r="C197" s="37"/>
    </row>
    <row r="198" spans="1:3" ht="14.25" customHeight="1" x14ac:dyDescent="0.3">
      <c r="A198" s="37"/>
      <c r="B198" s="12"/>
      <c r="C198" s="37"/>
    </row>
    <row r="199" spans="1:3" ht="14.25" customHeight="1" x14ac:dyDescent="0.3">
      <c r="A199" s="37"/>
      <c r="B199" s="12"/>
      <c r="C199" s="37"/>
    </row>
    <row r="200" spans="1:3" ht="14.25" customHeight="1" x14ac:dyDescent="0.3">
      <c r="A200" s="37"/>
      <c r="B200" s="12"/>
      <c r="C200" s="37"/>
    </row>
    <row r="201" spans="1:3" ht="14.25" customHeight="1" x14ac:dyDescent="0.3">
      <c r="A201" s="37"/>
      <c r="B201" s="12"/>
      <c r="C201" s="37"/>
    </row>
    <row r="202" spans="1:3" ht="14.25" customHeight="1" x14ac:dyDescent="0.3">
      <c r="A202" s="37"/>
      <c r="B202" s="12"/>
      <c r="C202" s="37"/>
    </row>
    <row r="203" spans="1:3" ht="14.25" customHeight="1" x14ac:dyDescent="0.3">
      <c r="A203" s="37"/>
      <c r="B203" s="12"/>
      <c r="C203" s="37"/>
    </row>
    <row r="204" spans="1:3" ht="14.25" customHeight="1" x14ac:dyDescent="0.3">
      <c r="A204" s="37"/>
      <c r="B204" s="12"/>
      <c r="C204" s="37"/>
    </row>
    <row r="205" spans="1:3" ht="14.25" customHeight="1" x14ac:dyDescent="0.3">
      <c r="A205" s="37"/>
      <c r="B205" s="12"/>
      <c r="C205" s="37"/>
    </row>
    <row r="206" spans="1:3" ht="14.25" customHeight="1" x14ac:dyDescent="0.3">
      <c r="A206" s="37"/>
      <c r="B206" s="12"/>
      <c r="C206" s="37"/>
    </row>
    <row r="207" spans="1:3" ht="14.25" customHeight="1" x14ac:dyDescent="0.3">
      <c r="A207" s="37"/>
      <c r="B207" s="12"/>
      <c r="C207" s="37"/>
    </row>
    <row r="208" spans="1:3" ht="14.25" customHeight="1" x14ac:dyDescent="0.3">
      <c r="A208" s="37"/>
      <c r="B208" s="12"/>
      <c r="C208" s="37"/>
    </row>
    <row r="209" spans="1:3" ht="14.25" customHeight="1" x14ac:dyDescent="0.3">
      <c r="A209" s="37"/>
      <c r="B209" s="12"/>
      <c r="C209" s="37"/>
    </row>
    <row r="210" spans="1:3" ht="14.25" customHeight="1" x14ac:dyDescent="0.3">
      <c r="A210" s="37"/>
      <c r="B210" s="12"/>
      <c r="C210" s="37"/>
    </row>
    <row r="211" spans="1:3" ht="14.25" customHeight="1" x14ac:dyDescent="0.3">
      <c r="A211" s="37"/>
      <c r="B211" s="12"/>
      <c r="C211" s="37"/>
    </row>
    <row r="212" spans="1:3" ht="14.25" customHeight="1" x14ac:dyDescent="0.3">
      <c r="A212" s="37"/>
      <c r="B212" s="12"/>
      <c r="C212" s="37"/>
    </row>
    <row r="213" spans="1:3" ht="14.25" customHeight="1" x14ac:dyDescent="0.3">
      <c r="A213" s="37"/>
      <c r="B213" s="12"/>
      <c r="C213" s="37"/>
    </row>
    <row r="214" spans="1:3" ht="14.25" customHeight="1" x14ac:dyDescent="0.3">
      <c r="A214" s="37"/>
      <c r="B214" s="12"/>
      <c r="C214" s="37"/>
    </row>
    <row r="215" spans="1:3" ht="14.25" customHeight="1" x14ac:dyDescent="0.3">
      <c r="A215" s="37"/>
      <c r="B215" s="12"/>
      <c r="C215" s="37"/>
    </row>
    <row r="216" spans="1:3" ht="14.25" customHeight="1" x14ac:dyDescent="0.3">
      <c r="A216" s="37"/>
      <c r="B216" s="12"/>
      <c r="C216" s="37"/>
    </row>
    <row r="217" spans="1:3" ht="14.25" customHeight="1" x14ac:dyDescent="0.3">
      <c r="A217" s="37"/>
      <c r="B217" s="12"/>
      <c r="C217" s="37"/>
    </row>
    <row r="218" spans="1:3" ht="14.25" customHeight="1" x14ac:dyDescent="0.3">
      <c r="A218" s="37"/>
      <c r="B218" s="12"/>
      <c r="C218" s="37"/>
    </row>
    <row r="219" spans="1:3" ht="14.25" customHeight="1" x14ac:dyDescent="0.3">
      <c r="A219" s="37"/>
      <c r="B219" s="12"/>
      <c r="C219" s="37"/>
    </row>
    <row r="220" spans="1:3" ht="14.25" customHeight="1" x14ac:dyDescent="0.3">
      <c r="A220" s="37"/>
      <c r="B220" s="12"/>
      <c r="C220" s="37"/>
    </row>
    <row r="221" spans="1:3" ht="14.25" customHeight="1" x14ac:dyDescent="0.3">
      <c r="A221" s="37"/>
      <c r="B221" s="12"/>
      <c r="C221" s="37"/>
    </row>
    <row r="222" spans="1:3" ht="14.25" customHeight="1" x14ac:dyDescent="0.3">
      <c r="A222" s="37"/>
      <c r="B222" s="12"/>
      <c r="C222" s="37"/>
    </row>
    <row r="223" spans="1:3" ht="14.25" customHeight="1" x14ac:dyDescent="0.3">
      <c r="A223" s="37"/>
      <c r="B223" s="12"/>
      <c r="C223" s="37"/>
    </row>
    <row r="224" spans="1:3" ht="14.25" customHeight="1" x14ac:dyDescent="0.3">
      <c r="A224" s="37"/>
      <c r="B224" s="12"/>
      <c r="C224" s="37"/>
    </row>
    <row r="225" spans="1:3" ht="14.25" customHeight="1" x14ac:dyDescent="0.3">
      <c r="A225" s="37"/>
      <c r="B225" s="12"/>
      <c r="C225" s="37"/>
    </row>
    <row r="226" spans="1:3" ht="14.25" customHeight="1" x14ac:dyDescent="0.3">
      <c r="A226" s="37"/>
      <c r="B226" s="12"/>
      <c r="C226" s="37"/>
    </row>
    <row r="227" spans="1:3" ht="14.25" customHeight="1" x14ac:dyDescent="0.3">
      <c r="A227" s="37"/>
      <c r="B227" s="12"/>
      <c r="C227" s="37"/>
    </row>
    <row r="228" spans="1:3" ht="14.25" customHeight="1" x14ac:dyDescent="0.3">
      <c r="A228" s="37"/>
      <c r="B228" s="12"/>
      <c r="C228" s="37"/>
    </row>
    <row r="229" spans="1:3" ht="14.25" customHeight="1" x14ac:dyDescent="0.3">
      <c r="A229" s="37"/>
      <c r="B229" s="12"/>
      <c r="C229" s="37"/>
    </row>
    <row r="230" spans="1:3" ht="14.25" customHeight="1" x14ac:dyDescent="0.3">
      <c r="A230" s="37"/>
      <c r="B230" s="12"/>
      <c r="C230" s="37"/>
    </row>
    <row r="231" spans="1:3" ht="14.25" customHeight="1" x14ac:dyDescent="0.3">
      <c r="A231" s="37"/>
      <c r="B231" s="12"/>
      <c r="C231" s="37"/>
    </row>
    <row r="232" spans="1:3" ht="14.25" customHeight="1" x14ac:dyDescent="0.3">
      <c r="A232" s="37"/>
      <c r="B232" s="12"/>
      <c r="C232" s="37"/>
    </row>
    <row r="233" spans="1:3" ht="14.25" customHeight="1" x14ac:dyDescent="0.3">
      <c r="A233" s="37"/>
      <c r="B233" s="12"/>
      <c r="C233" s="37"/>
    </row>
    <row r="234" spans="1:3" ht="14.25" customHeight="1" x14ac:dyDescent="0.3">
      <c r="A234" s="37"/>
      <c r="B234" s="12"/>
      <c r="C234" s="37"/>
    </row>
    <row r="235" spans="1:3" ht="14.25" customHeight="1" x14ac:dyDescent="0.3">
      <c r="A235" s="37"/>
      <c r="B235" s="12"/>
      <c r="C235" s="37"/>
    </row>
    <row r="236" spans="1:3" ht="14.25" customHeight="1" x14ac:dyDescent="0.3">
      <c r="A236" s="37"/>
      <c r="B236" s="12"/>
      <c r="C236" s="37"/>
    </row>
    <row r="237" spans="1:3" ht="14.25" customHeight="1" x14ac:dyDescent="0.3">
      <c r="A237" s="37"/>
      <c r="B237" s="12"/>
      <c r="C237" s="37"/>
    </row>
    <row r="238" spans="1:3" ht="14.25" customHeight="1" x14ac:dyDescent="0.3">
      <c r="A238" s="37"/>
      <c r="B238" s="12"/>
      <c r="C238" s="37"/>
    </row>
    <row r="239" spans="1:3" ht="14.25" customHeight="1" x14ac:dyDescent="0.3">
      <c r="A239" s="37"/>
      <c r="B239" s="12"/>
      <c r="C239" s="37"/>
    </row>
    <row r="240" spans="1:3" ht="14.25" customHeight="1" x14ac:dyDescent="0.3">
      <c r="A240" s="37"/>
      <c r="B240" s="12"/>
      <c r="C240" s="37"/>
    </row>
    <row r="241" spans="1:3" ht="14.25" customHeight="1" x14ac:dyDescent="0.3">
      <c r="A241" s="37"/>
      <c r="B241" s="12"/>
      <c r="C241" s="37"/>
    </row>
    <row r="242" spans="1:3" ht="14.25" customHeight="1" x14ac:dyDescent="0.3">
      <c r="A242" s="37"/>
      <c r="B242" s="12"/>
      <c r="C242" s="37"/>
    </row>
    <row r="243" spans="1:3" ht="14.25" customHeight="1" x14ac:dyDescent="0.3">
      <c r="A243" s="37"/>
      <c r="B243" s="12"/>
      <c r="C243" s="37"/>
    </row>
    <row r="244" spans="1:3" ht="14.25" customHeight="1" x14ac:dyDescent="0.3">
      <c r="A244" s="37"/>
      <c r="B244" s="12"/>
      <c r="C244" s="37"/>
    </row>
    <row r="245" spans="1:3" ht="14.25" customHeight="1" x14ac:dyDescent="0.3">
      <c r="A245" s="37"/>
      <c r="B245" s="12"/>
      <c r="C245" s="37"/>
    </row>
    <row r="246" spans="1:3" ht="14.25" customHeight="1" x14ac:dyDescent="0.3">
      <c r="A246" s="37"/>
      <c r="B246" s="12"/>
      <c r="C246" s="37"/>
    </row>
    <row r="247" spans="1:3" ht="14.25" customHeight="1" x14ac:dyDescent="0.3">
      <c r="A247" s="37"/>
      <c r="B247" s="12"/>
      <c r="C247" s="37"/>
    </row>
    <row r="248" spans="1:3" ht="14.25" customHeight="1" x14ac:dyDescent="0.3">
      <c r="A248" s="37"/>
      <c r="B248" s="12"/>
      <c r="C248" s="37"/>
    </row>
    <row r="249" spans="1:3" ht="14.25" customHeight="1" x14ac:dyDescent="0.3">
      <c r="A249" s="37"/>
      <c r="B249" s="12"/>
      <c r="C249" s="37"/>
    </row>
    <row r="250" spans="1:3" ht="14.25" customHeight="1" x14ac:dyDescent="0.3">
      <c r="A250" s="37"/>
      <c r="B250" s="12"/>
      <c r="C250" s="37"/>
    </row>
    <row r="251" spans="1:3" ht="14.25" customHeight="1" x14ac:dyDescent="0.3">
      <c r="A251" s="37"/>
      <c r="B251" s="12"/>
      <c r="C251" s="37"/>
    </row>
    <row r="252" spans="1:3" ht="14.25" customHeight="1" x14ac:dyDescent="0.3">
      <c r="A252" s="37"/>
      <c r="B252" s="12"/>
      <c r="C252" s="37"/>
    </row>
    <row r="253" spans="1:3" ht="14.25" customHeight="1" x14ac:dyDescent="0.3">
      <c r="A253" s="37"/>
      <c r="B253" s="12"/>
      <c r="C253" s="37"/>
    </row>
    <row r="254" spans="1:3" ht="14.25" customHeight="1" x14ac:dyDescent="0.3">
      <c r="A254" s="37"/>
      <c r="B254" s="12"/>
      <c r="C254" s="37"/>
    </row>
    <row r="255" spans="1:3" ht="14.25" customHeight="1" x14ac:dyDescent="0.3">
      <c r="A255" s="37"/>
      <c r="B255" s="12"/>
      <c r="C255" s="37"/>
    </row>
    <row r="256" spans="1:3" ht="14.25" customHeight="1" x14ac:dyDescent="0.3">
      <c r="A256" s="37"/>
      <c r="B256" s="12"/>
      <c r="C256" s="37"/>
    </row>
    <row r="257" spans="1:3" ht="14.25" customHeight="1" x14ac:dyDescent="0.3">
      <c r="A257" s="37"/>
      <c r="B257" s="12"/>
      <c r="C257" s="37"/>
    </row>
    <row r="258" spans="1:3" ht="14.25" customHeight="1" x14ac:dyDescent="0.3">
      <c r="A258" s="37"/>
      <c r="B258" s="12"/>
      <c r="C258" s="37"/>
    </row>
    <row r="259" spans="1:3" ht="14.25" customHeight="1" x14ac:dyDescent="0.3">
      <c r="A259" s="37"/>
      <c r="B259" s="12"/>
      <c r="C259" s="37"/>
    </row>
    <row r="260" spans="1:3" ht="14.25" customHeight="1" x14ac:dyDescent="0.3">
      <c r="A260" s="37"/>
      <c r="B260" s="12"/>
      <c r="C260" s="37"/>
    </row>
    <row r="261" spans="1:3" ht="14.25" customHeight="1" x14ac:dyDescent="0.3">
      <c r="A261" s="37"/>
      <c r="B261" s="12"/>
      <c r="C261" s="37"/>
    </row>
    <row r="262" spans="1:3" ht="14.25" customHeight="1" x14ac:dyDescent="0.3">
      <c r="A262" s="37"/>
      <c r="B262" s="12"/>
      <c r="C262" s="37"/>
    </row>
    <row r="263" spans="1:3" ht="14.25" customHeight="1" x14ac:dyDescent="0.3">
      <c r="A263" s="37"/>
      <c r="B263" s="12"/>
      <c r="C263" s="37"/>
    </row>
    <row r="264" spans="1:3" ht="14.25" customHeight="1" x14ac:dyDescent="0.3">
      <c r="A264" s="37"/>
      <c r="B264" s="12"/>
      <c r="C264" s="37"/>
    </row>
    <row r="265" spans="1:3" ht="14.25" customHeight="1" x14ac:dyDescent="0.3">
      <c r="A265" s="37"/>
      <c r="B265" s="12"/>
      <c r="C265" s="37"/>
    </row>
    <row r="266" spans="1:3" ht="14.25" customHeight="1" x14ac:dyDescent="0.3">
      <c r="A266" s="37"/>
      <c r="B266" s="12"/>
      <c r="C266" s="37"/>
    </row>
    <row r="267" spans="1:3" ht="14.25" customHeight="1" x14ac:dyDescent="0.3">
      <c r="A267" s="37"/>
      <c r="B267" s="12"/>
      <c r="C267" s="37"/>
    </row>
    <row r="268" spans="1:3" ht="14.25" customHeight="1" x14ac:dyDescent="0.3">
      <c r="A268" s="37"/>
      <c r="B268" s="12"/>
      <c r="C268" s="37"/>
    </row>
    <row r="269" spans="1:3" ht="14.25" customHeight="1" x14ac:dyDescent="0.3">
      <c r="A269" s="37"/>
      <c r="B269" s="12"/>
      <c r="C269" s="37"/>
    </row>
    <row r="270" spans="1:3" ht="14.25" customHeight="1" x14ac:dyDescent="0.3">
      <c r="A270" s="37"/>
      <c r="B270" s="12"/>
      <c r="C270" s="37"/>
    </row>
    <row r="271" spans="1:3" ht="14.25" customHeight="1" x14ac:dyDescent="0.3">
      <c r="A271" s="37"/>
      <c r="B271" s="12"/>
      <c r="C271" s="37"/>
    </row>
    <row r="272" spans="1:3" ht="14.25" customHeight="1" x14ac:dyDescent="0.3">
      <c r="A272" s="37"/>
      <c r="B272" s="12"/>
      <c r="C272" s="37"/>
    </row>
    <row r="273" spans="1:3" ht="14.25" customHeight="1" x14ac:dyDescent="0.3">
      <c r="A273" s="37"/>
      <c r="B273" s="12"/>
      <c r="C273" s="37"/>
    </row>
    <row r="274" spans="1:3" ht="14.25" customHeight="1" x14ac:dyDescent="0.3">
      <c r="A274" s="37"/>
      <c r="B274" s="12"/>
      <c r="C274" s="37"/>
    </row>
    <row r="275" spans="1:3" ht="14.25" customHeight="1" x14ac:dyDescent="0.3">
      <c r="A275" s="37"/>
      <c r="B275" s="12"/>
      <c r="C275" s="37"/>
    </row>
    <row r="276" spans="1:3" ht="14.25" customHeight="1" x14ac:dyDescent="0.3">
      <c r="A276" s="37"/>
      <c r="B276" s="12"/>
      <c r="C276" s="37"/>
    </row>
    <row r="277" spans="1:3" ht="14.25" customHeight="1" x14ac:dyDescent="0.3">
      <c r="A277" s="37"/>
      <c r="B277" s="12"/>
      <c r="C277" s="37"/>
    </row>
    <row r="278" spans="1:3" ht="14.25" customHeight="1" x14ac:dyDescent="0.3">
      <c r="A278" s="37"/>
      <c r="B278" s="12"/>
      <c r="C278" s="37"/>
    </row>
    <row r="279" spans="1:3" ht="14.25" customHeight="1" x14ac:dyDescent="0.3">
      <c r="A279" s="37"/>
      <c r="B279" s="12"/>
      <c r="C279" s="37"/>
    </row>
    <row r="280" spans="1:3" ht="14.25" customHeight="1" x14ac:dyDescent="0.3">
      <c r="A280" s="37"/>
      <c r="B280" s="12"/>
      <c r="C280" s="37"/>
    </row>
    <row r="281" spans="1:3" ht="14.25" customHeight="1" x14ac:dyDescent="0.3">
      <c r="A281" s="37"/>
      <c r="B281" s="12"/>
      <c r="C281" s="37"/>
    </row>
    <row r="282" spans="1:3" ht="14.25" customHeight="1" x14ac:dyDescent="0.3">
      <c r="A282" s="37"/>
      <c r="B282" s="12"/>
      <c r="C282" s="37"/>
    </row>
    <row r="283" spans="1:3" ht="14.25" customHeight="1" x14ac:dyDescent="0.3">
      <c r="A283" s="37"/>
      <c r="B283" s="12"/>
      <c r="C283" s="37"/>
    </row>
    <row r="284" spans="1:3" ht="14.25" customHeight="1" x14ac:dyDescent="0.3">
      <c r="A284" s="37"/>
      <c r="B284" s="12"/>
      <c r="C284" s="37"/>
    </row>
    <row r="285" spans="1:3" ht="14.25" customHeight="1" x14ac:dyDescent="0.3">
      <c r="A285" s="37"/>
      <c r="B285" s="12"/>
      <c r="C285" s="37"/>
    </row>
    <row r="286" spans="1:3" ht="14.25" customHeight="1" x14ac:dyDescent="0.3">
      <c r="A286" s="37"/>
      <c r="B286" s="12"/>
      <c r="C286" s="37"/>
    </row>
    <row r="287" spans="1:3" ht="14.25" customHeight="1" x14ac:dyDescent="0.3">
      <c r="A287" s="37"/>
      <c r="B287" s="12"/>
      <c r="C287" s="37"/>
    </row>
    <row r="288" spans="1:3" ht="14.25" customHeight="1" x14ac:dyDescent="0.3">
      <c r="A288" s="37"/>
      <c r="B288" s="12"/>
      <c r="C288" s="37"/>
    </row>
    <row r="289" spans="1:3" ht="14.25" customHeight="1" x14ac:dyDescent="0.3">
      <c r="A289" s="37"/>
      <c r="B289" s="12"/>
      <c r="C289" s="37"/>
    </row>
    <row r="290" spans="1:3" ht="14.25" customHeight="1" x14ac:dyDescent="0.3">
      <c r="A290" s="37"/>
      <c r="B290" s="12"/>
      <c r="C290" s="37"/>
    </row>
    <row r="291" spans="1:3" ht="14.25" customHeight="1" x14ac:dyDescent="0.3">
      <c r="A291" s="37"/>
      <c r="B291" s="12"/>
      <c r="C291" s="37"/>
    </row>
    <row r="292" spans="1:3" ht="14.25" customHeight="1" x14ac:dyDescent="0.3">
      <c r="A292" s="37"/>
      <c r="B292" s="12"/>
      <c r="C292" s="37"/>
    </row>
    <row r="293" spans="1:3" ht="14.25" customHeight="1" x14ac:dyDescent="0.3">
      <c r="A293" s="37"/>
      <c r="B293" s="12"/>
      <c r="C293" s="37"/>
    </row>
    <row r="294" spans="1:3" ht="14.25" customHeight="1" x14ac:dyDescent="0.3">
      <c r="A294" s="37"/>
      <c r="B294" s="12"/>
      <c r="C294" s="37"/>
    </row>
    <row r="295" spans="1:3" ht="14.25" customHeight="1" x14ac:dyDescent="0.3">
      <c r="A295" s="37"/>
      <c r="B295" s="12"/>
      <c r="C295" s="37"/>
    </row>
    <row r="296" spans="1:3" ht="14.25" customHeight="1" x14ac:dyDescent="0.3">
      <c r="A296" s="37"/>
      <c r="B296" s="12"/>
      <c r="C296" s="37"/>
    </row>
    <row r="297" spans="1:3" ht="14.25" customHeight="1" x14ac:dyDescent="0.3">
      <c r="A297" s="37"/>
      <c r="B297" s="12"/>
      <c r="C297" s="37"/>
    </row>
    <row r="298" spans="1:3" ht="14.25" customHeight="1" x14ac:dyDescent="0.3">
      <c r="A298" s="37"/>
      <c r="B298" s="12"/>
      <c r="C298" s="37"/>
    </row>
    <row r="299" spans="1:3" ht="14.25" customHeight="1" x14ac:dyDescent="0.3">
      <c r="A299" s="37"/>
      <c r="B299" s="12"/>
      <c r="C299" s="37"/>
    </row>
    <row r="300" spans="1:3" ht="14.25" customHeight="1" x14ac:dyDescent="0.3">
      <c r="A300" s="37"/>
      <c r="B300" s="12"/>
      <c r="C300" s="37"/>
    </row>
    <row r="301" spans="1:3" ht="14.25" customHeight="1" x14ac:dyDescent="0.3">
      <c r="A301" s="37"/>
      <c r="B301" s="12"/>
      <c r="C301" s="37"/>
    </row>
    <row r="302" spans="1:3" ht="14.25" customHeight="1" x14ac:dyDescent="0.3">
      <c r="A302" s="37"/>
      <c r="B302" s="12"/>
      <c r="C302" s="37"/>
    </row>
    <row r="303" spans="1:3" ht="14.25" customHeight="1" x14ac:dyDescent="0.3">
      <c r="A303" s="37"/>
      <c r="B303" s="12"/>
      <c r="C303" s="37"/>
    </row>
    <row r="304" spans="1:3" ht="14.25" customHeight="1" x14ac:dyDescent="0.3">
      <c r="A304" s="37"/>
      <c r="B304" s="12"/>
      <c r="C304" s="37"/>
    </row>
    <row r="305" spans="1:3" ht="14.25" customHeight="1" x14ac:dyDescent="0.3">
      <c r="A305" s="37"/>
      <c r="B305" s="12"/>
      <c r="C305" s="37"/>
    </row>
    <row r="306" spans="1:3" ht="14.25" customHeight="1" x14ac:dyDescent="0.3">
      <c r="A306" s="37"/>
      <c r="B306" s="12"/>
      <c r="C306" s="37"/>
    </row>
    <row r="307" spans="1:3" ht="14.25" customHeight="1" x14ac:dyDescent="0.3">
      <c r="A307" s="37"/>
      <c r="B307" s="12"/>
      <c r="C307" s="37"/>
    </row>
    <row r="308" spans="1:3" ht="14.25" customHeight="1" x14ac:dyDescent="0.3">
      <c r="A308" s="37"/>
      <c r="B308" s="12"/>
      <c r="C308" s="37"/>
    </row>
    <row r="309" spans="1:3" ht="14.25" customHeight="1" x14ac:dyDescent="0.3">
      <c r="A309" s="37"/>
      <c r="B309" s="12"/>
      <c r="C309" s="37"/>
    </row>
    <row r="310" spans="1:3" ht="14.25" customHeight="1" x14ac:dyDescent="0.3">
      <c r="A310" s="37"/>
      <c r="B310" s="12"/>
      <c r="C310" s="37"/>
    </row>
    <row r="311" spans="1:3" ht="14.25" customHeight="1" x14ac:dyDescent="0.3">
      <c r="A311" s="37"/>
      <c r="B311" s="12"/>
      <c r="C311" s="37"/>
    </row>
    <row r="312" spans="1:3" ht="14.25" customHeight="1" x14ac:dyDescent="0.3">
      <c r="A312" s="37"/>
      <c r="B312" s="12"/>
      <c r="C312" s="37"/>
    </row>
    <row r="313" spans="1:3" ht="14.25" customHeight="1" x14ac:dyDescent="0.3">
      <c r="A313" s="37"/>
      <c r="B313" s="12"/>
      <c r="C313" s="37"/>
    </row>
    <row r="314" spans="1:3" ht="14.25" customHeight="1" x14ac:dyDescent="0.3">
      <c r="A314" s="37"/>
      <c r="B314" s="12"/>
      <c r="C314" s="37"/>
    </row>
    <row r="315" spans="1:3" ht="14.25" customHeight="1" x14ac:dyDescent="0.3">
      <c r="A315" s="37"/>
      <c r="B315" s="12"/>
      <c r="C315" s="37"/>
    </row>
    <row r="316" spans="1:3" ht="14.25" customHeight="1" x14ac:dyDescent="0.3">
      <c r="A316" s="37"/>
      <c r="B316" s="12"/>
      <c r="C316" s="37"/>
    </row>
    <row r="317" spans="1:3" ht="14.25" customHeight="1" x14ac:dyDescent="0.3">
      <c r="A317" s="37"/>
      <c r="B317" s="12"/>
      <c r="C317" s="37"/>
    </row>
    <row r="318" spans="1:3" ht="14.25" customHeight="1" x14ac:dyDescent="0.3">
      <c r="A318" s="37"/>
      <c r="B318" s="12"/>
      <c r="C318" s="37"/>
    </row>
    <row r="319" spans="1:3" ht="14.25" customHeight="1" x14ac:dyDescent="0.3">
      <c r="A319" s="37"/>
      <c r="B319" s="12"/>
      <c r="C319" s="37"/>
    </row>
    <row r="320" spans="1:3" ht="14.25" customHeight="1" x14ac:dyDescent="0.3">
      <c r="A320" s="37"/>
      <c r="B320" s="12"/>
      <c r="C320" s="37"/>
    </row>
    <row r="321" spans="1:3" ht="14.25" customHeight="1" x14ac:dyDescent="0.3">
      <c r="A321" s="37"/>
      <c r="B321" s="12"/>
      <c r="C321" s="37"/>
    </row>
    <row r="322" spans="1:3" ht="14.25" customHeight="1" x14ac:dyDescent="0.3">
      <c r="A322" s="37"/>
      <c r="B322" s="12"/>
      <c r="C322" s="37"/>
    </row>
    <row r="323" spans="1:3" ht="14.25" customHeight="1" x14ac:dyDescent="0.3">
      <c r="A323" s="37"/>
      <c r="B323" s="12"/>
      <c r="C323" s="37"/>
    </row>
    <row r="324" spans="1:3" ht="14.25" customHeight="1" x14ac:dyDescent="0.3">
      <c r="A324" s="37"/>
      <c r="B324" s="12"/>
      <c r="C324" s="37"/>
    </row>
    <row r="325" spans="1:3" ht="14.25" customHeight="1" x14ac:dyDescent="0.3">
      <c r="A325" s="37"/>
      <c r="B325" s="12"/>
      <c r="C325" s="37"/>
    </row>
    <row r="326" spans="1:3" ht="14.25" customHeight="1" x14ac:dyDescent="0.3">
      <c r="A326" s="37"/>
      <c r="B326" s="12"/>
      <c r="C326" s="37"/>
    </row>
    <row r="327" spans="1:3" ht="14.25" customHeight="1" x14ac:dyDescent="0.3">
      <c r="A327" s="37"/>
      <c r="B327" s="12"/>
      <c r="C327" s="37"/>
    </row>
    <row r="328" spans="1:3" ht="14.25" customHeight="1" x14ac:dyDescent="0.3">
      <c r="A328" s="37"/>
      <c r="B328" s="12"/>
      <c r="C328" s="37"/>
    </row>
    <row r="329" spans="1:3" ht="14.25" customHeight="1" x14ac:dyDescent="0.3">
      <c r="A329" s="37"/>
      <c r="B329" s="12"/>
      <c r="C329" s="37"/>
    </row>
    <row r="330" spans="1:3" ht="14.25" customHeight="1" x14ac:dyDescent="0.3">
      <c r="A330" s="37"/>
      <c r="B330" s="12"/>
      <c r="C330" s="37"/>
    </row>
    <row r="331" spans="1:3" ht="14.25" customHeight="1" x14ac:dyDescent="0.3">
      <c r="A331" s="37"/>
      <c r="B331" s="12"/>
      <c r="C331" s="37"/>
    </row>
    <row r="332" spans="1:3" ht="14.25" customHeight="1" x14ac:dyDescent="0.3">
      <c r="A332" s="37"/>
      <c r="B332" s="12"/>
      <c r="C332" s="37"/>
    </row>
    <row r="333" spans="1:3" ht="14.25" customHeight="1" x14ac:dyDescent="0.3">
      <c r="A333" s="37"/>
      <c r="B333" s="12"/>
      <c r="C333" s="37"/>
    </row>
    <row r="334" spans="1:3" ht="14.25" customHeight="1" x14ac:dyDescent="0.3">
      <c r="A334" s="37"/>
      <c r="B334" s="12"/>
      <c r="C334" s="37"/>
    </row>
    <row r="335" spans="1:3" ht="14.25" customHeight="1" x14ac:dyDescent="0.3">
      <c r="A335" s="37"/>
      <c r="B335" s="12"/>
      <c r="C335" s="37"/>
    </row>
    <row r="336" spans="1:3" ht="14.25" customHeight="1" x14ac:dyDescent="0.3">
      <c r="A336" s="37"/>
      <c r="B336" s="12"/>
      <c r="C336" s="37"/>
    </row>
    <row r="337" spans="1:3" ht="14.25" customHeight="1" x14ac:dyDescent="0.3">
      <c r="A337" s="37"/>
      <c r="B337" s="12"/>
      <c r="C337" s="37"/>
    </row>
    <row r="338" spans="1:3" ht="14.25" customHeight="1" x14ac:dyDescent="0.3">
      <c r="A338" s="37"/>
      <c r="B338" s="12"/>
      <c r="C338" s="37"/>
    </row>
    <row r="339" spans="1:3" ht="14.25" customHeight="1" x14ac:dyDescent="0.3">
      <c r="A339" s="37"/>
      <c r="B339" s="12"/>
      <c r="C339" s="37"/>
    </row>
    <row r="340" spans="1:3" ht="14.25" customHeight="1" x14ac:dyDescent="0.3">
      <c r="A340" s="37"/>
      <c r="B340" s="12"/>
      <c r="C340" s="37"/>
    </row>
    <row r="341" spans="1:3" ht="14.25" customHeight="1" x14ac:dyDescent="0.3">
      <c r="A341" s="37"/>
      <c r="B341" s="12"/>
      <c r="C341" s="37"/>
    </row>
    <row r="342" spans="1:3" ht="14.25" customHeight="1" x14ac:dyDescent="0.3">
      <c r="A342" s="37"/>
      <c r="B342" s="12"/>
      <c r="C342" s="37"/>
    </row>
    <row r="343" spans="1:3" ht="14.25" customHeight="1" x14ac:dyDescent="0.3">
      <c r="A343" s="37"/>
      <c r="B343" s="12"/>
      <c r="C343" s="37"/>
    </row>
    <row r="344" spans="1:3" ht="14.25" customHeight="1" x14ac:dyDescent="0.3">
      <c r="A344" s="37"/>
      <c r="B344" s="12"/>
      <c r="C344" s="37"/>
    </row>
    <row r="345" spans="1:3" ht="14.25" customHeight="1" x14ac:dyDescent="0.3">
      <c r="A345" s="37"/>
      <c r="B345" s="12"/>
      <c r="C345" s="37"/>
    </row>
    <row r="346" spans="1:3" ht="14.25" customHeight="1" x14ac:dyDescent="0.3">
      <c r="A346" s="37"/>
      <c r="B346" s="12"/>
      <c r="C346" s="37"/>
    </row>
    <row r="347" spans="1:3" ht="14.25" customHeight="1" x14ac:dyDescent="0.3">
      <c r="A347" s="37"/>
      <c r="B347" s="12"/>
      <c r="C347" s="37"/>
    </row>
    <row r="348" spans="1:3" ht="14.25" customHeight="1" x14ac:dyDescent="0.3">
      <c r="A348" s="37"/>
      <c r="B348" s="12"/>
      <c r="C348" s="37"/>
    </row>
    <row r="349" spans="1:3" ht="14.25" customHeight="1" x14ac:dyDescent="0.3">
      <c r="A349" s="37"/>
      <c r="B349" s="12"/>
      <c r="C349" s="37"/>
    </row>
    <row r="350" spans="1:3" ht="14.25" customHeight="1" x14ac:dyDescent="0.3">
      <c r="A350" s="37"/>
      <c r="B350" s="12"/>
      <c r="C350" s="37"/>
    </row>
    <row r="351" spans="1:3" ht="14.25" customHeight="1" x14ac:dyDescent="0.3">
      <c r="A351" s="37"/>
      <c r="B351" s="12"/>
      <c r="C351" s="37"/>
    </row>
    <row r="352" spans="1:3" ht="14.25" customHeight="1" x14ac:dyDescent="0.3">
      <c r="A352" s="37"/>
      <c r="B352" s="12"/>
      <c r="C352" s="37"/>
    </row>
    <row r="353" spans="1:3" ht="14.25" customHeight="1" x14ac:dyDescent="0.3">
      <c r="A353" s="37"/>
      <c r="B353" s="12"/>
      <c r="C353" s="37"/>
    </row>
    <row r="354" spans="1:3" ht="14.25" customHeight="1" x14ac:dyDescent="0.3">
      <c r="A354" s="37"/>
      <c r="B354" s="12"/>
      <c r="C354" s="37"/>
    </row>
    <row r="355" spans="1:3" ht="14.25" customHeight="1" x14ac:dyDescent="0.3">
      <c r="A355" s="37"/>
      <c r="B355" s="12"/>
      <c r="C355" s="37"/>
    </row>
    <row r="356" spans="1:3" ht="14.25" customHeight="1" x14ac:dyDescent="0.3">
      <c r="A356" s="37"/>
      <c r="B356" s="12"/>
      <c r="C356" s="37"/>
    </row>
    <row r="357" spans="1:3" ht="14.25" customHeight="1" x14ac:dyDescent="0.3">
      <c r="A357" s="37"/>
      <c r="B357" s="12"/>
      <c r="C357" s="37"/>
    </row>
    <row r="358" spans="1:3" ht="14.25" customHeight="1" x14ac:dyDescent="0.3">
      <c r="A358" s="37"/>
      <c r="B358" s="12"/>
      <c r="C358" s="37"/>
    </row>
    <row r="359" spans="1:3" ht="14.25" customHeight="1" x14ac:dyDescent="0.3">
      <c r="A359" s="37"/>
      <c r="B359" s="12"/>
      <c r="C359" s="37"/>
    </row>
    <row r="360" spans="1:3" ht="14.25" customHeight="1" x14ac:dyDescent="0.3">
      <c r="A360" s="37"/>
      <c r="B360" s="12"/>
      <c r="C360" s="37"/>
    </row>
    <row r="361" spans="1:3" ht="14.25" customHeight="1" x14ac:dyDescent="0.3">
      <c r="A361" s="37"/>
      <c r="B361" s="12"/>
      <c r="C361" s="37"/>
    </row>
    <row r="362" spans="1:3" ht="14.25" customHeight="1" x14ac:dyDescent="0.3">
      <c r="A362" s="37"/>
      <c r="B362" s="12"/>
      <c r="C362" s="37"/>
    </row>
    <row r="363" spans="1:3" ht="14.25" customHeight="1" x14ac:dyDescent="0.3">
      <c r="A363" s="37"/>
      <c r="B363" s="12"/>
      <c r="C363" s="37"/>
    </row>
    <row r="364" spans="1:3" ht="14.25" customHeight="1" x14ac:dyDescent="0.3">
      <c r="A364" s="37"/>
      <c r="B364" s="12"/>
      <c r="C364" s="37"/>
    </row>
    <row r="365" spans="1:3" ht="14.25" customHeight="1" x14ac:dyDescent="0.3">
      <c r="A365" s="37"/>
      <c r="B365" s="12"/>
      <c r="C365" s="37"/>
    </row>
    <row r="366" spans="1:3" ht="14.25" customHeight="1" x14ac:dyDescent="0.3">
      <c r="A366" s="37"/>
      <c r="B366" s="12"/>
      <c r="C366" s="37"/>
    </row>
    <row r="367" spans="1:3" ht="14.25" customHeight="1" x14ac:dyDescent="0.3">
      <c r="A367" s="37"/>
      <c r="B367" s="12"/>
      <c r="C367" s="37"/>
    </row>
    <row r="368" spans="1:3" ht="14.25" customHeight="1" x14ac:dyDescent="0.3">
      <c r="A368" s="37"/>
      <c r="B368" s="12"/>
      <c r="C368" s="37"/>
    </row>
    <row r="369" spans="1:3" ht="14.25" customHeight="1" x14ac:dyDescent="0.3">
      <c r="A369" s="37"/>
      <c r="B369" s="12"/>
      <c r="C369" s="37"/>
    </row>
    <row r="370" spans="1:3" ht="14.25" customHeight="1" x14ac:dyDescent="0.3">
      <c r="A370" s="37"/>
      <c r="B370" s="12"/>
      <c r="C370" s="37"/>
    </row>
    <row r="371" spans="1:3" ht="14.25" customHeight="1" x14ac:dyDescent="0.3">
      <c r="A371" s="37"/>
      <c r="B371" s="12"/>
      <c r="C371" s="37"/>
    </row>
    <row r="372" spans="1:3" ht="14.25" customHeight="1" x14ac:dyDescent="0.3">
      <c r="A372" s="37"/>
      <c r="B372" s="12"/>
      <c r="C372" s="37"/>
    </row>
    <row r="373" spans="1:3" ht="14.25" customHeight="1" x14ac:dyDescent="0.3">
      <c r="A373" s="37"/>
      <c r="B373" s="12"/>
      <c r="C373" s="37"/>
    </row>
    <row r="374" spans="1:3" ht="14.25" customHeight="1" x14ac:dyDescent="0.3">
      <c r="A374" s="37"/>
      <c r="B374" s="12"/>
      <c r="C374" s="37"/>
    </row>
    <row r="375" spans="1:3" ht="14.25" customHeight="1" x14ac:dyDescent="0.3">
      <c r="A375" s="37"/>
      <c r="B375" s="12"/>
      <c r="C375" s="37"/>
    </row>
    <row r="376" spans="1:3" ht="14.25" customHeight="1" x14ac:dyDescent="0.3">
      <c r="A376" s="37"/>
      <c r="B376" s="12"/>
      <c r="C376" s="37"/>
    </row>
    <row r="377" spans="1:3" ht="14.25" customHeight="1" x14ac:dyDescent="0.3">
      <c r="A377" s="37"/>
      <c r="B377" s="12"/>
      <c r="C377" s="37"/>
    </row>
    <row r="378" spans="1:3" ht="14.25" customHeight="1" x14ac:dyDescent="0.3">
      <c r="A378" s="37"/>
      <c r="B378" s="12"/>
      <c r="C378" s="37"/>
    </row>
    <row r="379" spans="1:3" ht="14.25" customHeight="1" x14ac:dyDescent="0.3">
      <c r="A379" s="37"/>
      <c r="B379" s="12"/>
      <c r="C379" s="37"/>
    </row>
    <row r="380" spans="1:3" ht="14.25" customHeight="1" x14ac:dyDescent="0.3">
      <c r="A380" s="37"/>
      <c r="B380" s="12"/>
      <c r="C380" s="37"/>
    </row>
    <row r="381" spans="1:3" ht="14.25" customHeight="1" x14ac:dyDescent="0.3">
      <c r="A381" s="37"/>
      <c r="B381" s="12"/>
      <c r="C381" s="37"/>
    </row>
    <row r="382" spans="1:3" ht="14.25" customHeight="1" x14ac:dyDescent="0.3">
      <c r="A382" s="37"/>
      <c r="B382" s="12"/>
      <c r="C382" s="37"/>
    </row>
    <row r="383" spans="1:3" ht="14.25" customHeight="1" x14ac:dyDescent="0.3">
      <c r="A383" s="37"/>
      <c r="B383" s="12"/>
      <c r="C383" s="37"/>
    </row>
    <row r="384" spans="1:3" ht="14.25" customHeight="1" x14ac:dyDescent="0.3">
      <c r="A384" s="37"/>
      <c r="B384" s="12"/>
      <c r="C384" s="37"/>
    </row>
    <row r="385" spans="1:3" ht="14.25" customHeight="1" x14ac:dyDescent="0.3">
      <c r="A385" s="37"/>
      <c r="B385" s="12"/>
      <c r="C385" s="37"/>
    </row>
    <row r="386" spans="1:3" ht="14.25" customHeight="1" x14ac:dyDescent="0.3">
      <c r="A386" s="37"/>
      <c r="B386" s="12"/>
      <c r="C386" s="37"/>
    </row>
    <row r="387" spans="1:3" ht="14.25" customHeight="1" x14ac:dyDescent="0.3">
      <c r="A387" s="37"/>
      <c r="B387" s="12"/>
      <c r="C387" s="37"/>
    </row>
    <row r="388" spans="1:3" ht="14.25" customHeight="1" x14ac:dyDescent="0.3">
      <c r="A388" s="37"/>
      <c r="B388" s="12"/>
      <c r="C388" s="37"/>
    </row>
    <row r="389" spans="1:3" ht="14.25" customHeight="1" x14ac:dyDescent="0.3">
      <c r="A389" s="37"/>
      <c r="B389" s="12"/>
      <c r="C389" s="37"/>
    </row>
    <row r="390" spans="1:3" ht="14.25" customHeight="1" x14ac:dyDescent="0.3">
      <c r="A390" s="37"/>
      <c r="B390" s="12"/>
      <c r="C390" s="37"/>
    </row>
    <row r="391" spans="1:3" ht="14.25" customHeight="1" x14ac:dyDescent="0.3">
      <c r="A391" s="37"/>
      <c r="B391" s="12"/>
      <c r="C391" s="37"/>
    </row>
    <row r="392" spans="1:3" ht="14.25" customHeight="1" x14ac:dyDescent="0.3">
      <c r="A392" s="37"/>
      <c r="B392" s="12"/>
      <c r="C392" s="37"/>
    </row>
    <row r="393" spans="1:3" ht="14.25" customHeight="1" x14ac:dyDescent="0.3">
      <c r="A393" s="37"/>
      <c r="B393" s="12"/>
      <c r="C393" s="37"/>
    </row>
    <row r="394" spans="1:3" ht="14.25" customHeight="1" x14ac:dyDescent="0.3">
      <c r="A394" s="37"/>
      <c r="B394" s="12"/>
      <c r="C394" s="37"/>
    </row>
    <row r="395" spans="1:3" ht="14.25" customHeight="1" x14ac:dyDescent="0.3">
      <c r="A395" s="37"/>
      <c r="B395" s="12"/>
      <c r="C395" s="37"/>
    </row>
    <row r="396" spans="1:3" ht="14.25" customHeight="1" x14ac:dyDescent="0.3">
      <c r="A396" s="37"/>
      <c r="B396" s="12"/>
      <c r="C396" s="37"/>
    </row>
    <row r="397" spans="1:3" ht="14.25" customHeight="1" x14ac:dyDescent="0.3">
      <c r="A397" s="37"/>
      <c r="B397" s="12"/>
      <c r="C397" s="37"/>
    </row>
    <row r="398" spans="1:3" ht="14.25" customHeight="1" x14ac:dyDescent="0.3">
      <c r="A398" s="37"/>
      <c r="B398" s="12"/>
      <c r="C398" s="37"/>
    </row>
    <row r="399" spans="1:3" ht="14.25" customHeight="1" x14ac:dyDescent="0.3">
      <c r="A399" s="37"/>
      <c r="B399" s="12"/>
      <c r="C399" s="37"/>
    </row>
    <row r="400" spans="1:3" ht="14.25" customHeight="1" x14ac:dyDescent="0.3">
      <c r="A400" s="37"/>
      <c r="B400" s="12"/>
      <c r="C400" s="37"/>
    </row>
    <row r="401" spans="1:3" ht="14.25" customHeight="1" x14ac:dyDescent="0.3">
      <c r="A401" s="37"/>
      <c r="B401" s="12"/>
      <c r="C401" s="37"/>
    </row>
    <row r="402" spans="1:3" ht="14.25" customHeight="1" x14ac:dyDescent="0.3">
      <c r="A402" s="37"/>
      <c r="B402" s="12"/>
      <c r="C402" s="37"/>
    </row>
    <row r="403" spans="1:3" ht="14.25" customHeight="1" x14ac:dyDescent="0.3">
      <c r="A403" s="37"/>
      <c r="B403" s="12"/>
      <c r="C403" s="37"/>
    </row>
    <row r="404" spans="1:3" ht="14.25" customHeight="1" x14ac:dyDescent="0.3">
      <c r="A404" s="37"/>
      <c r="B404" s="12"/>
      <c r="C404" s="37"/>
    </row>
    <row r="405" spans="1:3" ht="14.25" customHeight="1" x14ac:dyDescent="0.3">
      <c r="A405" s="37"/>
      <c r="B405" s="12"/>
      <c r="C405" s="37"/>
    </row>
    <row r="406" spans="1:3" ht="14.25" customHeight="1" x14ac:dyDescent="0.3">
      <c r="A406" s="37"/>
      <c r="B406" s="12"/>
      <c r="C406" s="37"/>
    </row>
    <row r="407" spans="1:3" ht="14.25" customHeight="1" x14ac:dyDescent="0.3">
      <c r="A407" s="37"/>
      <c r="B407" s="12"/>
      <c r="C407" s="37"/>
    </row>
    <row r="408" spans="1:3" ht="14.25" customHeight="1" x14ac:dyDescent="0.3">
      <c r="A408" s="37"/>
      <c r="B408" s="12"/>
      <c r="C408" s="37"/>
    </row>
    <row r="409" spans="1:3" ht="14.25" customHeight="1" x14ac:dyDescent="0.3">
      <c r="A409" s="37"/>
      <c r="B409" s="12"/>
      <c r="C409" s="37"/>
    </row>
    <row r="410" spans="1:3" ht="14.25" customHeight="1" x14ac:dyDescent="0.3">
      <c r="A410" s="37"/>
      <c r="B410" s="12"/>
      <c r="C410" s="37"/>
    </row>
    <row r="411" spans="1:3" ht="14.25" customHeight="1" x14ac:dyDescent="0.3">
      <c r="A411" s="37"/>
      <c r="B411" s="12"/>
      <c r="C411" s="37"/>
    </row>
    <row r="412" spans="1:3" ht="14.25" customHeight="1" x14ac:dyDescent="0.3">
      <c r="A412" s="37"/>
      <c r="B412" s="12"/>
      <c r="C412" s="37"/>
    </row>
    <row r="413" spans="1:3" ht="14.25" customHeight="1" x14ac:dyDescent="0.3">
      <c r="A413" s="37"/>
      <c r="B413" s="12"/>
      <c r="C413" s="37"/>
    </row>
    <row r="414" spans="1:3" ht="14.25" customHeight="1" x14ac:dyDescent="0.3">
      <c r="A414" s="37"/>
      <c r="B414" s="12"/>
      <c r="C414" s="37"/>
    </row>
    <row r="415" spans="1:3" ht="14.25" customHeight="1" x14ac:dyDescent="0.3">
      <c r="A415" s="37"/>
      <c r="B415" s="12"/>
      <c r="C415" s="37"/>
    </row>
    <row r="416" spans="1:3" ht="14.25" customHeight="1" x14ac:dyDescent="0.3">
      <c r="A416" s="37"/>
      <c r="B416" s="12"/>
      <c r="C416" s="37"/>
    </row>
    <row r="417" spans="1:3" ht="14.25" customHeight="1" x14ac:dyDescent="0.3">
      <c r="A417" s="37"/>
      <c r="B417" s="12"/>
      <c r="C417" s="37"/>
    </row>
    <row r="418" spans="1:3" ht="14.25" customHeight="1" x14ac:dyDescent="0.3">
      <c r="A418" s="37"/>
      <c r="B418" s="12"/>
      <c r="C418" s="37"/>
    </row>
    <row r="419" spans="1:3" ht="14.25" customHeight="1" x14ac:dyDescent="0.3">
      <c r="A419" s="37"/>
      <c r="B419" s="12"/>
      <c r="C419" s="37"/>
    </row>
    <row r="420" spans="1:3" ht="14.25" customHeight="1" x14ac:dyDescent="0.3">
      <c r="A420" s="37"/>
      <c r="B420" s="12"/>
      <c r="C420" s="37"/>
    </row>
    <row r="421" spans="1:3" ht="14.25" customHeight="1" x14ac:dyDescent="0.3">
      <c r="A421" s="37"/>
      <c r="B421" s="12"/>
      <c r="C421" s="37"/>
    </row>
    <row r="422" spans="1:3" ht="14.25" customHeight="1" x14ac:dyDescent="0.3">
      <c r="A422" s="37"/>
      <c r="B422" s="12"/>
      <c r="C422" s="37"/>
    </row>
    <row r="423" spans="1:3" ht="14.25" customHeight="1" x14ac:dyDescent="0.3">
      <c r="A423" s="37"/>
      <c r="B423" s="12"/>
      <c r="C423" s="37"/>
    </row>
    <row r="424" spans="1:3" ht="14.25" customHeight="1" x14ac:dyDescent="0.3">
      <c r="A424" s="37"/>
      <c r="B424" s="12"/>
      <c r="C424" s="37"/>
    </row>
    <row r="425" spans="1:3" ht="14.25" customHeight="1" x14ac:dyDescent="0.3">
      <c r="A425" s="37"/>
      <c r="B425" s="12"/>
      <c r="C425" s="37"/>
    </row>
    <row r="426" spans="1:3" ht="14.25" customHeight="1" x14ac:dyDescent="0.3">
      <c r="A426" s="37"/>
      <c r="B426" s="12"/>
      <c r="C426" s="37"/>
    </row>
    <row r="427" spans="1:3" ht="14.25" customHeight="1" x14ac:dyDescent="0.3">
      <c r="A427" s="37"/>
      <c r="B427" s="12"/>
      <c r="C427" s="37"/>
    </row>
    <row r="428" spans="1:3" ht="14.25" customHeight="1" x14ac:dyDescent="0.3">
      <c r="A428" s="37"/>
      <c r="B428" s="12"/>
      <c r="C428" s="37"/>
    </row>
    <row r="429" spans="1:3" ht="14.25" customHeight="1" x14ac:dyDescent="0.3">
      <c r="A429" s="37"/>
      <c r="B429" s="12"/>
      <c r="C429" s="37"/>
    </row>
    <row r="430" spans="1:3" ht="14.25" customHeight="1" x14ac:dyDescent="0.3">
      <c r="A430" s="37"/>
      <c r="B430" s="12"/>
      <c r="C430" s="37"/>
    </row>
    <row r="431" spans="1:3" ht="14.25" customHeight="1" x14ac:dyDescent="0.3">
      <c r="A431" s="37"/>
      <c r="B431" s="12"/>
      <c r="C431" s="37"/>
    </row>
    <row r="432" spans="1:3" ht="14.25" customHeight="1" x14ac:dyDescent="0.3">
      <c r="A432" s="37"/>
      <c r="B432" s="12"/>
      <c r="C432" s="37"/>
    </row>
    <row r="433" spans="1:3" ht="14.25" customHeight="1" x14ac:dyDescent="0.3">
      <c r="A433" s="37"/>
      <c r="B433" s="12"/>
      <c r="C433" s="37"/>
    </row>
    <row r="434" spans="1:3" ht="14.25" customHeight="1" x14ac:dyDescent="0.3">
      <c r="A434" s="37"/>
      <c r="B434" s="12"/>
      <c r="C434" s="37"/>
    </row>
    <row r="435" spans="1:3" ht="14.25" customHeight="1" x14ac:dyDescent="0.3">
      <c r="A435" s="37"/>
      <c r="B435" s="12"/>
      <c r="C435" s="37"/>
    </row>
    <row r="436" spans="1:3" ht="14.25" customHeight="1" x14ac:dyDescent="0.3">
      <c r="A436" s="37"/>
      <c r="B436" s="12"/>
      <c r="C436" s="37"/>
    </row>
    <row r="437" spans="1:3" ht="14.25" customHeight="1" x14ac:dyDescent="0.3">
      <c r="A437" s="37"/>
      <c r="B437" s="12"/>
      <c r="C437" s="37"/>
    </row>
    <row r="438" spans="1:3" ht="14.25" customHeight="1" x14ac:dyDescent="0.3">
      <c r="A438" s="37"/>
      <c r="B438" s="12"/>
      <c r="C438" s="37"/>
    </row>
    <row r="439" spans="1:3" ht="14.25" customHeight="1" x14ac:dyDescent="0.3">
      <c r="A439" s="37"/>
      <c r="B439" s="12"/>
      <c r="C439" s="37"/>
    </row>
    <row r="440" spans="1:3" ht="14.25" customHeight="1" x14ac:dyDescent="0.3">
      <c r="A440" s="37"/>
      <c r="B440" s="12"/>
      <c r="C440" s="37"/>
    </row>
    <row r="441" spans="1:3" ht="14.25" customHeight="1" x14ac:dyDescent="0.3">
      <c r="A441" s="37"/>
      <c r="B441" s="12"/>
      <c r="C441" s="37"/>
    </row>
    <row r="442" spans="1:3" ht="14.25" customHeight="1" x14ac:dyDescent="0.3">
      <c r="A442" s="37"/>
      <c r="B442" s="12"/>
      <c r="C442" s="37"/>
    </row>
    <row r="443" spans="1:3" ht="14.25" customHeight="1" x14ac:dyDescent="0.3">
      <c r="A443" s="37"/>
      <c r="B443" s="12"/>
      <c r="C443" s="37"/>
    </row>
    <row r="444" spans="1:3" ht="14.25" customHeight="1" x14ac:dyDescent="0.3">
      <c r="A444" s="37"/>
      <c r="B444" s="12"/>
      <c r="C444" s="37"/>
    </row>
    <row r="445" spans="1:3" ht="14.25" customHeight="1" x14ac:dyDescent="0.3">
      <c r="A445" s="37"/>
      <c r="B445" s="12"/>
      <c r="C445" s="37"/>
    </row>
    <row r="446" spans="1:3" ht="14.25" customHeight="1" x14ac:dyDescent="0.3">
      <c r="A446" s="37"/>
      <c r="B446" s="12"/>
      <c r="C446" s="37"/>
    </row>
    <row r="447" spans="1:3" ht="14.25" customHeight="1" x14ac:dyDescent="0.3">
      <c r="A447" s="37"/>
      <c r="B447" s="12"/>
      <c r="C447" s="37"/>
    </row>
    <row r="448" spans="1:3" ht="14.25" customHeight="1" x14ac:dyDescent="0.3">
      <c r="A448" s="37"/>
      <c r="B448" s="12"/>
      <c r="C448" s="37"/>
    </row>
    <row r="449" spans="1:3" ht="14.25" customHeight="1" x14ac:dyDescent="0.3">
      <c r="A449" s="37"/>
      <c r="B449" s="12"/>
      <c r="C449" s="37"/>
    </row>
    <row r="450" spans="1:3" ht="14.25" customHeight="1" x14ac:dyDescent="0.3">
      <c r="A450" s="37"/>
      <c r="B450" s="12"/>
      <c r="C450" s="37"/>
    </row>
    <row r="451" spans="1:3" ht="14.25" customHeight="1" x14ac:dyDescent="0.3">
      <c r="A451" s="37"/>
      <c r="B451" s="12"/>
      <c r="C451" s="37"/>
    </row>
    <row r="452" spans="1:3" ht="14.25" customHeight="1" x14ac:dyDescent="0.3">
      <c r="A452" s="37"/>
      <c r="B452" s="12"/>
      <c r="C452" s="37"/>
    </row>
    <row r="453" spans="1:3" ht="14.25" customHeight="1" x14ac:dyDescent="0.3">
      <c r="A453" s="37"/>
      <c r="B453" s="12"/>
      <c r="C453" s="37"/>
    </row>
    <row r="454" spans="1:3" ht="14.25" customHeight="1" x14ac:dyDescent="0.3">
      <c r="A454" s="37"/>
      <c r="B454" s="12"/>
      <c r="C454" s="37"/>
    </row>
    <row r="455" spans="1:3" ht="14.25" customHeight="1" x14ac:dyDescent="0.3">
      <c r="A455" s="37"/>
      <c r="B455" s="12"/>
      <c r="C455" s="37"/>
    </row>
    <row r="456" spans="1:3" ht="14.25" customHeight="1" x14ac:dyDescent="0.3">
      <c r="A456" s="37"/>
      <c r="B456" s="12"/>
      <c r="C456" s="37"/>
    </row>
    <row r="457" spans="1:3" ht="14.25" customHeight="1" x14ac:dyDescent="0.3">
      <c r="A457" s="37"/>
      <c r="B457" s="12"/>
      <c r="C457" s="37"/>
    </row>
    <row r="458" spans="1:3" ht="14.25" customHeight="1" x14ac:dyDescent="0.3">
      <c r="A458" s="37"/>
      <c r="B458" s="12"/>
      <c r="C458" s="37"/>
    </row>
    <row r="459" spans="1:3" ht="14.25" customHeight="1" x14ac:dyDescent="0.3">
      <c r="A459" s="37"/>
      <c r="B459" s="12"/>
      <c r="C459" s="37"/>
    </row>
    <row r="460" spans="1:3" ht="14.25" customHeight="1" x14ac:dyDescent="0.3">
      <c r="A460" s="37"/>
      <c r="B460" s="12"/>
      <c r="C460" s="37"/>
    </row>
    <row r="461" spans="1:3" ht="14.25" customHeight="1" x14ac:dyDescent="0.3">
      <c r="A461" s="37"/>
      <c r="B461" s="12"/>
      <c r="C461" s="37"/>
    </row>
    <row r="462" spans="1:3" ht="14.25" customHeight="1" x14ac:dyDescent="0.3">
      <c r="A462" s="37"/>
      <c r="B462" s="12"/>
      <c r="C462" s="37"/>
    </row>
    <row r="463" spans="1:3" ht="14.25" customHeight="1" x14ac:dyDescent="0.3">
      <c r="A463" s="37"/>
      <c r="B463" s="12"/>
      <c r="C463" s="37"/>
    </row>
    <row r="464" spans="1:3" ht="14.25" customHeight="1" x14ac:dyDescent="0.3">
      <c r="A464" s="37"/>
      <c r="B464" s="12"/>
      <c r="C464" s="37"/>
    </row>
    <row r="465" spans="1:3" ht="14.25" customHeight="1" x14ac:dyDescent="0.3">
      <c r="A465" s="37"/>
      <c r="B465" s="12"/>
      <c r="C465" s="37"/>
    </row>
    <row r="466" spans="1:3" ht="14.25" customHeight="1" x14ac:dyDescent="0.3">
      <c r="A466" s="37"/>
      <c r="B466" s="12"/>
      <c r="C466" s="37"/>
    </row>
    <row r="467" spans="1:3" ht="14.25" customHeight="1" x14ac:dyDescent="0.3">
      <c r="A467" s="37"/>
      <c r="B467" s="12"/>
      <c r="C467" s="37"/>
    </row>
    <row r="468" spans="1:3" ht="14.25" customHeight="1" x14ac:dyDescent="0.3">
      <c r="A468" s="37"/>
      <c r="B468" s="12"/>
      <c r="C468" s="37"/>
    </row>
    <row r="469" spans="1:3" ht="14.25" customHeight="1" x14ac:dyDescent="0.3">
      <c r="A469" s="37"/>
      <c r="B469" s="12"/>
      <c r="C469" s="37"/>
    </row>
    <row r="470" spans="1:3" ht="14.25" customHeight="1" x14ac:dyDescent="0.3">
      <c r="A470" s="37"/>
      <c r="B470" s="12"/>
      <c r="C470" s="37"/>
    </row>
    <row r="471" spans="1:3" ht="14.25" customHeight="1" x14ac:dyDescent="0.3">
      <c r="A471" s="37"/>
      <c r="B471" s="12"/>
      <c r="C471" s="37"/>
    </row>
    <row r="472" spans="1:3" ht="14.25" customHeight="1" x14ac:dyDescent="0.3">
      <c r="A472" s="37"/>
      <c r="B472" s="12"/>
      <c r="C472" s="37"/>
    </row>
    <row r="473" spans="1:3" ht="14.25" customHeight="1" x14ac:dyDescent="0.3">
      <c r="A473" s="37"/>
      <c r="B473" s="12"/>
      <c r="C473" s="37"/>
    </row>
    <row r="474" spans="1:3" ht="14.25" customHeight="1" x14ac:dyDescent="0.3">
      <c r="A474" s="37"/>
      <c r="B474" s="12"/>
      <c r="C474" s="37"/>
    </row>
    <row r="475" spans="1:3" ht="14.25" customHeight="1" x14ac:dyDescent="0.3">
      <c r="A475" s="37"/>
      <c r="B475" s="12"/>
      <c r="C475" s="37"/>
    </row>
    <row r="476" spans="1:3" ht="14.25" customHeight="1" x14ac:dyDescent="0.3">
      <c r="A476" s="37"/>
      <c r="B476" s="12"/>
      <c r="C476" s="37"/>
    </row>
    <row r="477" spans="1:3" ht="14.25" customHeight="1" x14ac:dyDescent="0.3">
      <c r="A477" s="37"/>
      <c r="B477" s="12"/>
      <c r="C477" s="37"/>
    </row>
    <row r="478" spans="1:3" ht="14.25" customHeight="1" x14ac:dyDescent="0.3">
      <c r="A478" s="37"/>
      <c r="B478" s="12"/>
      <c r="C478" s="37"/>
    </row>
    <row r="479" spans="1:3" ht="14.25" customHeight="1" x14ac:dyDescent="0.3">
      <c r="A479" s="37"/>
      <c r="B479" s="12"/>
      <c r="C479" s="37"/>
    </row>
    <row r="480" spans="1:3" ht="14.25" customHeight="1" x14ac:dyDescent="0.3">
      <c r="A480" s="37"/>
      <c r="B480" s="12"/>
      <c r="C480" s="37"/>
    </row>
    <row r="481" spans="1:3" ht="14.25" customHeight="1" x14ac:dyDescent="0.3">
      <c r="A481" s="37"/>
      <c r="B481" s="12"/>
      <c r="C481" s="37"/>
    </row>
    <row r="482" spans="1:3" ht="14.25" customHeight="1" x14ac:dyDescent="0.3">
      <c r="A482" s="37"/>
      <c r="B482" s="12"/>
      <c r="C482" s="37"/>
    </row>
    <row r="483" spans="1:3" ht="14.25" customHeight="1" x14ac:dyDescent="0.3">
      <c r="A483" s="37"/>
      <c r="B483" s="12"/>
      <c r="C483" s="37"/>
    </row>
    <row r="484" spans="1:3" ht="14.25" customHeight="1" x14ac:dyDescent="0.3">
      <c r="A484" s="37"/>
      <c r="B484" s="12"/>
      <c r="C484" s="37"/>
    </row>
    <row r="485" spans="1:3" ht="14.25" customHeight="1" x14ac:dyDescent="0.3">
      <c r="A485" s="37"/>
      <c r="B485" s="12"/>
      <c r="C485" s="37"/>
    </row>
    <row r="486" spans="1:3" ht="14.25" customHeight="1" x14ac:dyDescent="0.3">
      <c r="A486" s="37"/>
      <c r="B486" s="12"/>
      <c r="C486" s="37"/>
    </row>
    <row r="487" spans="1:3" ht="14.25" customHeight="1" x14ac:dyDescent="0.3">
      <c r="A487" s="37"/>
      <c r="B487" s="12"/>
      <c r="C487" s="37"/>
    </row>
    <row r="488" spans="1:3" ht="14.25" customHeight="1" x14ac:dyDescent="0.3">
      <c r="A488" s="37"/>
      <c r="B488" s="12"/>
      <c r="C488" s="37"/>
    </row>
    <row r="489" spans="1:3" ht="14.25" customHeight="1" x14ac:dyDescent="0.3">
      <c r="A489" s="37"/>
      <c r="B489" s="12"/>
      <c r="C489" s="37"/>
    </row>
    <row r="490" spans="1:3" ht="14.25" customHeight="1" x14ac:dyDescent="0.3">
      <c r="A490" s="37"/>
      <c r="B490" s="12"/>
      <c r="C490" s="37"/>
    </row>
    <row r="491" spans="1:3" ht="14.25" customHeight="1" x14ac:dyDescent="0.3">
      <c r="A491" s="37"/>
      <c r="B491" s="12"/>
      <c r="C491" s="37"/>
    </row>
    <row r="492" spans="1:3" ht="14.25" customHeight="1" x14ac:dyDescent="0.3">
      <c r="A492" s="37"/>
      <c r="B492" s="12"/>
      <c r="C492" s="37"/>
    </row>
    <row r="493" spans="1:3" ht="14.25" customHeight="1" x14ac:dyDescent="0.3">
      <c r="A493" s="37"/>
      <c r="B493" s="12"/>
      <c r="C493" s="37"/>
    </row>
    <row r="494" spans="1:3" ht="14.25" customHeight="1" x14ac:dyDescent="0.3">
      <c r="A494" s="37"/>
      <c r="B494" s="12"/>
      <c r="C494" s="37"/>
    </row>
    <row r="495" spans="1:3" ht="14.25" customHeight="1" x14ac:dyDescent="0.3">
      <c r="A495" s="37"/>
      <c r="B495" s="12"/>
      <c r="C495" s="37"/>
    </row>
    <row r="496" spans="1:3" ht="14.25" customHeight="1" x14ac:dyDescent="0.3">
      <c r="A496" s="37"/>
      <c r="B496" s="12"/>
      <c r="C496" s="37"/>
    </row>
    <row r="497" spans="1:3" ht="14.25" customHeight="1" x14ac:dyDescent="0.3">
      <c r="A497" s="37"/>
      <c r="B497" s="12"/>
      <c r="C497" s="37"/>
    </row>
    <row r="498" spans="1:3" ht="14.25" customHeight="1" x14ac:dyDescent="0.3">
      <c r="A498" s="37"/>
      <c r="B498" s="12"/>
      <c r="C498" s="37"/>
    </row>
    <row r="499" spans="1:3" ht="14.25" customHeight="1" x14ac:dyDescent="0.3">
      <c r="A499" s="37"/>
      <c r="B499" s="12"/>
      <c r="C499" s="37"/>
    </row>
    <row r="500" spans="1:3" ht="14.25" customHeight="1" x14ac:dyDescent="0.3">
      <c r="A500" s="37"/>
      <c r="B500" s="12"/>
      <c r="C500" s="37"/>
    </row>
    <row r="501" spans="1:3" ht="14.25" customHeight="1" x14ac:dyDescent="0.3">
      <c r="A501" s="37"/>
      <c r="B501" s="12"/>
      <c r="C501" s="37"/>
    </row>
    <row r="502" spans="1:3" ht="14.25" customHeight="1" x14ac:dyDescent="0.3">
      <c r="A502" s="37"/>
      <c r="B502" s="12"/>
      <c r="C502" s="37"/>
    </row>
    <row r="503" spans="1:3" ht="14.25" customHeight="1" x14ac:dyDescent="0.3">
      <c r="A503" s="37"/>
      <c r="B503" s="12"/>
      <c r="C503" s="37"/>
    </row>
    <row r="504" spans="1:3" ht="14.25" customHeight="1" x14ac:dyDescent="0.3">
      <c r="A504" s="37"/>
      <c r="B504" s="12"/>
      <c r="C504" s="37"/>
    </row>
    <row r="505" spans="1:3" ht="14.25" customHeight="1" x14ac:dyDescent="0.3">
      <c r="A505" s="37"/>
      <c r="B505" s="12"/>
      <c r="C505" s="37"/>
    </row>
    <row r="506" spans="1:3" ht="14.25" customHeight="1" x14ac:dyDescent="0.3">
      <c r="A506" s="37"/>
      <c r="B506" s="12"/>
      <c r="C506" s="37"/>
    </row>
    <row r="507" spans="1:3" ht="14.25" customHeight="1" x14ac:dyDescent="0.3">
      <c r="A507" s="37"/>
      <c r="B507" s="12"/>
      <c r="C507" s="37"/>
    </row>
    <row r="508" spans="1:3" ht="14.25" customHeight="1" x14ac:dyDescent="0.3">
      <c r="A508" s="37"/>
      <c r="B508" s="12"/>
      <c r="C508" s="37"/>
    </row>
    <row r="509" spans="1:3" ht="14.25" customHeight="1" x14ac:dyDescent="0.3">
      <c r="A509" s="37"/>
      <c r="B509" s="12"/>
      <c r="C509" s="37"/>
    </row>
    <row r="510" spans="1:3" ht="14.25" customHeight="1" x14ac:dyDescent="0.3">
      <c r="A510" s="37"/>
      <c r="B510" s="12"/>
      <c r="C510" s="37"/>
    </row>
    <row r="511" spans="1:3" ht="14.25" customHeight="1" x14ac:dyDescent="0.3">
      <c r="A511" s="37"/>
      <c r="B511" s="12"/>
      <c r="C511" s="37"/>
    </row>
    <row r="512" spans="1:3" ht="14.25" customHeight="1" x14ac:dyDescent="0.3">
      <c r="A512" s="37"/>
      <c r="B512" s="12"/>
      <c r="C512" s="37"/>
    </row>
    <row r="513" spans="1:3" ht="14.25" customHeight="1" x14ac:dyDescent="0.3">
      <c r="A513" s="37"/>
      <c r="B513" s="12"/>
      <c r="C513" s="37"/>
    </row>
    <row r="514" spans="1:3" ht="14.25" customHeight="1" x14ac:dyDescent="0.3">
      <c r="A514" s="37"/>
      <c r="B514" s="12"/>
      <c r="C514" s="37"/>
    </row>
    <row r="515" spans="1:3" ht="14.25" customHeight="1" x14ac:dyDescent="0.3">
      <c r="A515" s="37"/>
      <c r="B515" s="12"/>
      <c r="C515" s="37"/>
    </row>
    <row r="516" spans="1:3" ht="14.25" customHeight="1" x14ac:dyDescent="0.3">
      <c r="A516" s="37"/>
      <c r="B516" s="12"/>
      <c r="C516" s="37"/>
    </row>
    <row r="517" spans="1:3" ht="14.25" customHeight="1" x14ac:dyDescent="0.3">
      <c r="A517" s="37"/>
      <c r="B517" s="12"/>
      <c r="C517" s="37"/>
    </row>
    <row r="518" spans="1:3" ht="14.25" customHeight="1" x14ac:dyDescent="0.3">
      <c r="A518" s="37"/>
      <c r="B518" s="12"/>
      <c r="C518" s="37"/>
    </row>
    <row r="519" spans="1:3" ht="14.25" customHeight="1" x14ac:dyDescent="0.3">
      <c r="A519" s="37"/>
      <c r="B519" s="12"/>
      <c r="C519" s="37"/>
    </row>
    <row r="520" spans="1:3" ht="14.25" customHeight="1" x14ac:dyDescent="0.3">
      <c r="A520" s="37"/>
      <c r="B520" s="12"/>
      <c r="C520" s="37"/>
    </row>
    <row r="521" spans="1:3" ht="14.25" customHeight="1" x14ac:dyDescent="0.3">
      <c r="A521" s="37"/>
      <c r="B521" s="12"/>
      <c r="C521" s="37"/>
    </row>
    <row r="522" spans="1:3" ht="14.25" customHeight="1" x14ac:dyDescent="0.3">
      <c r="A522" s="37"/>
      <c r="B522" s="12"/>
      <c r="C522" s="37"/>
    </row>
    <row r="523" spans="1:3" ht="14.25" customHeight="1" x14ac:dyDescent="0.3">
      <c r="A523" s="37"/>
      <c r="B523" s="12"/>
      <c r="C523" s="37"/>
    </row>
    <row r="524" spans="1:3" ht="14.25" customHeight="1" x14ac:dyDescent="0.3">
      <c r="A524" s="37"/>
      <c r="B524" s="12"/>
      <c r="C524" s="37"/>
    </row>
    <row r="525" spans="1:3" ht="14.25" customHeight="1" x14ac:dyDescent="0.3">
      <c r="A525" s="37"/>
      <c r="B525" s="12"/>
      <c r="C525" s="37"/>
    </row>
    <row r="526" spans="1:3" ht="14.25" customHeight="1" x14ac:dyDescent="0.3">
      <c r="A526" s="37"/>
      <c r="B526" s="12"/>
      <c r="C526" s="37"/>
    </row>
    <row r="527" spans="1:3" ht="14.25" customHeight="1" x14ac:dyDescent="0.3">
      <c r="A527" s="37"/>
      <c r="B527" s="12"/>
      <c r="C527" s="37"/>
    </row>
    <row r="528" spans="1:3" ht="14.25" customHeight="1" x14ac:dyDescent="0.3">
      <c r="A528" s="37"/>
      <c r="B528" s="12"/>
      <c r="C528" s="37"/>
    </row>
    <row r="529" spans="1:3" ht="14.25" customHeight="1" x14ac:dyDescent="0.3">
      <c r="A529" s="37"/>
      <c r="B529" s="12"/>
      <c r="C529" s="37"/>
    </row>
    <row r="530" spans="1:3" ht="14.25" customHeight="1" x14ac:dyDescent="0.3">
      <c r="A530" s="37"/>
      <c r="B530" s="12"/>
      <c r="C530" s="37"/>
    </row>
    <row r="531" spans="1:3" ht="14.25" customHeight="1" x14ac:dyDescent="0.3">
      <c r="A531" s="37"/>
      <c r="B531" s="12"/>
      <c r="C531" s="37"/>
    </row>
    <row r="532" spans="1:3" ht="14.25" customHeight="1" x14ac:dyDescent="0.3">
      <c r="A532" s="37"/>
      <c r="B532" s="12"/>
      <c r="C532" s="37"/>
    </row>
    <row r="533" spans="1:3" ht="14.25" customHeight="1" x14ac:dyDescent="0.3">
      <c r="A533" s="37"/>
      <c r="B533" s="12"/>
      <c r="C533" s="37"/>
    </row>
    <row r="534" spans="1:3" ht="14.25" customHeight="1" x14ac:dyDescent="0.3">
      <c r="A534" s="37"/>
      <c r="B534" s="12"/>
      <c r="C534" s="37"/>
    </row>
    <row r="535" spans="1:3" ht="14.25" customHeight="1" x14ac:dyDescent="0.3">
      <c r="A535" s="37"/>
      <c r="B535" s="12"/>
      <c r="C535" s="37"/>
    </row>
    <row r="536" spans="1:3" ht="14.25" customHeight="1" x14ac:dyDescent="0.3">
      <c r="A536" s="37"/>
      <c r="B536" s="12"/>
      <c r="C536" s="37"/>
    </row>
    <row r="537" spans="1:3" ht="14.25" customHeight="1" x14ac:dyDescent="0.3">
      <c r="A537" s="37"/>
      <c r="B537" s="12"/>
      <c r="C537" s="37"/>
    </row>
    <row r="538" spans="1:3" ht="14.25" customHeight="1" x14ac:dyDescent="0.3">
      <c r="A538" s="37"/>
      <c r="B538" s="12"/>
      <c r="C538" s="37"/>
    </row>
    <row r="539" spans="1:3" ht="14.25" customHeight="1" x14ac:dyDescent="0.3">
      <c r="A539" s="37"/>
      <c r="B539" s="12"/>
      <c r="C539" s="37"/>
    </row>
    <row r="540" spans="1:3" ht="14.25" customHeight="1" x14ac:dyDescent="0.3">
      <c r="A540" s="37"/>
      <c r="B540" s="12"/>
      <c r="C540" s="37"/>
    </row>
    <row r="541" spans="1:3" ht="14.25" customHeight="1" x14ac:dyDescent="0.3">
      <c r="A541" s="37"/>
      <c r="B541" s="12"/>
      <c r="C541" s="37"/>
    </row>
    <row r="542" spans="1:3" ht="14.25" customHeight="1" x14ac:dyDescent="0.3">
      <c r="A542" s="37"/>
      <c r="B542" s="12"/>
      <c r="C542" s="37"/>
    </row>
    <row r="543" spans="1:3" ht="14.25" customHeight="1" x14ac:dyDescent="0.3">
      <c r="A543" s="37"/>
      <c r="B543" s="12"/>
      <c r="C543" s="37"/>
    </row>
    <row r="544" spans="1:3" ht="14.25" customHeight="1" x14ac:dyDescent="0.3">
      <c r="A544" s="37"/>
      <c r="B544" s="12"/>
      <c r="C544" s="37"/>
    </row>
    <row r="545" spans="1:3" ht="14.25" customHeight="1" x14ac:dyDescent="0.3">
      <c r="A545" s="37"/>
      <c r="B545" s="12"/>
      <c r="C545" s="37"/>
    </row>
    <row r="546" spans="1:3" ht="14.25" customHeight="1" x14ac:dyDescent="0.3">
      <c r="A546" s="37"/>
      <c r="B546" s="12"/>
      <c r="C546" s="37"/>
    </row>
    <row r="547" spans="1:3" ht="14.25" customHeight="1" x14ac:dyDescent="0.3">
      <c r="A547" s="37"/>
      <c r="B547" s="12"/>
      <c r="C547" s="37"/>
    </row>
    <row r="548" spans="1:3" ht="14.25" customHeight="1" x14ac:dyDescent="0.3">
      <c r="A548" s="37"/>
      <c r="B548" s="12"/>
      <c r="C548" s="37"/>
    </row>
    <row r="549" spans="1:3" ht="14.25" customHeight="1" x14ac:dyDescent="0.3">
      <c r="A549" s="37"/>
      <c r="B549" s="12"/>
      <c r="C549" s="37"/>
    </row>
    <row r="550" spans="1:3" ht="14.25" customHeight="1" x14ac:dyDescent="0.3">
      <c r="A550" s="37"/>
      <c r="B550" s="12"/>
      <c r="C550" s="37"/>
    </row>
    <row r="551" spans="1:3" ht="14.25" customHeight="1" x14ac:dyDescent="0.3">
      <c r="A551" s="37"/>
      <c r="B551" s="12"/>
      <c r="C551" s="37"/>
    </row>
    <row r="552" spans="1:3" ht="14.25" customHeight="1" x14ac:dyDescent="0.3">
      <c r="A552" s="37"/>
      <c r="B552" s="12"/>
      <c r="C552" s="37"/>
    </row>
    <row r="553" spans="1:3" ht="14.25" customHeight="1" x14ac:dyDescent="0.3">
      <c r="A553" s="37"/>
      <c r="B553" s="12"/>
      <c r="C553" s="37"/>
    </row>
    <row r="554" spans="1:3" ht="14.25" customHeight="1" x14ac:dyDescent="0.3">
      <c r="A554" s="37"/>
      <c r="B554" s="12"/>
      <c r="C554" s="37"/>
    </row>
    <row r="555" spans="1:3" ht="14.25" customHeight="1" x14ac:dyDescent="0.3">
      <c r="A555" s="37"/>
      <c r="B555" s="12"/>
      <c r="C555" s="37"/>
    </row>
    <row r="556" spans="1:3" ht="14.25" customHeight="1" x14ac:dyDescent="0.3">
      <c r="A556" s="37"/>
      <c r="B556" s="12"/>
      <c r="C556" s="37"/>
    </row>
    <row r="557" spans="1:3" ht="14.25" customHeight="1" x14ac:dyDescent="0.3">
      <c r="A557" s="37"/>
      <c r="B557" s="12"/>
      <c r="C557" s="37"/>
    </row>
    <row r="558" spans="1:3" ht="14.25" customHeight="1" x14ac:dyDescent="0.3">
      <c r="A558" s="37"/>
      <c r="B558" s="12"/>
      <c r="C558" s="37"/>
    </row>
    <row r="559" spans="1:3" ht="14.25" customHeight="1" x14ac:dyDescent="0.3">
      <c r="A559" s="37"/>
      <c r="B559" s="12"/>
      <c r="C559" s="37"/>
    </row>
    <row r="560" spans="1:3" ht="14.25" customHeight="1" x14ac:dyDescent="0.3">
      <c r="A560" s="37"/>
      <c r="B560" s="12"/>
      <c r="C560" s="37"/>
    </row>
    <row r="561" spans="1:3" ht="14.25" customHeight="1" x14ac:dyDescent="0.3">
      <c r="A561" s="37"/>
      <c r="B561" s="12"/>
      <c r="C561" s="37"/>
    </row>
    <row r="562" spans="1:3" ht="14.25" customHeight="1" x14ac:dyDescent="0.3">
      <c r="A562" s="37"/>
      <c r="B562" s="12"/>
      <c r="C562" s="37"/>
    </row>
    <row r="563" spans="1:3" ht="14.25" customHeight="1" x14ac:dyDescent="0.3">
      <c r="A563" s="37"/>
      <c r="B563" s="12"/>
      <c r="C563" s="37"/>
    </row>
    <row r="564" spans="1:3" ht="14.25" customHeight="1" x14ac:dyDescent="0.3">
      <c r="A564" s="37"/>
      <c r="B564" s="12"/>
      <c r="C564" s="37"/>
    </row>
    <row r="565" spans="1:3" ht="14.25" customHeight="1" x14ac:dyDescent="0.3">
      <c r="A565" s="37"/>
      <c r="B565" s="12"/>
      <c r="C565" s="37"/>
    </row>
    <row r="566" spans="1:3" ht="14.25" customHeight="1" x14ac:dyDescent="0.3">
      <c r="A566" s="37"/>
      <c r="B566" s="12"/>
      <c r="C566" s="37"/>
    </row>
    <row r="567" spans="1:3" ht="14.25" customHeight="1" x14ac:dyDescent="0.3">
      <c r="A567" s="37"/>
      <c r="B567" s="12"/>
      <c r="C567" s="37"/>
    </row>
    <row r="568" spans="1:3" ht="14.25" customHeight="1" x14ac:dyDescent="0.3">
      <c r="A568" s="37"/>
      <c r="B568" s="12"/>
      <c r="C568" s="37"/>
    </row>
    <row r="569" spans="1:3" ht="14.25" customHeight="1" x14ac:dyDescent="0.3">
      <c r="A569" s="37"/>
      <c r="B569" s="12"/>
      <c r="C569" s="37"/>
    </row>
    <row r="570" spans="1:3" ht="14.25" customHeight="1" x14ac:dyDescent="0.3">
      <c r="A570" s="37"/>
      <c r="B570" s="12"/>
      <c r="C570" s="37"/>
    </row>
    <row r="571" spans="1:3" ht="14.25" customHeight="1" x14ac:dyDescent="0.3">
      <c r="A571" s="37"/>
      <c r="B571" s="12"/>
      <c r="C571" s="37"/>
    </row>
    <row r="572" spans="1:3" ht="14.25" customHeight="1" x14ac:dyDescent="0.3">
      <c r="A572" s="37"/>
      <c r="B572" s="12"/>
      <c r="C572" s="37"/>
    </row>
    <row r="573" spans="1:3" ht="14.25" customHeight="1" x14ac:dyDescent="0.3">
      <c r="A573" s="37"/>
      <c r="B573" s="12"/>
      <c r="C573" s="37"/>
    </row>
    <row r="574" spans="1:3" ht="14.25" customHeight="1" x14ac:dyDescent="0.3">
      <c r="A574" s="37"/>
      <c r="B574" s="12"/>
      <c r="C574" s="37"/>
    </row>
    <row r="575" spans="1:3" ht="14.25" customHeight="1" x14ac:dyDescent="0.3">
      <c r="A575" s="37"/>
      <c r="B575" s="12"/>
      <c r="C575" s="37"/>
    </row>
    <row r="576" spans="1:3" ht="14.25" customHeight="1" x14ac:dyDescent="0.3">
      <c r="A576" s="37"/>
      <c r="B576" s="12"/>
      <c r="C576" s="37"/>
    </row>
    <row r="577" spans="1:3" ht="14.25" customHeight="1" x14ac:dyDescent="0.3">
      <c r="A577" s="37"/>
      <c r="B577" s="12"/>
      <c r="C577" s="37"/>
    </row>
    <row r="578" spans="1:3" ht="14.25" customHeight="1" x14ac:dyDescent="0.3">
      <c r="A578" s="37"/>
      <c r="B578" s="12"/>
      <c r="C578" s="37"/>
    </row>
    <row r="579" spans="1:3" ht="14.25" customHeight="1" x14ac:dyDescent="0.3">
      <c r="A579" s="37"/>
      <c r="B579" s="12"/>
      <c r="C579" s="37"/>
    </row>
    <row r="580" spans="1:3" ht="14.25" customHeight="1" x14ac:dyDescent="0.3">
      <c r="A580" s="37"/>
      <c r="B580" s="12"/>
      <c r="C580" s="37"/>
    </row>
    <row r="581" spans="1:3" ht="14.25" customHeight="1" x14ac:dyDescent="0.3">
      <c r="A581" s="37"/>
      <c r="B581" s="12"/>
      <c r="C581" s="37"/>
    </row>
    <row r="582" spans="1:3" ht="14.25" customHeight="1" x14ac:dyDescent="0.3">
      <c r="A582" s="37"/>
      <c r="B582" s="12"/>
      <c r="C582" s="37"/>
    </row>
    <row r="583" spans="1:3" ht="14.25" customHeight="1" x14ac:dyDescent="0.3">
      <c r="A583" s="37"/>
      <c r="B583" s="12"/>
      <c r="C583" s="37"/>
    </row>
    <row r="584" spans="1:3" ht="14.25" customHeight="1" x14ac:dyDescent="0.3">
      <c r="A584" s="37"/>
      <c r="B584" s="12"/>
      <c r="C584" s="37"/>
    </row>
    <row r="585" spans="1:3" ht="14.25" customHeight="1" x14ac:dyDescent="0.3">
      <c r="A585" s="37"/>
      <c r="B585" s="12"/>
      <c r="C585" s="37"/>
    </row>
    <row r="586" spans="1:3" ht="14.25" customHeight="1" x14ac:dyDescent="0.3">
      <c r="A586" s="37"/>
      <c r="B586" s="12"/>
      <c r="C586" s="37"/>
    </row>
    <row r="587" spans="1:3" ht="14.25" customHeight="1" x14ac:dyDescent="0.3">
      <c r="A587" s="37"/>
      <c r="B587" s="12"/>
      <c r="C587" s="37"/>
    </row>
    <row r="588" spans="1:3" ht="14.25" customHeight="1" x14ac:dyDescent="0.3">
      <c r="A588" s="37"/>
      <c r="B588" s="12"/>
      <c r="C588" s="37"/>
    </row>
    <row r="589" spans="1:3" ht="14.25" customHeight="1" x14ac:dyDescent="0.3">
      <c r="A589" s="37"/>
      <c r="B589" s="12"/>
      <c r="C589" s="37"/>
    </row>
    <row r="590" spans="1:3" ht="14.25" customHeight="1" x14ac:dyDescent="0.3">
      <c r="A590" s="37"/>
      <c r="B590" s="12"/>
      <c r="C590" s="37"/>
    </row>
    <row r="591" spans="1:3" ht="14.25" customHeight="1" x14ac:dyDescent="0.3">
      <c r="A591" s="37"/>
      <c r="B591" s="12"/>
      <c r="C591" s="37"/>
    </row>
    <row r="592" spans="1:3" ht="14.25" customHeight="1" x14ac:dyDescent="0.3">
      <c r="A592" s="37"/>
      <c r="B592" s="12"/>
      <c r="C592" s="37"/>
    </row>
    <row r="593" spans="1:3" ht="14.25" customHeight="1" x14ac:dyDescent="0.3">
      <c r="A593" s="37"/>
      <c r="B593" s="12"/>
      <c r="C593" s="37"/>
    </row>
    <row r="594" spans="1:3" ht="14.25" customHeight="1" x14ac:dyDescent="0.3">
      <c r="A594" s="37"/>
      <c r="B594" s="12"/>
      <c r="C594" s="37"/>
    </row>
    <row r="595" spans="1:3" ht="14.25" customHeight="1" x14ac:dyDescent="0.3">
      <c r="A595" s="37"/>
      <c r="B595" s="12"/>
      <c r="C595" s="37"/>
    </row>
    <row r="596" spans="1:3" ht="14.25" customHeight="1" x14ac:dyDescent="0.3">
      <c r="A596" s="37"/>
      <c r="B596" s="12"/>
      <c r="C596" s="37"/>
    </row>
    <row r="597" spans="1:3" ht="14.25" customHeight="1" x14ac:dyDescent="0.3">
      <c r="A597" s="37"/>
      <c r="B597" s="12"/>
      <c r="C597" s="37"/>
    </row>
    <row r="598" spans="1:3" ht="14.25" customHeight="1" x14ac:dyDescent="0.3">
      <c r="A598" s="37"/>
      <c r="B598" s="12"/>
      <c r="C598" s="37"/>
    </row>
    <row r="599" spans="1:3" ht="14.25" customHeight="1" x14ac:dyDescent="0.3">
      <c r="A599" s="37"/>
      <c r="B599" s="12"/>
      <c r="C599" s="37"/>
    </row>
    <row r="600" spans="1:3" ht="14.25" customHeight="1" x14ac:dyDescent="0.3">
      <c r="A600" s="37"/>
      <c r="B600" s="12"/>
      <c r="C600" s="37"/>
    </row>
    <row r="601" spans="1:3" ht="14.25" customHeight="1" x14ac:dyDescent="0.3">
      <c r="A601" s="37"/>
      <c r="B601" s="12"/>
      <c r="C601" s="37"/>
    </row>
    <row r="602" spans="1:3" ht="14.25" customHeight="1" x14ac:dyDescent="0.3">
      <c r="A602" s="37"/>
      <c r="B602" s="12"/>
      <c r="C602" s="37"/>
    </row>
    <row r="603" spans="1:3" ht="14.25" customHeight="1" x14ac:dyDescent="0.3">
      <c r="A603" s="37"/>
      <c r="B603" s="12"/>
      <c r="C603" s="37"/>
    </row>
    <row r="604" spans="1:3" ht="14.25" customHeight="1" x14ac:dyDescent="0.3">
      <c r="A604" s="37"/>
      <c r="B604" s="12"/>
      <c r="C604" s="37"/>
    </row>
    <row r="605" spans="1:3" ht="14.25" customHeight="1" x14ac:dyDescent="0.3">
      <c r="A605" s="37"/>
      <c r="B605" s="12"/>
      <c r="C605" s="37"/>
    </row>
    <row r="606" spans="1:3" ht="14.25" customHeight="1" x14ac:dyDescent="0.3">
      <c r="A606" s="37"/>
      <c r="B606" s="12"/>
      <c r="C606" s="37"/>
    </row>
    <row r="607" spans="1:3" ht="14.25" customHeight="1" x14ac:dyDescent="0.3">
      <c r="A607" s="37"/>
      <c r="B607" s="12"/>
      <c r="C607" s="37"/>
    </row>
    <row r="608" spans="1:3" ht="14.25" customHeight="1" x14ac:dyDescent="0.3">
      <c r="A608" s="37"/>
      <c r="B608" s="12"/>
      <c r="C608" s="37"/>
    </row>
    <row r="609" spans="1:3" ht="14.25" customHeight="1" x14ac:dyDescent="0.3">
      <c r="A609" s="37"/>
      <c r="B609" s="12"/>
      <c r="C609" s="37"/>
    </row>
    <row r="610" spans="1:3" ht="14.25" customHeight="1" x14ac:dyDescent="0.3">
      <c r="A610" s="37"/>
      <c r="B610" s="12"/>
      <c r="C610" s="37"/>
    </row>
    <row r="611" spans="1:3" ht="14.25" customHeight="1" x14ac:dyDescent="0.3">
      <c r="A611" s="37"/>
      <c r="B611" s="12"/>
      <c r="C611" s="37"/>
    </row>
    <row r="612" spans="1:3" ht="14.25" customHeight="1" x14ac:dyDescent="0.3">
      <c r="A612" s="37"/>
      <c r="B612" s="12"/>
      <c r="C612" s="37"/>
    </row>
    <row r="613" spans="1:3" ht="14.25" customHeight="1" x14ac:dyDescent="0.3">
      <c r="A613" s="37"/>
      <c r="B613" s="12"/>
      <c r="C613" s="37"/>
    </row>
    <row r="614" spans="1:3" ht="14.25" customHeight="1" x14ac:dyDescent="0.3">
      <c r="A614" s="37"/>
      <c r="B614" s="12"/>
      <c r="C614" s="37"/>
    </row>
    <row r="615" spans="1:3" ht="14.25" customHeight="1" x14ac:dyDescent="0.3">
      <c r="A615" s="37"/>
      <c r="B615" s="12"/>
      <c r="C615" s="37"/>
    </row>
    <row r="616" spans="1:3" ht="14.25" customHeight="1" x14ac:dyDescent="0.3">
      <c r="A616" s="37"/>
      <c r="B616" s="12"/>
      <c r="C616" s="37"/>
    </row>
    <row r="617" spans="1:3" ht="14.25" customHeight="1" x14ac:dyDescent="0.3">
      <c r="A617" s="37"/>
      <c r="B617" s="12"/>
      <c r="C617" s="37"/>
    </row>
    <row r="618" spans="1:3" ht="14.25" customHeight="1" x14ac:dyDescent="0.3">
      <c r="A618" s="37"/>
      <c r="B618" s="12"/>
      <c r="C618" s="37"/>
    </row>
    <row r="619" spans="1:3" ht="14.25" customHeight="1" x14ac:dyDescent="0.3">
      <c r="A619" s="37"/>
      <c r="B619" s="12"/>
      <c r="C619" s="37"/>
    </row>
    <row r="620" spans="1:3" ht="14.25" customHeight="1" x14ac:dyDescent="0.3">
      <c r="A620" s="37"/>
      <c r="B620" s="12"/>
      <c r="C620" s="37"/>
    </row>
    <row r="621" spans="1:3" ht="14.25" customHeight="1" x14ac:dyDescent="0.3">
      <c r="A621" s="37"/>
      <c r="B621" s="12"/>
      <c r="C621" s="37"/>
    </row>
    <row r="622" spans="1:3" ht="14.25" customHeight="1" x14ac:dyDescent="0.3">
      <c r="A622" s="37"/>
      <c r="B622" s="12"/>
      <c r="C622" s="37"/>
    </row>
    <row r="623" spans="1:3" ht="14.25" customHeight="1" x14ac:dyDescent="0.3">
      <c r="A623" s="37"/>
      <c r="B623" s="12"/>
      <c r="C623" s="37"/>
    </row>
    <row r="624" spans="1:3" ht="14.25" customHeight="1" x14ac:dyDescent="0.3">
      <c r="A624" s="37"/>
      <c r="B624" s="12"/>
      <c r="C624" s="37"/>
    </row>
    <row r="625" spans="1:3" ht="14.25" customHeight="1" x14ac:dyDescent="0.3">
      <c r="A625" s="37"/>
      <c r="B625" s="12"/>
      <c r="C625" s="37"/>
    </row>
    <row r="626" spans="1:3" ht="14.25" customHeight="1" x14ac:dyDescent="0.3">
      <c r="A626" s="37"/>
      <c r="B626" s="12"/>
      <c r="C626" s="37"/>
    </row>
    <row r="627" spans="1:3" ht="14.25" customHeight="1" x14ac:dyDescent="0.3">
      <c r="A627" s="37"/>
      <c r="B627" s="12"/>
      <c r="C627" s="37"/>
    </row>
    <row r="628" spans="1:3" ht="14.25" customHeight="1" x14ac:dyDescent="0.3">
      <c r="A628" s="37"/>
      <c r="B628" s="12"/>
      <c r="C628" s="37"/>
    </row>
    <row r="629" spans="1:3" ht="14.25" customHeight="1" x14ac:dyDescent="0.3">
      <c r="A629" s="37"/>
      <c r="B629" s="12"/>
      <c r="C629" s="37"/>
    </row>
    <row r="630" spans="1:3" ht="14.25" customHeight="1" x14ac:dyDescent="0.3">
      <c r="A630" s="37"/>
      <c r="B630" s="12"/>
      <c r="C630" s="37"/>
    </row>
    <row r="631" spans="1:3" ht="14.25" customHeight="1" x14ac:dyDescent="0.3">
      <c r="A631" s="37"/>
      <c r="B631" s="12"/>
      <c r="C631" s="37"/>
    </row>
    <row r="632" spans="1:3" ht="14.25" customHeight="1" x14ac:dyDescent="0.3">
      <c r="A632" s="37"/>
      <c r="B632" s="12"/>
      <c r="C632" s="37"/>
    </row>
    <row r="633" spans="1:3" ht="14.25" customHeight="1" x14ac:dyDescent="0.3">
      <c r="A633" s="37"/>
      <c r="B633" s="12"/>
      <c r="C633" s="37"/>
    </row>
    <row r="634" spans="1:3" ht="14.25" customHeight="1" x14ac:dyDescent="0.3">
      <c r="A634" s="37"/>
      <c r="B634" s="12"/>
      <c r="C634" s="37"/>
    </row>
    <row r="635" spans="1:3" ht="14.25" customHeight="1" x14ac:dyDescent="0.3">
      <c r="A635" s="37"/>
      <c r="B635" s="12"/>
      <c r="C635" s="37"/>
    </row>
    <row r="636" spans="1:3" ht="14.25" customHeight="1" x14ac:dyDescent="0.3">
      <c r="A636" s="37"/>
      <c r="B636" s="12"/>
      <c r="C636" s="37"/>
    </row>
    <row r="637" spans="1:3" ht="14.25" customHeight="1" x14ac:dyDescent="0.3">
      <c r="A637" s="37"/>
      <c r="B637" s="12"/>
      <c r="C637" s="37"/>
    </row>
    <row r="638" spans="1:3" ht="14.25" customHeight="1" x14ac:dyDescent="0.3">
      <c r="A638" s="37"/>
      <c r="B638" s="12"/>
      <c r="C638" s="37"/>
    </row>
    <row r="639" spans="1:3" ht="14.25" customHeight="1" x14ac:dyDescent="0.3">
      <c r="A639" s="37"/>
      <c r="B639" s="12"/>
      <c r="C639" s="37"/>
    </row>
    <row r="640" spans="1:3" ht="14.25" customHeight="1" x14ac:dyDescent="0.3">
      <c r="A640" s="37"/>
      <c r="B640" s="12"/>
      <c r="C640" s="37"/>
    </row>
    <row r="641" spans="1:3" ht="14.25" customHeight="1" x14ac:dyDescent="0.3">
      <c r="A641" s="37"/>
      <c r="B641" s="12"/>
      <c r="C641" s="37"/>
    </row>
    <row r="642" spans="1:3" ht="14.25" customHeight="1" x14ac:dyDescent="0.3">
      <c r="A642" s="37"/>
      <c r="B642" s="12"/>
      <c r="C642" s="37"/>
    </row>
    <row r="643" spans="1:3" ht="14.25" customHeight="1" x14ac:dyDescent="0.3">
      <c r="A643" s="37"/>
      <c r="B643" s="12"/>
      <c r="C643" s="37"/>
    </row>
    <row r="644" spans="1:3" ht="14.25" customHeight="1" x14ac:dyDescent="0.3">
      <c r="A644" s="37"/>
      <c r="B644" s="12"/>
      <c r="C644" s="37"/>
    </row>
    <row r="645" spans="1:3" ht="14.25" customHeight="1" x14ac:dyDescent="0.3">
      <c r="A645" s="37"/>
      <c r="B645" s="12"/>
      <c r="C645" s="37"/>
    </row>
    <row r="646" spans="1:3" ht="14.25" customHeight="1" x14ac:dyDescent="0.3">
      <c r="A646" s="37"/>
      <c r="B646" s="12"/>
      <c r="C646" s="37"/>
    </row>
    <row r="647" spans="1:3" ht="14.25" customHeight="1" x14ac:dyDescent="0.3">
      <c r="A647" s="37"/>
      <c r="B647" s="12"/>
      <c r="C647" s="37"/>
    </row>
    <row r="648" spans="1:3" ht="14.25" customHeight="1" x14ac:dyDescent="0.3">
      <c r="A648" s="37"/>
      <c r="B648" s="12"/>
      <c r="C648" s="37"/>
    </row>
    <row r="649" spans="1:3" ht="14.25" customHeight="1" x14ac:dyDescent="0.3">
      <c r="A649" s="37"/>
      <c r="B649" s="12"/>
      <c r="C649" s="37"/>
    </row>
    <row r="650" spans="1:3" ht="14.25" customHeight="1" x14ac:dyDescent="0.3">
      <c r="A650" s="37"/>
      <c r="B650" s="12"/>
      <c r="C650" s="37"/>
    </row>
    <row r="651" spans="1:3" ht="14.25" customHeight="1" x14ac:dyDescent="0.3">
      <c r="A651" s="37"/>
      <c r="B651" s="12"/>
      <c r="C651" s="37"/>
    </row>
    <row r="652" spans="1:3" ht="14.25" customHeight="1" x14ac:dyDescent="0.3">
      <c r="A652" s="37"/>
      <c r="B652" s="12"/>
      <c r="C652" s="37"/>
    </row>
    <row r="653" spans="1:3" ht="14.25" customHeight="1" x14ac:dyDescent="0.3">
      <c r="A653" s="37"/>
      <c r="B653" s="12"/>
      <c r="C653" s="37"/>
    </row>
    <row r="654" spans="1:3" ht="14.25" customHeight="1" x14ac:dyDescent="0.3">
      <c r="A654" s="37"/>
      <c r="B654" s="12"/>
      <c r="C654" s="37"/>
    </row>
    <row r="655" spans="1:3" ht="14.25" customHeight="1" x14ac:dyDescent="0.3">
      <c r="A655" s="37"/>
      <c r="B655" s="12"/>
      <c r="C655" s="37"/>
    </row>
    <row r="656" spans="1:3" ht="14.25" customHeight="1" x14ac:dyDescent="0.3">
      <c r="A656" s="37"/>
      <c r="B656" s="12"/>
      <c r="C656" s="37"/>
    </row>
    <row r="657" spans="1:3" ht="14.25" customHeight="1" x14ac:dyDescent="0.3">
      <c r="A657" s="37"/>
      <c r="B657" s="12"/>
      <c r="C657" s="37"/>
    </row>
    <row r="658" spans="1:3" ht="14.25" customHeight="1" x14ac:dyDescent="0.3">
      <c r="A658" s="37"/>
      <c r="B658" s="12"/>
      <c r="C658" s="37"/>
    </row>
    <row r="659" spans="1:3" ht="14.25" customHeight="1" x14ac:dyDescent="0.3">
      <c r="A659" s="37"/>
      <c r="B659" s="12"/>
      <c r="C659" s="37"/>
    </row>
    <row r="660" spans="1:3" ht="14.25" customHeight="1" x14ac:dyDescent="0.3">
      <c r="A660" s="37"/>
      <c r="B660" s="12"/>
      <c r="C660" s="37"/>
    </row>
    <row r="661" spans="1:3" ht="14.25" customHeight="1" x14ac:dyDescent="0.3">
      <c r="A661" s="37"/>
      <c r="B661" s="12"/>
      <c r="C661" s="37"/>
    </row>
    <row r="662" spans="1:3" ht="14.25" customHeight="1" x14ac:dyDescent="0.3">
      <c r="A662" s="37"/>
      <c r="B662" s="12"/>
      <c r="C662" s="37"/>
    </row>
    <row r="663" spans="1:3" ht="14.25" customHeight="1" x14ac:dyDescent="0.3">
      <c r="A663" s="37"/>
      <c r="B663" s="12"/>
      <c r="C663" s="37"/>
    </row>
    <row r="664" spans="1:3" ht="14.25" customHeight="1" x14ac:dyDescent="0.3">
      <c r="A664" s="37"/>
      <c r="B664" s="12"/>
      <c r="C664" s="37"/>
    </row>
    <row r="665" spans="1:3" ht="14.25" customHeight="1" x14ac:dyDescent="0.3">
      <c r="A665" s="37"/>
      <c r="B665" s="12"/>
      <c r="C665" s="37"/>
    </row>
    <row r="666" spans="1:3" ht="14.25" customHeight="1" x14ac:dyDescent="0.3">
      <c r="A666" s="37"/>
      <c r="B666" s="12"/>
      <c r="C666" s="37"/>
    </row>
    <row r="667" spans="1:3" ht="14.25" customHeight="1" x14ac:dyDescent="0.3">
      <c r="A667" s="37"/>
      <c r="B667" s="12"/>
      <c r="C667" s="37"/>
    </row>
    <row r="668" spans="1:3" ht="14.25" customHeight="1" x14ac:dyDescent="0.3">
      <c r="A668" s="37"/>
      <c r="B668" s="12"/>
      <c r="C668" s="37"/>
    </row>
    <row r="669" spans="1:3" ht="14.25" customHeight="1" x14ac:dyDescent="0.3">
      <c r="A669" s="37"/>
      <c r="B669" s="12"/>
      <c r="C669" s="37"/>
    </row>
    <row r="670" spans="1:3" ht="14.25" customHeight="1" x14ac:dyDescent="0.3">
      <c r="A670" s="37"/>
      <c r="B670" s="12"/>
      <c r="C670" s="37"/>
    </row>
    <row r="671" spans="1:3" ht="14.25" customHeight="1" x14ac:dyDescent="0.3">
      <c r="A671" s="37"/>
      <c r="B671" s="12"/>
      <c r="C671" s="37"/>
    </row>
    <row r="672" spans="1:3" ht="14.25" customHeight="1" x14ac:dyDescent="0.3">
      <c r="A672" s="37"/>
      <c r="B672" s="12"/>
      <c r="C672" s="37"/>
    </row>
    <row r="673" spans="1:3" ht="14.25" customHeight="1" x14ac:dyDescent="0.3">
      <c r="A673" s="37"/>
      <c r="B673" s="12"/>
      <c r="C673" s="37"/>
    </row>
    <row r="674" spans="1:3" ht="14.25" customHeight="1" x14ac:dyDescent="0.3">
      <c r="A674" s="37"/>
      <c r="B674" s="12"/>
      <c r="C674" s="37"/>
    </row>
    <row r="675" spans="1:3" ht="14.25" customHeight="1" x14ac:dyDescent="0.3">
      <c r="A675" s="37"/>
      <c r="B675" s="12"/>
      <c r="C675" s="37"/>
    </row>
    <row r="676" spans="1:3" ht="14.25" customHeight="1" x14ac:dyDescent="0.3">
      <c r="A676" s="37"/>
      <c r="B676" s="12"/>
      <c r="C676" s="37"/>
    </row>
    <row r="677" spans="1:3" ht="14.25" customHeight="1" x14ac:dyDescent="0.3">
      <c r="A677" s="37"/>
      <c r="B677" s="12"/>
      <c r="C677" s="37"/>
    </row>
    <row r="678" spans="1:3" ht="14.25" customHeight="1" x14ac:dyDescent="0.3">
      <c r="A678" s="37"/>
      <c r="B678" s="12"/>
      <c r="C678" s="37"/>
    </row>
    <row r="679" spans="1:3" ht="14.25" customHeight="1" x14ac:dyDescent="0.3">
      <c r="A679" s="37"/>
      <c r="B679" s="12"/>
      <c r="C679" s="37"/>
    </row>
    <row r="680" spans="1:3" ht="14.25" customHeight="1" x14ac:dyDescent="0.3">
      <c r="A680" s="37"/>
      <c r="B680" s="12"/>
      <c r="C680" s="37"/>
    </row>
    <row r="681" spans="1:3" ht="14.25" customHeight="1" x14ac:dyDescent="0.3">
      <c r="A681" s="37"/>
      <c r="B681" s="12"/>
      <c r="C681" s="37"/>
    </row>
    <row r="682" spans="1:3" ht="14.25" customHeight="1" x14ac:dyDescent="0.3">
      <c r="A682" s="37"/>
      <c r="B682" s="12"/>
      <c r="C682" s="37"/>
    </row>
    <row r="683" spans="1:3" ht="14.25" customHeight="1" x14ac:dyDescent="0.3">
      <c r="A683" s="37"/>
      <c r="B683" s="12"/>
      <c r="C683" s="37"/>
    </row>
    <row r="684" spans="1:3" ht="14.25" customHeight="1" x14ac:dyDescent="0.3">
      <c r="A684" s="37"/>
      <c r="B684" s="12"/>
      <c r="C684" s="37"/>
    </row>
    <row r="685" spans="1:3" ht="14.25" customHeight="1" x14ac:dyDescent="0.3">
      <c r="A685" s="37"/>
      <c r="B685" s="12"/>
      <c r="C685" s="37"/>
    </row>
    <row r="686" spans="1:3" ht="14.25" customHeight="1" x14ac:dyDescent="0.3">
      <c r="A686" s="37"/>
      <c r="B686" s="12"/>
      <c r="C686" s="37"/>
    </row>
    <row r="687" spans="1:3" ht="14.25" customHeight="1" x14ac:dyDescent="0.3">
      <c r="A687" s="37"/>
      <c r="B687" s="12"/>
      <c r="C687" s="37"/>
    </row>
    <row r="688" spans="1:3" ht="14.25" customHeight="1" x14ac:dyDescent="0.3">
      <c r="A688" s="37"/>
      <c r="B688" s="12"/>
      <c r="C688" s="37"/>
    </row>
    <row r="689" spans="1:3" ht="14.25" customHeight="1" x14ac:dyDescent="0.3">
      <c r="A689" s="37"/>
      <c r="B689" s="12"/>
      <c r="C689" s="37"/>
    </row>
    <row r="690" spans="1:3" ht="14.25" customHeight="1" x14ac:dyDescent="0.3">
      <c r="A690" s="37"/>
      <c r="B690" s="12"/>
      <c r="C690" s="37"/>
    </row>
    <row r="691" spans="1:3" ht="14.25" customHeight="1" x14ac:dyDescent="0.3">
      <c r="A691" s="37"/>
      <c r="B691" s="12"/>
      <c r="C691" s="37"/>
    </row>
    <row r="692" spans="1:3" ht="14.25" customHeight="1" x14ac:dyDescent="0.3">
      <c r="A692" s="37"/>
      <c r="B692" s="12"/>
      <c r="C692" s="37"/>
    </row>
    <row r="693" spans="1:3" ht="14.25" customHeight="1" x14ac:dyDescent="0.3">
      <c r="A693" s="37"/>
      <c r="B693" s="12"/>
      <c r="C693" s="37"/>
    </row>
    <row r="694" spans="1:3" ht="14.25" customHeight="1" x14ac:dyDescent="0.3">
      <c r="A694" s="37"/>
      <c r="B694" s="12"/>
      <c r="C694" s="37"/>
    </row>
    <row r="695" spans="1:3" ht="14.25" customHeight="1" x14ac:dyDescent="0.3">
      <c r="A695" s="37"/>
      <c r="B695" s="12"/>
      <c r="C695" s="37"/>
    </row>
    <row r="696" spans="1:3" ht="14.25" customHeight="1" x14ac:dyDescent="0.3">
      <c r="A696" s="37"/>
      <c r="B696" s="12"/>
      <c r="C696" s="37"/>
    </row>
    <row r="697" spans="1:3" ht="14.25" customHeight="1" x14ac:dyDescent="0.3">
      <c r="A697" s="37"/>
      <c r="B697" s="12"/>
      <c r="C697" s="37"/>
    </row>
    <row r="698" spans="1:3" ht="14.25" customHeight="1" x14ac:dyDescent="0.3">
      <c r="A698" s="37"/>
      <c r="B698" s="12"/>
      <c r="C698" s="37"/>
    </row>
    <row r="699" spans="1:3" ht="14.25" customHeight="1" x14ac:dyDescent="0.3">
      <c r="A699" s="37"/>
      <c r="B699" s="12"/>
      <c r="C699" s="37"/>
    </row>
    <row r="700" spans="1:3" ht="14.25" customHeight="1" x14ac:dyDescent="0.3">
      <c r="A700" s="37"/>
      <c r="B700" s="12"/>
      <c r="C700" s="37"/>
    </row>
    <row r="701" spans="1:3" ht="14.25" customHeight="1" x14ac:dyDescent="0.3">
      <c r="A701" s="37"/>
      <c r="B701" s="12"/>
      <c r="C701" s="37"/>
    </row>
    <row r="702" spans="1:3" ht="14.25" customHeight="1" x14ac:dyDescent="0.3">
      <c r="A702" s="37"/>
      <c r="B702" s="12"/>
      <c r="C702" s="37"/>
    </row>
    <row r="703" spans="1:3" ht="14.25" customHeight="1" x14ac:dyDescent="0.3">
      <c r="A703" s="37"/>
      <c r="B703" s="12"/>
      <c r="C703" s="37"/>
    </row>
    <row r="704" spans="1:3" ht="14.25" customHeight="1" x14ac:dyDescent="0.3">
      <c r="A704" s="37"/>
      <c r="B704" s="12"/>
      <c r="C704" s="37"/>
    </row>
    <row r="705" spans="1:3" ht="14.25" customHeight="1" x14ac:dyDescent="0.3">
      <c r="A705" s="37"/>
      <c r="B705" s="12"/>
      <c r="C705" s="37"/>
    </row>
    <row r="706" spans="1:3" ht="14.25" customHeight="1" x14ac:dyDescent="0.3">
      <c r="A706" s="37"/>
      <c r="B706" s="12"/>
      <c r="C706" s="37"/>
    </row>
    <row r="707" spans="1:3" ht="14.25" customHeight="1" x14ac:dyDescent="0.3">
      <c r="A707" s="37"/>
      <c r="B707" s="12"/>
      <c r="C707" s="37"/>
    </row>
    <row r="708" spans="1:3" ht="14.25" customHeight="1" x14ac:dyDescent="0.3">
      <c r="A708" s="37"/>
      <c r="B708" s="12"/>
      <c r="C708" s="37"/>
    </row>
    <row r="709" spans="1:3" ht="14.25" customHeight="1" x14ac:dyDescent="0.3">
      <c r="A709" s="37"/>
      <c r="B709" s="12"/>
      <c r="C709" s="37"/>
    </row>
    <row r="710" spans="1:3" ht="14.25" customHeight="1" x14ac:dyDescent="0.3">
      <c r="A710" s="37"/>
      <c r="B710" s="12"/>
      <c r="C710" s="37"/>
    </row>
    <row r="711" spans="1:3" ht="14.25" customHeight="1" x14ac:dyDescent="0.3">
      <c r="A711" s="37"/>
      <c r="B711" s="12"/>
      <c r="C711" s="37"/>
    </row>
    <row r="712" spans="1:3" ht="14.25" customHeight="1" x14ac:dyDescent="0.3">
      <c r="A712" s="37"/>
      <c r="B712" s="12"/>
      <c r="C712" s="37"/>
    </row>
    <row r="713" spans="1:3" ht="14.25" customHeight="1" x14ac:dyDescent="0.3">
      <c r="A713" s="37"/>
      <c r="B713" s="12"/>
      <c r="C713" s="37"/>
    </row>
    <row r="714" spans="1:3" ht="14.25" customHeight="1" x14ac:dyDescent="0.3">
      <c r="A714" s="37"/>
      <c r="B714" s="12"/>
      <c r="C714" s="37"/>
    </row>
    <row r="715" spans="1:3" ht="14.25" customHeight="1" x14ac:dyDescent="0.3">
      <c r="A715" s="37"/>
      <c r="B715" s="12"/>
      <c r="C715" s="37"/>
    </row>
    <row r="716" spans="1:3" ht="14.25" customHeight="1" x14ac:dyDescent="0.3">
      <c r="A716" s="37"/>
      <c r="B716" s="12"/>
      <c r="C716" s="37"/>
    </row>
    <row r="717" spans="1:3" ht="14.25" customHeight="1" x14ac:dyDescent="0.3">
      <c r="A717" s="37"/>
      <c r="B717" s="12"/>
      <c r="C717" s="37"/>
    </row>
    <row r="718" spans="1:3" ht="14.25" customHeight="1" x14ac:dyDescent="0.3">
      <c r="A718" s="37"/>
      <c r="B718" s="12"/>
      <c r="C718" s="37"/>
    </row>
    <row r="719" spans="1:3" ht="14.25" customHeight="1" x14ac:dyDescent="0.3">
      <c r="A719" s="37"/>
      <c r="B719" s="12"/>
      <c r="C719" s="37"/>
    </row>
    <row r="720" spans="1:3" ht="14.25" customHeight="1" x14ac:dyDescent="0.3">
      <c r="A720" s="37"/>
      <c r="B720" s="12"/>
      <c r="C720" s="37"/>
    </row>
    <row r="721" spans="1:3" ht="14.25" customHeight="1" x14ac:dyDescent="0.3">
      <c r="A721" s="37"/>
      <c r="B721" s="12"/>
      <c r="C721" s="37"/>
    </row>
    <row r="722" spans="1:3" ht="14.25" customHeight="1" x14ac:dyDescent="0.3">
      <c r="A722" s="37"/>
      <c r="B722" s="12"/>
      <c r="C722" s="37"/>
    </row>
    <row r="723" spans="1:3" ht="14.25" customHeight="1" x14ac:dyDescent="0.3">
      <c r="A723" s="37"/>
      <c r="B723" s="12"/>
      <c r="C723" s="37"/>
    </row>
    <row r="724" spans="1:3" ht="14.25" customHeight="1" x14ac:dyDescent="0.3">
      <c r="A724" s="37"/>
      <c r="B724" s="12"/>
      <c r="C724" s="37"/>
    </row>
    <row r="725" spans="1:3" ht="14.25" customHeight="1" x14ac:dyDescent="0.3">
      <c r="A725" s="37"/>
      <c r="B725" s="12"/>
      <c r="C725" s="37"/>
    </row>
    <row r="726" spans="1:3" ht="14.25" customHeight="1" x14ac:dyDescent="0.3">
      <c r="A726" s="37"/>
      <c r="B726" s="12"/>
      <c r="C726" s="37"/>
    </row>
    <row r="727" spans="1:3" ht="14.25" customHeight="1" x14ac:dyDescent="0.3">
      <c r="A727" s="37"/>
      <c r="B727" s="12"/>
      <c r="C727" s="37"/>
    </row>
    <row r="728" spans="1:3" ht="14.25" customHeight="1" x14ac:dyDescent="0.3">
      <c r="A728" s="37"/>
      <c r="B728" s="12"/>
      <c r="C728" s="37"/>
    </row>
    <row r="729" spans="1:3" ht="14.25" customHeight="1" x14ac:dyDescent="0.3">
      <c r="A729" s="37"/>
      <c r="B729" s="12"/>
      <c r="C729" s="37"/>
    </row>
    <row r="730" spans="1:3" ht="14.25" customHeight="1" x14ac:dyDescent="0.3">
      <c r="A730" s="37"/>
      <c r="B730" s="12"/>
      <c r="C730" s="37"/>
    </row>
    <row r="731" spans="1:3" ht="14.25" customHeight="1" x14ac:dyDescent="0.3">
      <c r="A731" s="37"/>
      <c r="B731" s="12"/>
      <c r="C731" s="37"/>
    </row>
    <row r="732" spans="1:3" ht="14.25" customHeight="1" x14ac:dyDescent="0.3">
      <c r="A732" s="37"/>
      <c r="B732" s="12"/>
      <c r="C732" s="37"/>
    </row>
    <row r="733" spans="1:3" ht="14.25" customHeight="1" x14ac:dyDescent="0.3">
      <c r="A733" s="37"/>
      <c r="B733" s="12"/>
      <c r="C733" s="37"/>
    </row>
    <row r="734" spans="1:3" ht="14.25" customHeight="1" x14ac:dyDescent="0.3">
      <c r="A734" s="37"/>
      <c r="B734" s="12"/>
      <c r="C734" s="37"/>
    </row>
    <row r="735" spans="1:3" ht="14.25" customHeight="1" x14ac:dyDescent="0.3">
      <c r="A735" s="37"/>
      <c r="B735" s="12"/>
      <c r="C735" s="37"/>
    </row>
    <row r="736" spans="1:3" ht="14.25" customHeight="1" x14ac:dyDescent="0.3">
      <c r="A736" s="37"/>
      <c r="B736" s="12"/>
      <c r="C736" s="37"/>
    </row>
    <row r="737" spans="1:3" ht="14.25" customHeight="1" x14ac:dyDescent="0.3">
      <c r="A737" s="37"/>
      <c r="B737" s="12"/>
      <c r="C737" s="37"/>
    </row>
    <row r="738" spans="1:3" ht="14.25" customHeight="1" x14ac:dyDescent="0.3">
      <c r="A738" s="37"/>
      <c r="B738" s="12"/>
      <c r="C738" s="37"/>
    </row>
    <row r="739" spans="1:3" ht="14.25" customHeight="1" x14ac:dyDescent="0.3">
      <c r="A739" s="37"/>
      <c r="B739" s="12"/>
      <c r="C739" s="37"/>
    </row>
    <row r="740" spans="1:3" ht="14.25" customHeight="1" x14ac:dyDescent="0.3">
      <c r="A740" s="37"/>
      <c r="B740" s="12"/>
      <c r="C740" s="37"/>
    </row>
    <row r="741" spans="1:3" ht="14.25" customHeight="1" x14ac:dyDescent="0.3">
      <c r="A741" s="37"/>
      <c r="B741" s="12"/>
      <c r="C741" s="37"/>
    </row>
    <row r="742" spans="1:3" ht="14.25" customHeight="1" x14ac:dyDescent="0.3">
      <c r="A742" s="37"/>
      <c r="B742" s="12"/>
      <c r="C742" s="37"/>
    </row>
    <row r="743" spans="1:3" ht="14.25" customHeight="1" x14ac:dyDescent="0.3">
      <c r="A743" s="37"/>
      <c r="B743" s="12"/>
      <c r="C743" s="37"/>
    </row>
    <row r="744" spans="1:3" ht="14.25" customHeight="1" x14ac:dyDescent="0.3">
      <c r="A744" s="37"/>
      <c r="B744" s="12"/>
      <c r="C744" s="37"/>
    </row>
    <row r="745" spans="1:3" ht="14.25" customHeight="1" x14ac:dyDescent="0.3">
      <c r="A745" s="37"/>
      <c r="B745" s="12"/>
      <c r="C745" s="37"/>
    </row>
    <row r="746" spans="1:3" ht="14.25" customHeight="1" x14ac:dyDescent="0.3">
      <c r="A746" s="37"/>
      <c r="B746" s="12"/>
      <c r="C746" s="37"/>
    </row>
    <row r="747" spans="1:3" ht="14.25" customHeight="1" x14ac:dyDescent="0.3">
      <c r="A747" s="37"/>
      <c r="B747" s="12"/>
      <c r="C747" s="37"/>
    </row>
    <row r="748" spans="1:3" ht="14.25" customHeight="1" x14ac:dyDescent="0.3">
      <c r="A748" s="37"/>
      <c r="B748" s="12"/>
      <c r="C748" s="37"/>
    </row>
    <row r="749" spans="1:3" ht="14.25" customHeight="1" x14ac:dyDescent="0.3">
      <c r="A749" s="37"/>
      <c r="B749" s="12"/>
      <c r="C749" s="37"/>
    </row>
    <row r="750" spans="1:3" ht="14.25" customHeight="1" x14ac:dyDescent="0.3">
      <c r="A750" s="37"/>
      <c r="B750" s="12"/>
      <c r="C750" s="37"/>
    </row>
    <row r="751" spans="1:3" ht="14.25" customHeight="1" x14ac:dyDescent="0.3">
      <c r="A751" s="37"/>
      <c r="B751" s="12"/>
      <c r="C751" s="37"/>
    </row>
    <row r="752" spans="1:3" ht="14.25" customHeight="1" x14ac:dyDescent="0.3">
      <c r="A752" s="37"/>
      <c r="B752" s="12"/>
      <c r="C752" s="37"/>
    </row>
    <row r="753" spans="1:3" ht="14.25" customHeight="1" x14ac:dyDescent="0.3">
      <c r="A753" s="37"/>
      <c r="B753" s="12"/>
      <c r="C753" s="37"/>
    </row>
    <row r="754" spans="1:3" ht="14.25" customHeight="1" x14ac:dyDescent="0.3">
      <c r="A754" s="37"/>
      <c r="B754" s="12"/>
      <c r="C754" s="37"/>
    </row>
    <row r="755" spans="1:3" ht="14.25" customHeight="1" x14ac:dyDescent="0.3">
      <c r="A755" s="37"/>
      <c r="B755" s="12"/>
      <c r="C755" s="37"/>
    </row>
    <row r="756" spans="1:3" ht="14.25" customHeight="1" x14ac:dyDescent="0.3">
      <c r="A756" s="37"/>
      <c r="B756" s="12"/>
      <c r="C756" s="37"/>
    </row>
    <row r="757" spans="1:3" ht="14.25" customHeight="1" x14ac:dyDescent="0.3">
      <c r="A757" s="37"/>
      <c r="B757" s="12"/>
      <c r="C757" s="37"/>
    </row>
    <row r="758" spans="1:3" ht="14.25" customHeight="1" x14ac:dyDescent="0.3">
      <c r="A758" s="37"/>
      <c r="B758" s="12"/>
      <c r="C758" s="37"/>
    </row>
    <row r="759" spans="1:3" ht="14.25" customHeight="1" x14ac:dyDescent="0.3">
      <c r="A759" s="37"/>
      <c r="B759" s="12"/>
      <c r="C759" s="37"/>
    </row>
    <row r="760" spans="1:3" ht="14.25" customHeight="1" x14ac:dyDescent="0.3">
      <c r="A760" s="37"/>
      <c r="B760" s="12"/>
      <c r="C760" s="37"/>
    </row>
    <row r="761" spans="1:3" ht="14.25" customHeight="1" x14ac:dyDescent="0.3">
      <c r="A761" s="37"/>
      <c r="B761" s="12"/>
      <c r="C761" s="37"/>
    </row>
    <row r="762" spans="1:3" ht="14.25" customHeight="1" x14ac:dyDescent="0.3">
      <c r="A762" s="37"/>
      <c r="B762" s="12"/>
      <c r="C762" s="37"/>
    </row>
    <row r="763" spans="1:3" ht="14.25" customHeight="1" x14ac:dyDescent="0.3">
      <c r="A763" s="37"/>
      <c r="B763" s="12"/>
      <c r="C763" s="37"/>
    </row>
    <row r="764" spans="1:3" ht="14.25" customHeight="1" x14ac:dyDescent="0.3">
      <c r="A764" s="37"/>
      <c r="B764" s="12"/>
      <c r="C764" s="37"/>
    </row>
    <row r="765" spans="1:3" ht="14.25" customHeight="1" x14ac:dyDescent="0.3">
      <c r="A765" s="37"/>
      <c r="B765" s="12"/>
      <c r="C765" s="37"/>
    </row>
    <row r="766" spans="1:3" ht="14.25" customHeight="1" x14ac:dyDescent="0.3">
      <c r="A766" s="37"/>
      <c r="B766" s="12"/>
      <c r="C766" s="37"/>
    </row>
    <row r="767" spans="1:3" ht="14.25" customHeight="1" x14ac:dyDescent="0.3">
      <c r="A767" s="37"/>
      <c r="B767" s="12"/>
      <c r="C767" s="37"/>
    </row>
    <row r="768" spans="1:3" ht="14.25" customHeight="1" x14ac:dyDescent="0.3">
      <c r="A768" s="37"/>
      <c r="B768" s="12"/>
      <c r="C768" s="37"/>
    </row>
    <row r="769" spans="1:3" ht="14.25" customHeight="1" x14ac:dyDescent="0.3">
      <c r="A769" s="37"/>
      <c r="B769" s="12"/>
      <c r="C769" s="37"/>
    </row>
    <row r="770" spans="1:3" ht="14.25" customHeight="1" x14ac:dyDescent="0.3">
      <c r="A770" s="37"/>
      <c r="B770" s="12"/>
      <c r="C770" s="37"/>
    </row>
    <row r="771" spans="1:3" ht="14.25" customHeight="1" x14ac:dyDescent="0.3">
      <c r="A771" s="37"/>
      <c r="B771" s="12"/>
      <c r="C771" s="37"/>
    </row>
    <row r="772" spans="1:3" ht="14.25" customHeight="1" x14ac:dyDescent="0.3">
      <c r="A772" s="37"/>
      <c r="B772" s="12"/>
      <c r="C772" s="37"/>
    </row>
    <row r="773" spans="1:3" ht="14.25" customHeight="1" x14ac:dyDescent="0.3">
      <c r="A773" s="37"/>
      <c r="B773" s="12"/>
      <c r="C773" s="37"/>
    </row>
    <row r="774" spans="1:3" ht="14.25" customHeight="1" x14ac:dyDescent="0.3">
      <c r="A774" s="37"/>
      <c r="B774" s="12"/>
      <c r="C774" s="37"/>
    </row>
    <row r="775" spans="1:3" ht="14.25" customHeight="1" x14ac:dyDescent="0.3">
      <c r="A775" s="37"/>
      <c r="B775" s="12"/>
      <c r="C775" s="37"/>
    </row>
    <row r="776" spans="1:3" ht="14.25" customHeight="1" x14ac:dyDescent="0.3">
      <c r="A776" s="37"/>
      <c r="B776" s="12"/>
      <c r="C776" s="37"/>
    </row>
    <row r="777" spans="1:3" ht="14.25" customHeight="1" x14ac:dyDescent="0.3">
      <c r="A777" s="37"/>
      <c r="B777" s="12"/>
      <c r="C777" s="37"/>
    </row>
    <row r="778" spans="1:3" ht="14.25" customHeight="1" x14ac:dyDescent="0.3">
      <c r="A778" s="37"/>
      <c r="B778" s="12"/>
      <c r="C778" s="37"/>
    </row>
    <row r="779" spans="1:3" ht="14.25" customHeight="1" x14ac:dyDescent="0.3">
      <c r="A779" s="37"/>
      <c r="B779" s="12"/>
      <c r="C779" s="37"/>
    </row>
    <row r="780" spans="1:3" ht="14.25" customHeight="1" x14ac:dyDescent="0.3">
      <c r="A780" s="37"/>
      <c r="B780" s="12"/>
      <c r="C780" s="37"/>
    </row>
    <row r="781" spans="1:3" ht="14.25" customHeight="1" x14ac:dyDescent="0.3">
      <c r="A781" s="37"/>
      <c r="B781" s="12"/>
      <c r="C781" s="37"/>
    </row>
    <row r="782" spans="1:3" ht="14.25" customHeight="1" x14ac:dyDescent="0.3">
      <c r="A782" s="37"/>
      <c r="B782" s="12"/>
      <c r="C782" s="37"/>
    </row>
    <row r="783" spans="1:3" ht="14.25" customHeight="1" x14ac:dyDescent="0.3">
      <c r="A783" s="37"/>
      <c r="B783" s="12"/>
      <c r="C783" s="37"/>
    </row>
    <row r="784" spans="1:3" ht="14.25" customHeight="1" x14ac:dyDescent="0.3">
      <c r="A784" s="37"/>
      <c r="B784" s="12"/>
      <c r="C784" s="37"/>
    </row>
    <row r="785" spans="1:3" ht="14.25" customHeight="1" x14ac:dyDescent="0.3">
      <c r="A785" s="37"/>
      <c r="B785" s="12"/>
      <c r="C785" s="37"/>
    </row>
    <row r="786" spans="1:3" ht="14.25" customHeight="1" x14ac:dyDescent="0.3">
      <c r="A786" s="37"/>
      <c r="B786" s="12"/>
      <c r="C786" s="37"/>
    </row>
    <row r="787" spans="1:3" ht="14.25" customHeight="1" x14ac:dyDescent="0.3">
      <c r="A787" s="37"/>
      <c r="B787" s="12"/>
      <c r="C787" s="37"/>
    </row>
    <row r="788" spans="1:3" ht="14.25" customHeight="1" x14ac:dyDescent="0.3">
      <c r="A788" s="37"/>
      <c r="B788" s="12"/>
      <c r="C788" s="37"/>
    </row>
    <row r="789" spans="1:3" ht="14.25" customHeight="1" x14ac:dyDescent="0.3">
      <c r="A789" s="37"/>
      <c r="B789" s="12"/>
      <c r="C789" s="37"/>
    </row>
    <row r="790" spans="1:3" ht="14.25" customHeight="1" x14ac:dyDescent="0.3">
      <c r="A790" s="37"/>
      <c r="B790" s="12"/>
      <c r="C790" s="37"/>
    </row>
    <row r="791" spans="1:3" ht="14.25" customHeight="1" x14ac:dyDescent="0.3">
      <c r="A791" s="37"/>
      <c r="B791" s="12"/>
      <c r="C791" s="37"/>
    </row>
    <row r="792" spans="1:3" ht="14.25" customHeight="1" x14ac:dyDescent="0.3">
      <c r="A792" s="37"/>
      <c r="B792" s="12"/>
      <c r="C792" s="37"/>
    </row>
    <row r="793" spans="1:3" ht="14.25" customHeight="1" x14ac:dyDescent="0.3">
      <c r="A793" s="37"/>
      <c r="B793" s="12"/>
      <c r="C793" s="37"/>
    </row>
    <row r="794" spans="1:3" ht="14.25" customHeight="1" x14ac:dyDescent="0.3">
      <c r="A794" s="37"/>
      <c r="B794" s="12"/>
      <c r="C794" s="37"/>
    </row>
    <row r="795" spans="1:3" ht="14.25" customHeight="1" x14ac:dyDescent="0.3">
      <c r="A795" s="37"/>
      <c r="B795" s="12"/>
      <c r="C795" s="37"/>
    </row>
    <row r="796" spans="1:3" ht="14.25" customHeight="1" x14ac:dyDescent="0.3">
      <c r="A796" s="37"/>
      <c r="B796" s="12"/>
      <c r="C796" s="37"/>
    </row>
    <row r="797" spans="1:3" ht="14.25" customHeight="1" x14ac:dyDescent="0.3">
      <c r="A797" s="37"/>
      <c r="B797" s="12"/>
      <c r="C797" s="37"/>
    </row>
    <row r="798" spans="1:3" ht="14.25" customHeight="1" x14ac:dyDescent="0.3">
      <c r="A798" s="37"/>
      <c r="B798" s="12"/>
      <c r="C798" s="37"/>
    </row>
    <row r="799" spans="1:3" ht="14.25" customHeight="1" x14ac:dyDescent="0.3">
      <c r="A799" s="37"/>
      <c r="B799" s="12"/>
      <c r="C799" s="37"/>
    </row>
    <row r="800" spans="1:3" ht="14.25" customHeight="1" x14ac:dyDescent="0.3">
      <c r="A800" s="37"/>
      <c r="B800" s="12"/>
      <c r="C800" s="37"/>
    </row>
    <row r="801" spans="1:3" ht="14.25" customHeight="1" x14ac:dyDescent="0.3">
      <c r="A801" s="37"/>
      <c r="B801" s="12"/>
      <c r="C801" s="37"/>
    </row>
    <row r="802" spans="1:3" ht="14.25" customHeight="1" x14ac:dyDescent="0.3">
      <c r="A802" s="37"/>
      <c r="B802" s="12"/>
      <c r="C802" s="37"/>
    </row>
    <row r="803" spans="1:3" ht="14.25" customHeight="1" x14ac:dyDescent="0.3">
      <c r="A803" s="37"/>
      <c r="B803" s="12"/>
      <c r="C803" s="37"/>
    </row>
    <row r="804" spans="1:3" ht="14.25" customHeight="1" x14ac:dyDescent="0.3">
      <c r="A804" s="37"/>
      <c r="B804" s="12"/>
      <c r="C804" s="37"/>
    </row>
    <row r="805" spans="1:3" ht="14.25" customHeight="1" x14ac:dyDescent="0.3">
      <c r="A805" s="37"/>
      <c r="B805" s="12"/>
      <c r="C805" s="37"/>
    </row>
    <row r="806" spans="1:3" ht="14.25" customHeight="1" x14ac:dyDescent="0.3">
      <c r="A806" s="37"/>
      <c r="B806" s="12"/>
      <c r="C806" s="37"/>
    </row>
    <row r="807" spans="1:3" ht="14.25" customHeight="1" x14ac:dyDescent="0.3">
      <c r="A807" s="37"/>
      <c r="B807" s="12"/>
      <c r="C807" s="37"/>
    </row>
    <row r="808" spans="1:3" ht="14.25" customHeight="1" x14ac:dyDescent="0.3">
      <c r="A808" s="37"/>
      <c r="B808" s="12"/>
      <c r="C808" s="37"/>
    </row>
    <row r="809" spans="1:3" ht="14.25" customHeight="1" x14ac:dyDescent="0.3">
      <c r="A809" s="37"/>
      <c r="B809" s="12"/>
      <c r="C809" s="37"/>
    </row>
    <row r="810" spans="1:3" ht="14.25" customHeight="1" x14ac:dyDescent="0.3">
      <c r="A810" s="37"/>
      <c r="B810" s="12"/>
      <c r="C810" s="37"/>
    </row>
    <row r="811" spans="1:3" ht="14.25" customHeight="1" x14ac:dyDescent="0.3">
      <c r="A811" s="37"/>
      <c r="B811" s="12"/>
      <c r="C811" s="37"/>
    </row>
    <row r="812" spans="1:3" ht="14.25" customHeight="1" x14ac:dyDescent="0.3">
      <c r="A812" s="37"/>
      <c r="B812" s="12"/>
      <c r="C812" s="37"/>
    </row>
    <row r="813" spans="1:3" ht="14.25" customHeight="1" x14ac:dyDescent="0.3">
      <c r="A813" s="37"/>
      <c r="B813" s="12"/>
      <c r="C813" s="37"/>
    </row>
    <row r="814" spans="1:3" ht="14.25" customHeight="1" x14ac:dyDescent="0.3">
      <c r="A814" s="37"/>
      <c r="B814" s="12"/>
      <c r="C814" s="37"/>
    </row>
    <row r="815" spans="1:3" ht="14.25" customHeight="1" x14ac:dyDescent="0.3">
      <c r="A815" s="37"/>
      <c r="B815" s="12"/>
      <c r="C815" s="37"/>
    </row>
    <row r="816" spans="1:3" ht="14.25" customHeight="1" x14ac:dyDescent="0.3">
      <c r="A816" s="37"/>
      <c r="B816" s="12"/>
      <c r="C816" s="37"/>
    </row>
    <row r="817" spans="1:3" ht="14.25" customHeight="1" x14ac:dyDescent="0.3">
      <c r="A817" s="37"/>
      <c r="B817" s="12"/>
      <c r="C817" s="37"/>
    </row>
    <row r="818" spans="1:3" ht="14.25" customHeight="1" x14ac:dyDescent="0.3">
      <c r="A818" s="37"/>
      <c r="B818" s="12"/>
      <c r="C818" s="37"/>
    </row>
    <row r="819" spans="1:3" ht="14.25" customHeight="1" x14ac:dyDescent="0.3">
      <c r="A819" s="37"/>
      <c r="B819" s="12"/>
      <c r="C819" s="37"/>
    </row>
    <row r="820" spans="1:3" ht="14.25" customHeight="1" x14ac:dyDescent="0.3">
      <c r="A820" s="37"/>
      <c r="B820" s="12"/>
      <c r="C820" s="37"/>
    </row>
    <row r="821" spans="1:3" ht="14.25" customHeight="1" x14ac:dyDescent="0.3">
      <c r="A821" s="37"/>
      <c r="B821" s="12"/>
      <c r="C821" s="37"/>
    </row>
    <row r="822" spans="1:3" ht="14.25" customHeight="1" x14ac:dyDescent="0.3">
      <c r="A822" s="37"/>
      <c r="B822" s="12"/>
      <c r="C822" s="37"/>
    </row>
    <row r="823" spans="1:3" ht="14.25" customHeight="1" x14ac:dyDescent="0.3">
      <c r="A823" s="37"/>
      <c r="B823" s="12"/>
      <c r="C823" s="37"/>
    </row>
    <row r="824" spans="1:3" ht="14.25" customHeight="1" x14ac:dyDescent="0.3">
      <c r="A824" s="37"/>
      <c r="B824" s="12"/>
      <c r="C824" s="37"/>
    </row>
    <row r="825" spans="1:3" ht="14.25" customHeight="1" x14ac:dyDescent="0.3">
      <c r="A825" s="37"/>
      <c r="B825" s="12"/>
      <c r="C825" s="37"/>
    </row>
    <row r="826" spans="1:3" ht="14.25" customHeight="1" x14ac:dyDescent="0.3">
      <c r="A826" s="37"/>
      <c r="B826" s="12"/>
      <c r="C826" s="37"/>
    </row>
    <row r="827" spans="1:3" ht="14.25" customHeight="1" x14ac:dyDescent="0.3">
      <c r="A827" s="37"/>
      <c r="B827" s="12"/>
      <c r="C827" s="37"/>
    </row>
    <row r="828" spans="1:3" ht="14.25" customHeight="1" x14ac:dyDescent="0.3">
      <c r="A828" s="37"/>
      <c r="B828" s="12"/>
      <c r="C828" s="37"/>
    </row>
    <row r="829" spans="1:3" ht="14.25" customHeight="1" x14ac:dyDescent="0.3">
      <c r="A829" s="37"/>
      <c r="B829" s="12"/>
      <c r="C829" s="37"/>
    </row>
    <row r="830" spans="1:3" ht="14.25" customHeight="1" x14ac:dyDescent="0.3">
      <c r="A830" s="37"/>
      <c r="B830" s="12"/>
      <c r="C830" s="37"/>
    </row>
    <row r="831" spans="1:3" ht="14.25" customHeight="1" x14ac:dyDescent="0.3">
      <c r="A831" s="37"/>
      <c r="B831" s="12"/>
      <c r="C831" s="37"/>
    </row>
    <row r="832" spans="1:3" ht="14.25" customHeight="1" x14ac:dyDescent="0.3">
      <c r="A832" s="37"/>
      <c r="B832" s="12"/>
      <c r="C832" s="37"/>
    </row>
    <row r="833" spans="1:3" ht="14.25" customHeight="1" x14ac:dyDescent="0.3">
      <c r="A833" s="37"/>
      <c r="B833" s="12"/>
      <c r="C833" s="37"/>
    </row>
    <row r="834" spans="1:3" ht="14.25" customHeight="1" x14ac:dyDescent="0.3">
      <c r="A834" s="37"/>
      <c r="B834" s="12"/>
      <c r="C834" s="37"/>
    </row>
    <row r="835" spans="1:3" ht="14.25" customHeight="1" x14ac:dyDescent="0.3">
      <c r="A835" s="37"/>
      <c r="B835" s="12"/>
      <c r="C835" s="37"/>
    </row>
    <row r="836" spans="1:3" ht="14.25" customHeight="1" x14ac:dyDescent="0.3">
      <c r="A836" s="37"/>
      <c r="B836" s="12"/>
      <c r="C836" s="37"/>
    </row>
    <row r="837" spans="1:3" ht="14.25" customHeight="1" x14ac:dyDescent="0.3">
      <c r="A837" s="37"/>
      <c r="B837" s="12"/>
      <c r="C837" s="37"/>
    </row>
    <row r="838" spans="1:3" ht="14.25" customHeight="1" x14ac:dyDescent="0.3">
      <c r="A838" s="37"/>
      <c r="B838" s="12"/>
      <c r="C838" s="37"/>
    </row>
    <row r="839" spans="1:3" ht="14.25" customHeight="1" x14ac:dyDescent="0.3">
      <c r="A839" s="37"/>
      <c r="B839" s="12"/>
      <c r="C839" s="37"/>
    </row>
    <row r="840" spans="1:3" ht="14.25" customHeight="1" x14ac:dyDescent="0.3">
      <c r="A840" s="37"/>
      <c r="B840" s="12"/>
      <c r="C840" s="37"/>
    </row>
    <row r="841" spans="1:3" ht="14.25" customHeight="1" x14ac:dyDescent="0.3">
      <c r="A841" s="37"/>
      <c r="B841" s="12"/>
      <c r="C841" s="37"/>
    </row>
    <row r="842" spans="1:3" ht="14.25" customHeight="1" x14ac:dyDescent="0.3">
      <c r="A842" s="37"/>
      <c r="B842" s="12"/>
      <c r="C842" s="37"/>
    </row>
    <row r="843" spans="1:3" ht="14.25" customHeight="1" x14ac:dyDescent="0.3">
      <c r="A843" s="37"/>
      <c r="B843" s="12"/>
      <c r="C843" s="37"/>
    </row>
    <row r="844" spans="1:3" ht="14.25" customHeight="1" x14ac:dyDescent="0.3">
      <c r="A844" s="37"/>
      <c r="B844" s="12"/>
      <c r="C844" s="37"/>
    </row>
    <row r="845" spans="1:3" ht="14.25" customHeight="1" x14ac:dyDescent="0.3">
      <c r="A845" s="37"/>
      <c r="B845" s="12"/>
      <c r="C845" s="37"/>
    </row>
    <row r="846" spans="1:3" ht="14.25" customHeight="1" x14ac:dyDescent="0.3">
      <c r="A846" s="37"/>
      <c r="B846" s="12"/>
      <c r="C846" s="37"/>
    </row>
    <row r="847" spans="1:3" ht="14.25" customHeight="1" x14ac:dyDescent="0.3">
      <c r="A847" s="37"/>
      <c r="B847" s="12"/>
      <c r="C847" s="37"/>
    </row>
    <row r="848" spans="1:3" ht="14.25" customHeight="1" x14ac:dyDescent="0.3">
      <c r="A848" s="37"/>
      <c r="B848" s="12"/>
      <c r="C848" s="37"/>
    </row>
    <row r="849" spans="1:3" ht="14.25" customHeight="1" x14ac:dyDescent="0.3">
      <c r="A849" s="37"/>
      <c r="B849" s="12"/>
      <c r="C849" s="37"/>
    </row>
    <row r="850" spans="1:3" ht="14.25" customHeight="1" x14ac:dyDescent="0.3">
      <c r="A850" s="37"/>
      <c r="B850" s="12"/>
      <c r="C850" s="37"/>
    </row>
    <row r="851" spans="1:3" ht="14.25" customHeight="1" x14ac:dyDescent="0.3">
      <c r="A851" s="37"/>
      <c r="B851" s="12"/>
      <c r="C851" s="37"/>
    </row>
    <row r="852" spans="1:3" ht="14.25" customHeight="1" x14ac:dyDescent="0.3">
      <c r="A852" s="37"/>
      <c r="B852" s="12"/>
      <c r="C852" s="37"/>
    </row>
    <row r="853" spans="1:3" ht="14.25" customHeight="1" x14ac:dyDescent="0.3">
      <c r="A853" s="37"/>
      <c r="B853" s="12"/>
      <c r="C853" s="37"/>
    </row>
    <row r="854" spans="1:3" ht="14.25" customHeight="1" x14ac:dyDescent="0.3">
      <c r="A854" s="37"/>
      <c r="B854" s="12"/>
      <c r="C854" s="37"/>
    </row>
    <row r="855" spans="1:3" ht="14.25" customHeight="1" x14ac:dyDescent="0.3">
      <c r="A855" s="37"/>
      <c r="B855" s="12"/>
      <c r="C855" s="37"/>
    </row>
    <row r="856" spans="1:3" ht="14.25" customHeight="1" x14ac:dyDescent="0.3">
      <c r="A856" s="37"/>
      <c r="B856" s="12"/>
      <c r="C856" s="37"/>
    </row>
    <row r="857" spans="1:3" ht="14.25" customHeight="1" x14ac:dyDescent="0.3">
      <c r="A857" s="37"/>
      <c r="B857" s="12"/>
      <c r="C857" s="37"/>
    </row>
    <row r="858" spans="1:3" ht="14.25" customHeight="1" x14ac:dyDescent="0.3">
      <c r="A858" s="37"/>
      <c r="B858" s="12"/>
      <c r="C858" s="37"/>
    </row>
    <row r="859" spans="1:3" ht="14.25" customHeight="1" x14ac:dyDescent="0.3">
      <c r="A859" s="37"/>
      <c r="B859" s="12"/>
      <c r="C859" s="37"/>
    </row>
    <row r="860" spans="1:3" ht="14.25" customHeight="1" x14ac:dyDescent="0.3">
      <c r="A860" s="37"/>
      <c r="B860" s="12"/>
      <c r="C860" s="37"/>
    </row>
    <row r="861" spans="1:3" ht="14.25" customHeight="1" x14ac:dyDescent="0.3">
      <c r="A861" s="37"/>
      <c r="B861" s="12"/>
      <c r="C861" s="37"/>
    </row>
    <row r="862" spans="1:3" ht="14.25" customHeight="1" x14ac:dyDescent="0.3">
      <c r="A862" s="37"/>
      <c r="B862" s="12"/>
      <c r="C862" s="37"/>
    </row>
    <row r="863" spans="1:3" ht="14.25" customHeight="1" x14ac:dyDescent="0.3">
      <c r="A863" s="37"/>
      <c r="B863" s="12"/>
      <c r="C863" s="37"/>
    </row>
    <row r="864" spans="1:3" ht="14.25" customHeight="1" x14ac:dyDescent="0.3">
      <c r="A864" s="37"/>
      <c r="B864" s="12"/>
      <c r="C864" s="37"/>
    </row>
    <row r="865" spans="1:3" ht="14.25" customHeight="1" x14ac:dyDescent="0.3">
      <c r="A865" s="37"/>
      <c r="B865" s="12"/>
      <c r="C865" s="37"/>
    </row>
    <row r="866" spans="1:3" ht="14.25" customHeight="1" x14ac:dyDescent="0.3">
      <c r="A866" s="37"/>
      <c r="B866" s="12"/>
      <c r="C866" s="37"/>
    </row>
    <row r="867" spans="1:3" ht="14.25" customHeight="1" x14ac:dyDescent="0.3">
      <c r="A867" s="37"/>
      <c r="B867" s="12"/>
      <c r="C867" s="37"/>
    </row>
    <row r="868" spans="1:3" ht="14.25" customHeight="1" x14ac:dyDescent="0.3">
      <c r="A868" s="37"/>
      <c r="B868" s="12"/>
      <c r="C868" s="37"/>
    </row>
    <row r="869" spans="1:3" ht="14.25" customHeight="1" x14ac:dyDescent="0.3">
      <c r="A869" s="37"/>
      <c r="B869" s="12"/>
      <c r="C869" s="37"/>
    </row>
    <row r="870" spans="1:3" ht="14.25" customHeight="1" x14ac:dyDescent="0.3">
      <c r="A870" s="37"/>
      <c r="B870" s="12"/>
      <c r="C870" s="37"/>
    </row>
    <row r="871" spans="1:3" ht="14.25" customHeight="1" x14ac:dyDescent="0.3">
      <c r="A871" s="37"/>
      <c r="B871" s="12"/>
      <c r="C871" s="37"/>
    </row>
    <row r="872" spans="1:3" ht="14.25" customHeight="1" x14ac:dyDescent="0.3">
      <c r="A872" s="37"/>
      <c r="B872" s="12"/>
      <c r="C872" s="37"/>
    </row>
    <row r="873" spans="1:3" ht="14.25" customHeight="1" x14ac:dyDescent="0.3">
      <c r="A873" s="37"/>
      <c r="B873" s="12"/>
      <c r="C873" s="37"/>
    </row>
    <row r="874" spans="1:3" ht="14.25" customHeight="1" x14ac:dyDescent="0.3">
      <c r="A874" s="37"/>
      <c r="B874" s="12"/>
      <c r="C874" s="37"/>
    </row>
    <row r="875" spans="1:3" ht="14.25" customHeight="1" x14ac:dyDescent="0.3">
      <c r="A875" s="37"/>
      <c r="B875" s="12"/>
      <c r="C875" s="37"/>
    </row>
    <row r="876" spans="1:3" ht="14.25" customHeight="1" x14ac:dyDescent="0.3">
      <c r="A876" s="37"/>
      <c r="B876" s="12"/>
      <c r="C876" s="37"/>
    </row>
    <row r="877" spans="1:3" ht="14.25" customHeight="1" x14ac:dyDescent="0.3">
      <c r="A877" s="37"/>
      <c r="B877" s="12"/>
      <c r="C877" s="37"/>
    </row>
    <row r="878" spans="1:3" ht="14.25" customHeight="1" x14ac:dyDescent="0.3">
      <c r="A878" s="37"/>
      <c r="B878" s="12"/>
      <c r="C878" s="37"/>
    </row>
    <row r="879" spans="1:3" ht="14.25" customHeight="1" x14ac:dyDescent="0.3">
      <c r="A879" s="37"/>
      <c r="B879" s="12"/>
      <c r="C879" s="37"/>
    </row>
    <row r="880" spans="1:3" ht="14.25" customHeight="1" x14ac:dyDescent="0.3">
      <c r="A880" s="37"/>
      <c r="B880" s="12"/>
      <c r="C880" s="37"/>
    </row>
    <row r="881" spans="1:3" ht="14.25" customHeight="1" x14ac:dyDescent="0.3">
      <c r="A881" s="37"/>
      <c r="B881" s="12"/>
      <c r="C881" s="37"/>
    </row>
    <row r="882" spans="1:3" ht="14.25" customHeight="1" x14ac:dyDescent="0.3">
      <c r="A882" s="37"/>
      <c r="B882" s="12"/>
      <c r="C882" s="37"/>
    </row>
    <row r="883" spans="1:3" ht="14.25" customHeight="1" x14ac:dyDescent="0.3">
      <c r="A883" s="37"/>
      <c r="B883" s="12"/>
      <c r="C883" s="37"/>
    </row>
    <row r="884" spans="1:3" ht="14.25" customHeight="1" x14ac:dyDescent="0.3">
      <c r="A884" s="37"/>
      <c r="B884" s="12"/>
      <c r="C884" s="37"/>
    </row>
    <row r="885" spans="1:3" ht="14.25" customHeight="1" x14ac:dyDescent="0.3">
      <c r="A885" s="37"/>
      <c r="B885" s="12"/>
      <c r="C885" s="37"/>
    </row>
    <row r="886" spans="1:3" ht="14.25" customHeight="1" x14ac:dyDescent="0.3">
      <c r="A886" s="37"/>
      <c r="B886" s="12"/>
      <c r="C886" s="37"/>
    </row>
    <row r="887" spans="1:3" ht="14.25" customHeight="1" x14ac:dyDescent="0.3">
      <c r="A887" s="37"/>
      <c r="B887" s="12"/>
      <c r="C887" s="37"/>
    </row>
    <row r="888" spans="1:3" ht="14.25" customHeight="1" x14ac:dyDescent="0.3">
      <c r="A888" s="37"/>
      <c r="B888" s="12"/>
      <c r="C888" s="37"/>
    </row>
    <row r="889" spans="1:3" ht="14.25" customHeight="1" x14ac:dyDescent="0.3">
      <c r="A889" s="37"/>
      <c r="B889" s="12"/>
      <c r="C889" s="37"/>
    </row>
    <row r="890" spans="1:3" ht="14.25" customHeight="1" x14ac:dyDescent="0.3">
      <c r="A890" s="37"/>
      <c r="B890" s="12"/>
      <c r="C890" s="37"/>
    </row>
    <row r="891" spans="1:3" ht="14.25" customHeight="1" x14ac:dyDescent="0.3">
      <c r="A891" s="37"/>
      <c r="B891" s="12"/>
      <c r="C891" s="37"/>
    </row>
    <row r="892" spans="1:3" ht="14.25" customHeight="1" x14ac:dyDescent="0.3">
      <c r="A892" s="37"/>
      <c r="B892" s="12"/>
      <c r="C892" s="37"/>
    </row>
    <row r="893" spans="1:3" ht="14.25" customHeight="1" x14ac:dyDescent="0.3">
      <c r="A893" s="37"/>
      <c r="B893" s="12"/>
      <c r="C893" s="37"/>
    </row>
    <row r="894" spans="1:3" ht="14.25" customHeight="1" x14ac:dyDescent="0.3">
      <c r="A894" s="37"/>
      <c r="B894" s="12"/>
      <c r="C894" s="37"/>
    </row>
    <row r="895" spans="1:3" ht="14.25" customHeight="1" x14ac:dyDescent="0.3">
      <c r="A895" s="37"/>
      <c r="B895" s="12"/>
      <c r="C895" s="37"/>
    </row>
    <row r="896" spans="1:3" ht="14.25" customHeight="1" x14ac:dyDescent="0.3">
      <c r="A896" s="37"/>
      <c r="B896" s="12"/>
      <c r="C896" s="37"/>
    </row>
    <row r="897" spans="1:3" ht="14.25" customHeight="1" x14ac:dyDescent="0.3">
      <c r="A897" s="37"/>
      <c r="B897" s="12"/>
      <c r="C897" s="37"/>
    </row>
    <row r="898" spans="1:3" ht="14.25" customHeight="1" x14ac:dyDescent="0.3">
      <c r="A898" s="37"/>
      <c r="B898" s="12"/>
      <c r="C898" s="37"/>
    </row>
    <row r="899" spans="1:3" ht="14.25" customHeight="1" x14ac:dyDescent="0.3">
      <c r="A899" s="37"/>
      <c r="B899" s="12"/>
      <c r="C899" s="37"/>
    </row>
    <row r="900" spans="1:3" ht="14.25" customHeight="1" x14ac:dyDescent="0.3">
      <c r="A900" s="37"/>
      <c r="B900" s="12"/>
      <c r="C900" s="37"/>
    </row>
    <row r="901" spans="1:3" ht="14.25" customHeight="1" x14ac:dyDescent="0.3">
      <c r="A901" s="37"/>
      <c r="B901" s="12"/>
      <c r="C901" s="37"/>
    </row>
    <row r="902" spans="1:3" ht="14.25" customHeight="1" x14ac:dyDescent="0.3">
      <c r="A902" s="37"/>
      <c r="B902" s="12"/>
      <c r="C902" s="37"/>
    </row>
    <row r="903" spans="1:3" ht="14.25" customHeight="1" x14ac:dyDescent="0.3">
      <c r="A903" s="37"/>
      <c r="B903" s="12"/>
      <c r="C903" s="37"/>
    </row>
    <row r="904" spans="1:3" ht="14.25" customHeight="1" x14ac:dyDescent="0.3">
      <c r="A904" s="37"/>
      <c r="B904" s="12"/>
      <c r="C904" s="37"/>
    </row>
    <row r="905" spans="1:3" ht="14.25" customHeight="1" x14ac:dyDescent="0.3">
      <c r="A905" s="37"/>
      <c r="B905" s="12"/>
      <c r="C905" s="37"/>
    </row>
    <row r="906" spans="1:3" ht="14.25" customHeight="1" x14ac:dyDescent="0.3">
      <c r="A906" s="37"/>
      <c r="B906" s="12"/>
      <c r="C906" s="37"/>
    </row>
    <row r="907" spans="1:3" ht="14.25" customHeight="1" x14ac:dyDescent="0.3">
      <c r="A907" s="37"/>
      <c r="B907" s="12"/>
      <c r="C907" s="37"/>
    </row>
    <row r="908" spans="1:3" ht="14.25" customHeight="1" x14ac:dyDescent="0.3">
      <c r="A908" s="37"/>
      <c r="B908" s="12"/>
      <c r="C908" s="37"/>
    </row>
    <row r="909" spans="1:3" ht="14.25" customHeight="1" x14ac:dyDescent="0.3">
      <c r="A909" s="37"/>
      <c r="B909" s="12"/>
      <c r="C909" s="37"/>
    </row>
    <row r="910" spans="1:3" ht="14.25" customHeight="1" x14ac:dyDescent="0.3">
      <c r="A910" s="37"/>
      <c r="B910" s="12"/>
      <c r="C910" s="37"/>
    </row>
    <row r="911" spans="1:3" ht="14.25" customHeight="1" x14ac:dyDescent="0.3">
      <c r="A911" s="37"/>
      <c r="B911" s="12"/>
      <c r="C911" s="37"/>
    </row>
    <row r="912" spans="1:3" ht="14.25" customHeight="1" x14ac:dyDescent="0.3">
      <c r="A912" s="37"/>
      <c r="B912" s="12"/>
      <c r="C912" s="37"/>
    </row>
    <row r="913" spans="1:3" ht="14.25" customHeight="1" x14ac:dyDescent="0.3">
      <c r="A913" s="37"/>
      <c r="B913" s="12"/>
      <c r="C913" s="37"/>
    </row>
    <row r="914" spans="1:3" ht="14.25" customHeight="1" x14ac:dyDescent="0.3">
      <c r="A914" s="37"/>
      <c r="B914" s="12"/>
      <c r="C914" s="37"/>
    </row>
    <row r="915" spans="1:3" ht="14.25" customHeight="1" x14ac:dyDescent="0.3">
      <c r="A915" s="37"/>
      <c r="B915" s="12"/>
      <c r="C915" s="37"/>
    </row>
    <row r="916" spans="1:3" ht="14.25" customHeight="1" x14ac:dyDescent="0.3">
      <c r="A916" s="37"/>
      <c r="B916" s="12"/>
      <c r="C916" s="37"/>
    </row>
    <row r="917" spans="1:3" ht="14.25" customHeight="1" x14ac:dyDescent="0.3">
      <c r="A917" s="37"/>
      <c r="B917" s="12"/>
      <c r="C917" s="37"/>
    </row>
    <row r="918" spans="1:3" ht="14.25" customHeight="1" x14ac:dyDescent="0.3">
      <c r="A918" s="37"/>
      <c r="B918" s="12"/>
      <c r="C918" s="37"/>
    </row>
    <row r="919" spans="1:3" ht="14.25" customHeight="1" x14ac:dyDescent="0.3">
      <c r="A919" s="37"/>
      <c r="B919" s="12"/>
      <c r="C919" s="37"/>
    </row>
    <row r="920" spans="1:3" ht="14.25" customHeight="1" x14ac:dyDescent="0.3">
      <c r="A920" s="37"/>
      <c r="B920" s="12"/>
      <c r="C920" s="37"/>
    </row>
    <row r="921" spans="1:3" ht="14.25" customHeight="1" x14ac:dyDescent="0.3">
      <c r="A921" s="37"/>
      <c r="B921" s="12"/>
      <c r="C921" s="37"/>
    </row>
    <row r="922" spans="1:3" ht="14.25" customHeight="1" x14ac:dyDescent="0.3">
      <c r="A922" s="37"/>
      <c r="B922" s="12"/>
      <c r="C922" s="37"/>
    </row>
    <row r="923" spans="1:3" ht="14.25" customHeight="1" x14ac:dyDescent="0.3">
      <c r="A923" s="37"/>
      <c r="B923" s="12"/>
      <c r="C923" s="37"/>
    </row>
    <row r="924" spans="1:3" ht="14.25" customHeight="1" x14ac:dyDescent="0.3">
      <c r="A924" s="37"/>
      <c r="B924" s="12"/>
      <c r="C924" s="37"/>
    </row>
    <row r="925" spans="1:3" ht="14.25" customHeight="1" x14ac:dyDescent="0.3">
      <c r="A925" s="37"/>
      <c r="B925" s="12"/>
      <c r="C925" s="37"/>
    </row>
    <row r="926" spans="1:3" ht="14.25" customHeight="1" x14ac:dyDescent="0.3">
      <c r="A926" s="37"/>
      <c r="B926" s="12"/>
      <c r="C926" s="37"/>
    </row>
    <row r="927" spans="1:3" ht="14.25" customHeight="1" x14ac:dyDescent="0.3">
      <c r="A927" s="37"/>
      <c r="B927" s="12"/>
      <c r="C927" s="37"/>
    </row>
    <row r="928" spans="1:3" ht="14.25" customHeight="1" x14ac:dyDescent="0.3">
      <c r="A928" s="37"/>
      <c r="B928" s="12"/>
      <c r="C928" s="37"/>
    </row>
    <row r="929" spans="1:3" ht="14.25" customHeight="1" x14ac:dyDescent="0.3">
      <c r="A929" s="37"/>
      <c r="B929" s="12"/>
      <c r="C929" s="37"/>
    </row>
    <row r="930" spans="1:3" ht="14.25" customHeight="1" x14ac:dyDescent="0.3">
      <c r="A930" s="37"/>
      <c r="B930" s="12"/>
      <c r="C930" s="37"/>
    </row>
    <row r="931" spans="1:3" ht="14.25" customHeight="1" x14ac:dyDescent="0.3">
      <c r="A931" s="37"/>
      <c r="B931" s="12"/>
      <c r="C931" s="37"/>
    </row>
    <row r="932" spans="1:3" ht="14.25" customHeight="1" x14ac:dyDescent="0.3">
      <c r="A932" s="37"/>
      <c r="B932" s="12"/>
      <c r="C932" s="37"/>
    </row>
    <row r="933" spans="1:3" ht="14.25" customHeight="1" x14ac:dyDescent="0.3">
      <c r="A933" s="37"/>
      <c r="B933" s="12"/>
      <c r="C933" s="37"/>
    </row>
    <row r="934" spans="1:3" ht="14.25" customHeight="1" x14ac:dyDescent="0.3">
      <c r="A934" s="37"/>
      <c r="B934" s="12"/>
      <c r="C934" s="37"/>
    </row>
    <row r="935" spans="1:3" ht="14.25" customHeight="1" x14ac:dyDescent="0.3">
      <c r="A935" s="37"/>
      <c r="B935" s="12"/>
      <c r="C935" s="37"/>
    </row>
    <row r="936" spans="1:3" ht="14.25" customHeight="1" x14ac:dyDescent="0.3">
      <c r="A936" s="37"/>
      <c r="B936" s="12"/>
      <c r="C936" s="37"/>
    </row>
    <row r="937" spans="1:3" ht="14.25" customHeight="1" x14ac:dyDescent="0.3">
      <c r="A937" s="37"/>
      <c r="B937" s="12"/>
      <c r="C937" s="37"/>
    </row>
    <row r="938" spans="1:3" ht="14.25" customHeight="1" x14ac:dyDescent="0.3">
      <c r="A938" s="37"/>
      <c r="B938" s="12"/>
      <c r="C938" s="37"/>
    </row>
    <row r="939" spans="1:3" ht="14.25" customHeight="1" x14ac:dyDescent="0.3">
      <c r="A939" s="37"/>
      <c r="B939" s="12"/>
      <c r="C939" s="37"/>
    </row>
    <row r="940" spans="1:3" ht="14.25" customHeight="1" x14ac:dyDescent="0.3">
      <c r="A940" s="37"/>
      <c r="B940" s="12"/>
      <c r="C940" s="37"/>
    </row>
    <row r="941" spans="1:3" ht="14.25" customHeight="1" x14ac:dyDescent="0.3">
      <c r="A941" s="37"/>
      <c r="B941" s="12"/>
      <c r="C941" s="37"/>
    </row>
    <row r="942" spans="1:3" ht="14.25" customHeight="1" x14ac:dyDescent="0.3">
      <c r="A942" s="37"/>
      <c r="B942" s="12"/>
      <c r="C942" s="37"/>
    </row>
    <row r="943" spans="1:3" ht="14.25" customHeight="1" x14ac:dyDescent="0.3">
      <c r="A943" s="37"/>
      <c r="B943" s="12"/>
      <c r="C943" s="37"/>
    </row>
    <row r="944" spans="1:3" ht="14.25" customHeight="1" x14ac:dyDescent="0.3">
      <c r="A944" s="37"/>
      <c r="B944" s="12"/>
      <c r="C944" s="37"/>
    </row>
    <row r="945" spans="1:3" ht="14.25" customHeight="1" x14ac:dyDescent="0.3">
      <c r="A945" s="37"/>
      <c r="B945" s="12"/>
      <c r="C945" s="37"/>
    </row>
    <row r="946" spans="1:3" ht="14.25" customHeight="1" x14ac:dyDescent="0.3">
      <c r="A946" s="37"/>
      <c r="B946" s="12"/>
      <c r="C946" s="37"/>
    </row>
    <row r="947" spans="1:3" ht="14.25" customHeight="1" x14ac:dyDescent="0.3">
      <c r="A947" s="37"/>
      <c r="B947" s="12"/>
      <c r="C947" s="37"/>
    </row>
    <row r="948" spans="1:3" ht="14.25" customHeight="1" x14ac:dyDescent="0.3">
      <c r="A948" s="37"/>
      <c r="B948" s="12"/>
      <c r="C948" s="37"/>
    </row>
    <row r="949" spans="1:3" ht="14.25" customHeight="1" x14ac:dyDescent="0.3">
      <c r="A949" s="37"/>
      <c r="B949" s="12"/>
      <c r="C949" s="37"/>
    </row>
    <row r="950" spans="1:3" ht="14.25" customHeight="1" x14ac:dyDescent="0.3">
      <c r="A950" s="37"/>
      <c r="B950" s="12"/>
      <c r="C950" s="37"/>
    </row>
    <row r="951" spans="1:3" ht="14.25" customHeight="1" x14ac:dyDescent="0.3">
      <c r="A951" s="37"/>
      <c r="B951" s="12"/>
      <c r="C951" s="37"/>
    </row>
    <row r="952" spans="1:3" ht="14.25" customHeight="1" x14ac:dyDescent="0.3">
      <c r="A952" s="37"/>
      <c r="B952" s="12"/>
      <c r="C952" s="37"/>
    </row>
    <row r="953" spans="1:3" ht="14.25" customHeight="1" x14ac:dyDescent="0.3">
      <c r="A953" s="37"/>
      <c r="B953" s="12"/>
      <c r="C953" s="37"/>
    </row>
    <row r="954" spans="1:3" ht="14.25" customHeight="1" x14ac:dyDescent="0.3">
      <c r="A954" s="37"/>
      <c r="B954" s="12"/>
      <c r="C954" s="37"/>
    </row>
    <row r="955" spans="1:3" ht="14.25" customHeight="1" x14ac:dyDescent="0.3">
      <c r="A955" s="37"/>
      <c r="B955" s="12"/>
      <c r="C955" s="37"/>
    </row>
    <row r="956" spans="1:3" ht="14.25" customHeight="1" x14ac:dyDescent="0.3">
      <c r="A956" s="37"/>
      <c r="B956" s="12"/>
      <c r="C956" s="37"/>
    </row>
    <row r="957" spans="1:3" ht="14.25" customHeight="1" x14ac:dyDescent="0.3">
      <c r="A957" s="37"/>
      <c r="B957" s="12"/>
      <c r="C957" s="37"/>
    </row>
    <row r="958" spans="1:3" ht="14.25" customHeight="1" x14ac:dyDescent="0.3">
      <c r="A958" s="37"/>
      <c r="B958" s="12"/>
      <c r="C958" s="37"/>
    </row>
    <row r="959" spans="1:3" ht="14.25" customHeight="1" x14ac:dyDescent="0.3">
      <c r="A959" s="37"/>
      <c r="B959" s="12"/>
      <c r="C959" s="37"/>
    </row>
    <row r="960" spans="1:3" ht="14.25" customHeight="1" x14ac:dyDescent="0.3">
      <c r="A960" s="37"/>
      <c r="B960" s="12"/>
      <c r="C960" s="37"/>
    </row>
    <row r="961" spans="1:3" ht="14.25" customHeight="1" x14ac:dyDescent="0.3">
      <c r="A961" s="37"/>
      <c r="B961" s="12"/>
      <c r="C961" s="37"/>
    </row>
    <row r="962" spans="1:3" ht="14.25" customHeight="1" x14ac:dyDescent="0.3">
      <c r="A962" s="37"/>
      <c r="B962" s="12"/>
      <c r="C962" s="37"/>
    </row>
    <row r="963" spans="1:3" ht="14.25" customHeight="1" x14ac:dyDescent="0.3">
      <c r="A963" s="37"/>
      <c r="B963" s="12"/>
      <c r="C963" s="37"/>
    </row>
    <row r="964" spans="1:3" ht="14.25" customHeight="1" x14ac:dyDescent="0.3">
      <c r="A964" s="37"/>
      <c r="B964" s="12"/>
      <c r="C964" s="37"/>
    </row>
    <row r="965" spans="1:3" ht="14.25" customHeight="1" x14ac:dyDescent="0.3">
      <c r="A965" s="37"/>
      <c r="B965" s="12"/>
      <c r="C965" s="37"/>
    </row>
    <row r="966" spans="1:3" ht="14.25" customHeight="1" x14ac:dyDescent="0.3">
      <c r="A966" s="37"/>
      <c r="B966" s="12"/>
      <c r="C966" s="37"/>
    </row>
    <row r="967" spans="1:3" ht="14.25" customHeight="1" x14ac:dyDescent="0.3">
      <c r="A967" s="37"/>
      <c r="B967" s="12"/>
      <c r="C967" s="37"/>
    </row>
    <row r="968" spans="1:3" ht="14.25" customHeight="1" x14ac:dyDescent="0.3">
      <c r="A968" s="37"/>
      <c r="B968" s="12"/>
      <c r="C968" s="37"/>
    </row>
    <row r="969" spans="1:3" ht="14.25" customHeight="1" x14ac:dyDescent="0.3">
      <c r="A969" s="37"/>
      <c r="B969" s="12"/>
      <c r="C969" s="37"/>
    </row>
    <row r="970" spans="1:3" ht="14.25" customHeight="1" x14ac:dyDescent="0.3">
      <c r="A970" s="37"/>
      <c r="B970" s="12"/>
      <c r="C970" s="37"/>
    </row>
    <row r="971" spans="1:3" ht="14.25" customHeight="1" x14ac:dyDescent="0.3">
      <c r="A971" s="37"/>
      <c r="B971" s="12"/>
      <c r="C971" s="37"/>
    </row>
    <row r="972" spans="1:3" ht="14.25" customHeight="1" x14ac:dyDescent="0.3">
      <c r="A972" s="37"/>
      <c r="B972" s="12"/>
      <c r="C972" s="37"/>
    </row>
    <row r="973" spans="1:3" ht="14.25" customHeight="1" x14ac:dyDescent="0.3">
      <c r="A973" s="37"/>
      <c r="B973" s="12"/>
      <c r="C973" s="37"/>
    </row>
    <row r="974" spans="1:3" ht="14.25" customHeight="1" x14ac:dyDescent="0.3">
      <c r="A974" s="37"/>
      <c r="B974" s="12"/>
      <c r="C974" s="37"/>
    </row>
    <row r="975" spans="1:3" ht="14.25" customHeight="1" x14ac:dyDescent="0.3">
      <c r="A975" s="37"/>
      <c r="B975" s="12"/>
      <c r="C975" s="37"/>
    </row>
    <row r="976" spans="1:3" ht="14.25" customHeight="1" x14ac:dyDescent="0.3">
      <c r="A976" s="37"/>
      <c r="B976" s="12"/>
      <c r="C976" s="37"/>
    </row>
    <row r="977" spans="1:3" ht="14.25" customHeight="1" x14ac:dyDescent="0.3">
      <c r="A977" s="37"/>
      <c r="B977" s="12"/>
      <c r="C977" s="37"/>
    </row>
    <row r="978" spans="1:3" ht="14.25" customHeight="1" x14ac:dyDescent="0.3">
      <c r="A978" s="37"/>
      <c r="B978" s="12"/>
      <c r="C978" s="37"/>
    </row>
    <row r="979" spans="1:3" ht="14.25" customHeight="1" x14ac:dyDescent="0.3">
      <c r="A979" s="37"/>
      <c r="B979" s="12"/>
      <c r="C979" s="37"/>
    </row>
    <row r="980" spans="1:3" ht="14.25" customHeight="1" x14ac:dyDescent="0.3">
      <c r="A980" s="37"/>
      <c r="B980" s="12"/>
      <c r="C980" s="37"/>
    </row>
    <row r="981" spans="1:3" ht="14.25" customHeight="1" x14ac:dyDescent="0.3">
      <c r="A981" s="37"/>
      <c r="B981" s="12"/>
      <c r="C981" s="37"/>
    </row>
    <row r="982" spans="1:3" ht="14.25" customHeight="1" x14ac:dyDescent="0.3">
      <c r="A982" s="37"/>
      <c r="B982" s="12"/>
      <c r="C982" s="37"/>
    </row>
    <row r="983" spans="1:3" ht="14.25" customHeight="1" x14ac:dyDescent="0.3">
      <c r="A983" s="37"/>
      <c r="B983" s="12"/>
      <c r="C983" s="37"/>
    </row>
    <row r="984" spans="1:3" ht="14.25" customHeight="1" x14ac:dyDescent="0.3">
      <c r="A984" s="37"/>
      <c r="B984" s="12"/>
      <c r="C984" s="37"/>
    </row>
    <row r="985" spans="1:3" ht="14.25" customHeight="1" x14ac:dyDescent="0.3">
      <c r="A985" s="37"/>
      <c r="B985" s="12"/>
      <c r="C985" s="37"/>
    </row>
    <row r="986" spans="1:3" ht="14.25" customHeight="1" x14ac:dyDescent="0.3">
      <c r="A986" s="37"/>
      <c r="B986" s="12"/>
      <c r="C986" s="37"/>
    </row>
    <row r="987" spans="1:3" ht="14.25" customHeight="1" x14ac:dyDescent="0.3">
      <c r="A987" s="37"/>
      <c r="B987" s="12"/>
      <c r="C987" s="37"/>
    </row>
    <row r="988" spans="1:3" ht="14.25" customHeight="1" x14ac:dyDescent="0.3">
      <c r="A988" s="37"/>
      <c r="B988" s="12"/>
      <c r="C988" s="37"/>
    </row>
    <row r="989" spans="1:3" ht="14.25" customHeight="1" x14ac:dyDescent="0.3">
      <c r="A989" s="37"/>
      <c r="B989" s="12"/>
      <c r="C989" s="37"/>
    </row>
    <row r="990" spans="1:3" ht="14.25" customHeight="1" x14ac:dyDescent="0.3">
      <c r="A990" s="37"/>
      <c r="B990" s="12"/>
      <c r="C990" s="37"/>
    </row>
    <row r="991" spans="1:3" ht="14.25" customHeight="1" x14ac:dyDescent="0.3">
      <c r="A991" s="37"/>
      <c r="B991" s="12"/>
      <c r="C991" s="37"/>
    </row>
    <row r="992" spans="1:3" ht="14.25" customHeight="1" x14ac:dyDescent="0.3">
      <c r="A992" s="37"/>
      <c r="B992" s="12"/>
      <c r="C992" s="37"/>
    </row>
    <row r="993" spans="1:3" ht="14.25" customHeight="1" x14ac:dyDescent="0.3">
      <c r="A993" s="37"/>
      <c r="B993" s="12"/>
      <c r="C993" s="37"/>
    </row>
    <row r="994" spans="1:3" ht="14.25" customHeight="1" x14ac:dyDescent="0.3">
      <c r="A994" s="37"/>
      <c r="B994" s="12"/>
      <c r="C994" s="37"/>
    </row>
    <row r="995" spans="1:3" ht="14.25" customHeight="1" x14ac:dyDescent="0.3">
      <c r="A995" s="37"/>
      <c r="B995" s="12"/>
      <c r="C995" s="37"/>
    </row>
    <row r="996" spans="1:3" ht="14.25" customHeight="1" x14ac:dyDescent="0.3">
      <c r="A996" s="37"/>
      <c r="B996" s="12"/>
      <c r="C996" s="37"/>
    </row>
    <row r="997" spans="1:3" ht="14.25" customHeight="1" x14ac:dyDescent="0.3">
      <c r="A997" s="37"/>
      <c r="B997" s="12"/>
      <c r="C997" s="37"/>
    </row>
    <row r="998" spans="1:3" ht="14.25" customHeight="1" x14ac:dyDescent="0.3">
      <c r="A998" s="37"/>
      <c r="B998" s="12"/>
      <c r="C998" s="37"/>
    </row>
    <row r="999" spans="1:3" ht="14.25" customHeight="1" x14ac:dyDescent="0.3">
      <c r="A999" s="37"/>
      <c r="B999" s="12"/>
      <c r="C999" s="37"/>
    </row>
    <row r="1000" spans="1:3" ht="14.25" customHeight="1" x14ac:dyDescent="0.3">
      <c r="A1000" s="37"/>
      <c r="B1000" s="12"/>
      <c r="C1000" s="37"/>
    </row>
    <row r="1001" spans="1:3" ht="14.25" customHeight="1" x14ac:dyDescent="0.3">
      <c r="A1001" s="37"/>
      <c r="B1001" s="12"/>
      <c r="C1001" s="37"/>
    </row>
    <row r="1002" spans="1:3" ht="14.25" customHeight="1" x14ac:dyDescent="0.3">
      <c r="A1002" s="37"/>
      <c r="B1002" s="12"/>
      <c r="C1002" s="37"/>
    </row>
    <row r="1003" spans="1:3" ht="14.25" customHeight="1" x14ac:dyDescent="0.3">
      <c r="A1003" s="37"/>
      <c r="B1003" s="12"/>
      <c r="C1003" s="37"/>
    </row>
    <row r="1004" spans="1:3" ht="14.25" customHeight="1" x14ac:dyDescent="0.3">
      <c r="A1004" s="37"/>
      <c r="B1004" s="12"/>
      <c r="C1004" s="37"/>
    </row>
    <row r="1005" spans="1:3" ht="14.25" customHeight="1" x14ac:dyDescent="0.3">
      <c r="A1005" s="37"/>
      <c r="B1005" s="12"/>
      <c r="C1005" s="37"/>
    </row>
    <row r="1006" spans="1:3" ht="14.25" customHeight="1" x14ac:dyDescent="0.3">
      <c r="A1006" s="37"/>
      <c r="B1006" s="12"/>
      <c r="C1006" s="37"/>
    </row>
    <row r="1007" spans="1:3" ht="14.25" customHeight="1" x14ac:dyDescent="0.3">
      <c r="A1007" s="37"/>
      <c r="B1007" s="12"/>
      <c r="C1007" s="37"/>
    </row>
    <row r="1008" spans="1:3" ht="14.25" customHeight="1" x14ac:dyDescent="0.3">
      <c r="A1008" s="37"/>
      <c r="B1008" s="12"/>
      <c r="C1008" s="37"/>
    </row>
    <row r="1009" spans="1:3" ht="14.25" customHeight="1" x14ac:dyDescent="0.3">
      <c r="A1009" s="37"/>
      <c r="B1009" s="12"/>
      <c r="C1009" s="37"/>
    </row>
    <row r="1010" spans="1:3" ht="14.25" customHeight="1" x14ac:dyDescent="0.3">
      <c r="A1010" s="37"/>
      <c r="B1010" s="12"/>
      <c r="C1010" s="37"/>
    </row>
    <row r="1011" spans="1:3" ht="14.25" customHeight="1" x14ac:dyDescent="0.3">
      <c r="A1011" s="37"/>
      <c r="B1011" s="12"/>
      <c r="C1011" s="37"/>
    </row>
    <row r="1012" spans="1:3" ht="14.25" customHeight="1" x14ac:dyDescent="0.3">
      <c r="A1012" s="37"/>
      <c r="B1012" s="12"/>
      <c r="C1012" s="37"/>
    </row>
    <row r="1013" spans="1:3" ht="14.25" customHeight="1" x14ac:dyDescent="0.3">
      <c r="A1013" s="37"/>
      <c r="B1013" s="12"/>
      <c r="C1013" s="37"/>
    </row>
    <row r="1014" spans="1:3" ht="14.25" customHeight="1" x14ac:dyDescent="0.3">
      <c r="A1014" s="37"/>
      <c r="B1014" s="12"/>
      <c r="C1014" s="37"/>
    </row>
    <row r="1015" spans="1:3" ht="14.25" customHeight="1" x14ac:dyDescent="0.3">
      <c r="A1015" s="37"/>
      <c r="B1015" s="12"/>
      <c r="C1015" s="37"/>
    </row>
    <row r="1016" spans="1:3" ht="14.25" customHeight="1" x14ac:dyDescent="0.3">
      <c r="A1016" s="37"/>
      <c r="B1016" s="12"/>
      <c r="C1016" s="37"/>
    </row>
    <row r="1017" spans="1:3" ht="14.25" customHeight="1" x14ac:dyDescent="0.3">
      <c r="A1017" s="37"/>
      <c r="B1017" s="12"/>
      <c r="C1017" s="37"/>
    </row>
    <row r="1018" spans="1:3" ht="14.25" customHeight="1" x14ac:dyDescent="0.3">
      <c r="A1018" s="37"/>
      <c r="B1018" s="12"/>
      <c r="C1018" s="37"/>
    </row>
    <row r="1019" spans="1:3" ht="14.25" customHeight="1" x14ac:dyDescent="0.3">
      <c r="A1019" s="37"/>
      <c r="B1019" s="12"/>
      <c r="C1019" s="37"/>
    </row>
    <row r="1020" spans="1:3" ht="14.25" customHeight="1" x14ac:dyDescent="0.3">
      <c r="A1020" s="37"/>
      <c r="B1020" s="12"/>
      <c r="C1020" s="37"/>
    </row>
    <row r="1021" spans="1:3" ht="14.25" customHeight="1" x14ac:dyDescent="0.3">
      <c r="A1021" s="37"/>
      <c r="B1021" s="12"/>
      <c r="C1021" s="37"/>
    </row>
    <row r="1022" spans="1:3" ht="14.25" customHeight="1" x14ac:dyDescent="0.3">
      <c r="A1022" s="37"/>
      <c r="B1022" s="12"/>
      <c r="C1022" s="37"/>
    </row>
    <row r="1023" spans="1:3" ht="14.25" customHeight="1" x14ac:dyDescent="0.3">
      <c r="A1023" s="37"/>
      <c r="B1023" s="12"/>
      <c r="C1023" s="37"/>
    </row>
    <row r="1024" spans="1:3" ht="14.25" customHeight="1" x14ac:dyDescent="0.3">
      <c r="A1024" s="37"/>
      <c r="B1024" s="12"/>
      <c r="C1024" s="37"/>
    </row>
    <row r="1025" spans="1:3" ht="14.25" customHeight="1" x14ac:dyDescent="0.3">
      <c r="A1025" s="37"/>
      <c r="B1025" s="12"/>
      <c r="C1025" s="37"/>
    </row>
    <row r="1026" spans="1:3" ht="14.25" customHeight="1" x14ac:dyDescent="0.3">
      <c r="A1026" s="37"/>
      <c r="B1026" s="12"/>
      <c r="C1026" s="37"/>
    </row>
    <row r="1027" spans="1:3" ht="14.25" customHeight="1" x14ac:dyDescent="0.3">
      <c r="A1027" s="37"/>
      <c r="B1027" s="12"/>
      <c r="C1027" s="37"/>
    </row>
    <row r="1028" spans="1:3" ht="14.25" customHeight="1" x14ac:dyDescent="0.3">
      <c r="A1028" s="37"/>
      <c r="B1028" s="12"/>
      <c r="C1028" s="37"/>
    </row>
    <row r="1029" spans="1:3" ht="14.25" customHeight="1" x14ac:dyDescent="0.3">
      <c r="A1029" s="37"/>
      <c r="B1029" s="12"/>
      <c r="C1029" s="37"/>
    </row>
    <row r="1030" spans="1:3" ht="14.25" customHeight="1" x14ac:dyDescent="0.3">
      <c r="A1030" s="37"/>
      <c r="B1030" s="12"/>
      <c r="C1030" s="37"/>
    </row>
    <row r="1031" spans="1:3" ht="14.25" customHeight="1" x14ac:dyDescent="0.3">
      <c r="A1031" s="37"/>
      <c r="B1031" s="12"/>
      <c r="C1031" s="37"/>
    </row>
    <row r="1032" spans="1:3" ht="14.25" customHeight="1" x14ac:dyDescent="0.3">
      <c r="A1032" s="37"/>
      <c r="B1032" s="12"/>
      <c r="C1032" s="37"/>
    </row>
    <row r="1033" spans="1:3" ht="14.25" customHeight="1" x14ac:dyDescent="0.3">
      <c r="A1033" s="37"/>
      <c r="B1033" s="12"/>
      <c r="C1033" s="37"/>
    </row>
    <row r="1034" spans="1:3" ht="14.25" customHeight="1" x14ac:dyDescent="0.3">
      <c r="A1034" s="37"/>
      <c r="B1034" s="12"/>
      <c r="C1034" s="37"/>
    </row>
    <row r="1035" spans="1:3" ht="14.25" customHeight="1" x14ac:dyDescent="0.3">
      <c r="A1035" s="37"/>
      <c r="B1035" s="12"/>
      <c r="C1035" s="37"/>
    </row>
    <row r="1036" spans="1:3" ht="14.25" customHeight="1" x14ac:dyDescent="0.3">
      <c r="A1036" s="37"/>
      <c r="B1036" s="12"/>
      <c r="C1036" s="37"/>
    </row>
    <row r="1037" spans="1:3" ht="14.25" customHeight="1" x14ac:dyDescent="0.3">
      <c r="A1037" s="37"/>
      <c r="B1037" s="12"/>
      <c r="C1037" s="37"/>
    </row>
    <row r="1038" spans="1:3" ht="14.25" customHeight="1" x14ac:dyDescent="0.3">
      <c r="A1038" s="37"/>
      <c r="B1038" s="12"/>
      <c r="C1038" s="37"/>
    </row>
    <row r="1039" spans="1:3" ht="14.25" customHeight="1" x14ac:dyDescent="0.3">
      <c r="A1039" s="37"/>
      <c r="B1039" s="12"/>
      <c r="C1039" s="37"/>
    </row>
    <row r="1040" spans="1:3" ht="14.25" customHeight="1" x14ac:dyDescent="0.3">
      <c r="A1040" s="37"/>
      <c r="B1040" s="12"/>
      <c r="C1040" s="37"/>
    </row>
    <row r="1041" spans="1:3" ht="14.25" customHeight="1" x14ac:dyDescent="0.3">
      <c r="A1041" s="37"/>
      <c r="B1041" s="12"/>
      <c r="C1041" s="37"/>
    </row>
    <row r="1042" spans="1:3" ht="14.25" customHeight="1" x14ac:dyDescent="0.3">
      <c r="A1042" s="37"/>
      <c r="B1042" s="12"/>
      <c r="C1042" s="37"/>
    </row>
    <row r="1043" spans="1:3" ht="14.25" customHeight="1" x14ac:dyDescent="0.3">
      <c r="A1043" s="37"/>
      <c r="B1043" s="12"/>
      <c r="C1043" s="37"/>
    </row>
    <row r="1044" spans="1:3" ht="14.25" customHeight="1" x14ac:dyDescent="0.3">
      <c r="A1044" s="37"/>
      <c r="B1044" s="12"/>
      <c r="C1044" s="37"/>
    </row>
    <row r="1045" spans="1:3" ht="14.25" customHeight="1" x14ac:dyDescent="0.3">
      <c r="A1045" s="37"/>
      <c r="B1045" s="12"/>
      <c r="C1045" s="37"/>
    </row>
    <row r="1046" spans="1:3" ht="14.25" customHeight="1" x14ac:dyDescent="0.3">
      <c r="A1046" s="37"/>
      <c r="B1046" s="12"/>
      <c r="C1046" s="37"/>
    </row>
    <row r="1047" spans="1:3" ht="14.25" customHeight="1" x14ac:dyDescent="0.3">
      <c r="A1047" s="37"/>
      <c r="B1047" s="12"/>
      <c r="C1047" s="37"/>
    </row>
    <row r="1048" spans="1:3" ht="14.25" customHeight="1" x14ac:dyDescent="0.3">
      <c r="A1048" s="37"/>
      <c r="B1048" s="12"/>
      <c r="C1048" s="37"/>
    </row>
    <row r="1049" spans="1:3" ht="14.25" customHeight="1" x14ac:dyDescent="0.3">
      <c r="A1049" s="37"/>
      <c r="B1049" s="12"/>
      <c r="C1049" s="37"/>
    </row>
    <row r="1050" spans="1:3" ht="14.25" customHeight="1" x14ac:dyDescent="0.3">
      <c r="A1050" s="37"/>
      <c r="B1050" s="12"/>
      <c r="C1050" s="37"/>
    </row>
    <row r="1051" spans="1:3" ht="14.25" customHeight="1" x14ac:dyDescent="0.3">
      <c r="A1051" s="37"/>
      <c r="B1051" s="12"/>
      <c r="C1051" s="37"/>
    </row>
    <row r="1052" spans="1:3" ht="14.25" customHeight="1" x14ac:dyDescent="0.3">
      <c r="A1052" s="37"/>
      <c r="B1052" s="12"/>
      <c r="C1052" s="37"/>
    </row>
    <row r="1053" spans="1:3" ht="14.25" customHeight="1" x14ac:dyDescent="0.3">
      <c r="A1053" s="37"/>
      <c r="B1053" s="12"/>
      <c r="C1053" s="37"/>
    </row>
    <row r="1054" spans="1:3" ht="14.25" customHeight="1" x14ac:dyDescent="0.3">
      <c r="A1054" s="37"/>
      <c r="B1054" s="12"/>
      <c r="C1054" s="37"/>
    </row>
    <row r="1055" spans="1:3" ht="14.25" customHeight="1" x14ac:dyDescent="0.3">
      <c r="A1055" s="37"/>
      <c r="B1055" s="12"/>
      <c r="C1055" s="37"/>
    </row>
    <row r="1056" spans="1:3" ht="14.25" customHeight="1" x14ac:dyDescent="0.3">
      <c r="A1056" s="37"/>
      <c r="B1056" s="12"/>
      <c r="C1056" s="37"/>
    </row>
    <row r="1057" spans="1:3" ht="14.25" customHeight="1" x14ac:dyDescent="0.3">
      <c r="A1057" s="37"/>
      <c r="B1057" s="12"/>
      <c r="C1057" s="37"/>
    </row>
    <row r="1058" spans="1:3" ht="14.25" customHeight="1" x14ac:dyDescent="0.3">
      <c r="A1058" s="37"/>
      <c r="B1058" s="12"/>
      <c r="C1058" s="37"/>
    </row>
    <row r="1059" spans="1:3" ht="14.25" customHeight="1" x14ac:dyDescent="0.3">
      <c r="A1059" s="37"/>
      <c r="B1059" s="12"/>
      <c r="C1059" s="37"/>
    </row>
    <row r="1060" spans="1:3" ht="14.25" customHeight="1" x14ac:dyDescent="0.3">
      <c r="A1060" s="37"/>
      <c r="B1060" s="12"/>
      <c r="C1060" s="37"/>
    </row>
    <row r="1061" spans="1:3" ht="14.25" customHeight="1" x14ac:dyDescent="0.3">
      <c r="A1061" s="37"/>
      <c r="B1061" s="12"/>
      <c r="C1061" s="37"/>
    </row>
    <row r="1062" spans="1:3" ht="14.25" customHeight="1" x14ac:dyDescent="0.3">
      <c r="A1062" s="37"/>
      <c r="B1062" s="12"/>
      <c r="C1062" s="37"/>
    </row>
    <row r="1063" spans="1:3" ht="14.25" customHeight="1" x14ac:dyDescent="0.3">
      <c r="A1063" s="37"/>
      <c r="B1063" s="12"/>
      <c r="C1063" s="37"/>
    </row>
    <row r="1064" spans="1:3" ht="14.25" customHeight="1" x14ac:dyDescent="0.3">
      <c r="A1064" s="37"/>
      <c r="B1064" s="12"/>
      <c r="C1064" s="37"/>
    </row>
    <row r="1065" spans="1:3" ht="14.25" customHeight="1" x14ac:dyDescent="0.3">
      <c r="A1065" s="37"/>
      <c r="B1065" s="12"/>
      <c r="C1065" s="37"/>
    </row>
    <row r="1066" spans="1:3" ht="14.25" customHeight="1" x14ac:dyDescent="0.3">
      <c r="A1066" s="37"/>
      <c r="B1066" s="12"/>
      <c r="C1066" s="37"/>
    </row>
    <row r="1067" spans="1:3" ht="14.25" customHeight="1" x14ac:dyDescent="0.3">
      <c r="A1067" s="37"/>
      <c r="B1067" s="12"/>
      <c r="C1067" s="37"/>
    </row>
    <row r="1068" spans="1:3" ht="14.25" customHeight="1" x14ac:dyDescent="0.3">
      <c r="A1068" s="37"/>
      <c r="B1068" s="12"/>
      <c r="C1068" s="37"/>
    </row>
    <row r="1069" spans="1:3" ht="14.25" customHeight="1" x14ac:dyDescent="0.3">
      <c r="A1069" s="37"/>
      <c r="B1069" s="12"/>
      <c r="C1069" s="37"/>
    </row>
    <row r="1070" spans="1:3" ht="14.25" customHeight="1" x14ac:dyDescent="0.3">
      <c r="A1070" s="37"/>
      <c r="B1070" s="12"/>
      <c r="C1070" s="37"/>
    </row>
    <row r="1071" spans="1:3" ht="14.25" customHeight="1" x14ac:dyDescent="0.3">
      <c r="A1071" s="37"/>
      <c r="B1071" s="12"/>
      <c r="C1071" s="37"/>
    </row>
    <row r="1072" spans="1:3" ht="14.25" customHeight="1" x14ac:dyDescent="0.3">
      <c r="A1072" s="37"/>
      <c r="B1072" s="12"/>
      <c r="C1072" s="37"/>
    </row>
    <row r="1073" spans="1:3" ht="14.25" customHeight="1" x14ac:dyDescent="0.3">
      <c r="A1073" s="37"/>
      <c r="B1073" s="12"/>
      <c r="C1073" s="37"/>
    </row>
    <row r="1074" spans="1:3" ht="14.25" customHeight="1" x14ac:dyDescent="0.3">
      <c r="A1074" s="37"/>
      <c r="B1074" s="12"/>
      <c r="C1074" s="37"/>
    </row>
    <row r="1075" spans="1:3" ht="14.25" customHeight="1" x14ac:dyDescent="0.3">
      <c r="A1075" s="37"/>
      <c r="B1075" s="12"/>
      <c r="C1075" s="37"/>
    </row>
    <row r="1076" spans="1:3" ht="14.25" customHeight="1" x14ac:dyDescent="0.3">
      <c r="A1076" s="37"/>
      <c r="B1076" s="12"/>
      <c r="C1076" s="37"/>
    </row>
    <row r="1077" spans="1:3" ht="14.25" customHeight="1" x14ac:dyDescent="0.3">
      <c r="A1077" s="37"/>
      <c r="B1077" s="12"/>
      <c r="C1077" s="37"/>
    </row>
    <row r="1078" spans="1:3" ht="14.25" customHeight="1" x14ac:dyDescent="0.3">
      <c r="A1078" s="37"/>
      <c r="B1078" s="12"/>
      <c r="C1078" s="37"/>
    </row>
    <row r="1079" spans="1:3" ht="14.25" customHeight="1" x14ac:dyDescent="0.3">
      <c r="A1079" s="37"/>
      <c r="B1079" s="12"/>
      <c r="C1079" s="37"/>
    </row>
    <row r="1080" spans="1:3" ht="14.25" customHeight="1" x14ac:dyDescent="0.3">
      <c r="A1080" s="37"/>
      <c r="B1080" s="12"/>
      <c r="C1080" s="37"/>
    </row>
    <row r="1081" spans="1:3" ht="14.25" customHeight="1" x14ac:dyDescent="0.3">
      <c r="A1081" s="37"/>
      <c r="B1081" s="12"/>
      <c r="C1081" s="37"/>
    </row>
    <row r="1082" spans="1:3" ht="14.25" customHeight="1" x14ac:dyDescent="0.3">
      <c r="A1082" s="37"/>
      <c r="B1082" s="12"/>
      <c r="C1082" s="37"/>
    </row>
    <row r="1083" spans="1:3" ht="14.25" customHeight="1" x14ac:dyDescent="0.3">
      <c r="A1083" s="37"/>
      <c r="B1083" s="12"/>
      <c r="C1083" s="37"/>
    </row>
    <row r="1084" spans="1:3" ht="14.25" customHeight="1" x14ac:dyDescent="0.3">
      <c r="A1084" s="37"/>
      <c r="B1084" s="12"/>
      <c r="C1084" s="37"/>
    </row>
    <row r="1085" spans="1:3" ht="14.25" customHeight="1" x14ac:dyDescent="0.3">
      <c r="A1085" s="37"/>
      <c r="B1085" s="12"/>
      <c r="C1085" s="37"/>
    </row>
    <row r="1086" spans="1:3" ht="14.25" customHeight="1" x14ac:dyDescent="0.3">
      <c r="A1086" s="37"/>
      <c r="B1086" s="12"/>
      <c r="C1086" s="37"/>
    </row>
    <row r="1087" spans="1:3" ht="14.25" customHeight="1" x14ac:dyDescent="0.3">
      <c r="A1087" s="37"/>
      <c r="B1087" s="12"/>
      <c r="C1087" s="37"/>
    </row>
    <row r="1088" spans="1:3" ht="14.25" customHeight="1" x14ac:dyDescent="0.3">
      <c r="A1088" s="37"/>
      <c r="B1088" s="12"/>
      <c r="C1088" s="37"/>
    </row>
    <row r="1089" spans="1:3" ht="14.25" customHeight="1" x14ac:dyDescent="0.3">
      <c r="A1089" s="37"/>
      <c r="B1089" s="12"/>
      <c r="C1089" s="37"/>
    </row>
    <row r="1090" spans="1:3" ht="14.25" customHeight="1" x14ac:dyDescent="0.3">
      <c r="A1090" s="37"/>
      <c r="B1090" s="12"/>
      <c r="C1090" s="37"/>
    </row>
    <row r="1091" spans="1:3" ht="14.25" customHeight="1" x14ac:dyDescent="0.3">
      <c r="A1091" s="37"/>
      <c r="B1091" s="12"/>
      <c r="C1091" s="37"/>
    </row>
    <row r="1092" spans="1:3" ht="14.25" customHeight="1" x14ac:dyDescent="0.3">
      <c r="A1092" s="37"/>
      <c r="B1092" s="12"/>
      <c r="C1092" s="37"/>
    </row>
    <row r="1093" spans="1:3" ht="14.25" customHeight="1" x14ac:dyDescent="0.3">
      <c r="A1093" s="37"/>
      <c r="B1093" s="12"/>
      <c r="C1093" s="37"/>
    </row>
    <row r="1094" spans="1:3" ht="14.25" customHeight="1" x14ac:dyDescent="0.3">
      <c r="A1094" s="37"/>
      <c r="B1094" s="12"/>
      <c r="C1094" s="37"/>
    </row>
    <row r="1095" spans="1:3" ht="14.25" customHeight="1" x14ac:dyDescent="0.3">
      <c r="A1095" s="37"/>
      <c r="B1095" s="12"/>
      <c r="C1095" s="37"/>
    </row>
    <row r="1096" spans="1:3" ht="14.25" customHeight="1" x14ac:dyDescent="0.3">
      <c r="A1096" s="37"/>
      <c r="B1096" s="12"/>
      <c r="C1096" s="37"/>
    </row>
    <row r="1097" spans="1:3" ht="14.25" customHeight="1" x14ac:dyDescent="0.3">
      <c r="A1097" s="37"/>
      <c r="B1097" s="12"/>
      <c r="C1097" s="37"/>
    </row>
    <row r="1098" spans="1:3" ht="14.25" customHeight="1" x14ac:dyDescent="0.3">
      <c r="A1098" s="37"/>
      <c r="B1098" s="12"/>
      <c r="C1098" s="37"/>
    </row>
    <row r="1099" spans="1:3" ht="14.25" customHeight="1" x14ac:dyDescent="0.3">
      <c r="A1099" s="37"/>
      <c r="B1099" s="12"/>
      <c r="C1099" s="37"/>
    </row>
    <row r="1100" spans="1:3" ht="14.25" customHeight="1" x14ac:dyDescent="0.3">
      <c r="A1100" s="37"/>
      <c r="B1100" s="12"/>
      <c r="C1100" s="37"/>
    </row>
    <row r="1101" spans="1:3" ht="14.25" customHeight="1" x14ac:dyDescent="0.3">
      <c r="A1101" s="37"/>
      <c r="B1101" s="12"/>
      <c r="C1101" s="37"/>
    </row>
    <row r="1102" spans="1:3" ht="14.25" customHeight="1" x14ac:dyDescent="0.3">
      <c r="A1102" s="37"/>
      <c r="B1102" s="12"/>
      <c r="C1102" s="37"/>
    </row>
    <row r="1103" spans="1:3" ht="14.25" customHeight="1" x14ac:dyDescent="0.3">
      <c r="A1103" s="37"/>
      <c r="B1103" s="12"/>
      <c r="C1103" s="37"/>
    </row>
    <row r="1104" spans="1:3" ht="14.25" customHeight="1" x14ac:dyDescent="0.3">
      <c r="A1104" s="37"/>
      <c r="B1104" s="12"/>
      <c r="C1104" s="37"/>
    </row>
    <row r="1105" spans="1:3" ht="14.25" customHeight="1" x14ac:dyDescent="0.3">
      <c r="A1105" s="37"/>
      <c r="B1105" s="12"/>
      <c r="C1105" s="37"/>
    </row>
    <row r="1106" spans="1:3" ht="14.25" customHeight="1" x14ac:dyDescent="0.3">
      <c r="A1106" s="37"/>
      <c r="B1106" s="12"/>
      <c r="C1106" s="37"/>
    </row>
    <row r="1107" spans="1:3" ht="14.25" customHeight="1" x14ac:dyDescent="0.3">
      <c r="A1107" s="37"/>
      <c r="B1107" s="12"/>
      <c r="C1107" s="37"/>
    </row>
    <row r="1108" spans="1:3" ht="14.25" customHeight="1" x14ac:dyDescent="0.3">
      <c r="A1108" s="37"/>
      <c r="B1108" s="12"/>
      <c r="C1108" s="37"/>
    </row>
    <row r="1109" spans="1:3" ht="14.25" customHeight="1" x14ac:dyDescent="0.3">
      <c r="A1109" s="37"/>
      <c r="B1109" s="12"/>
      <c r="C1109" s="37"/>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414062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C74"/>
  <sheetViews>
    <sheetView workbookViewId="0"/>
  </sheetViews>
  <sheetFormatPr defaultColWidth="14.44140625" defaultRowHeight="15" customHeight="1" x14ac:dyDescent="0.3"/>
  <cols>
    <col min="1" max="1" width="26.88671875" customWidth="1"/>
    <col min="2" max="2" width="100.44140625" customWidth="1"/>
    <col min="3" max="3" width="39.88671875" customWidth="1"/>
  </cols>
  <sheetData>
    <row r="2" spans="1:3" x14ac:dyDescent="0.3">
      <c r="A2" s="37" t="s">
        <v>77</v>
      </c>
      <c r="B2" s="4" t="s">
        <v>78</v>
      </c>
      <c r="C2" s="37" t="s">
        <v>296</v>
      </c>
    </row>
    <row r="3" spans="1:3" x14ac:dyDescent="0.3">
      <c r="A3" s="38" t="s">
        <v>297</v>
      </c>
      <c r="B3" s="4" t="s">
        <v>71</v>
      </c>
      <c r="C3" s="37" t="s">
        <v>298</v>
      </c>
    </row>
    <row r="4" spans="1:3" x14ac:dyDescent="0.3">
      <c r="A4" s="37" t="s">
        <v>38</v>
      </c>
      <c r="B4" s="4" t="s">
        <v>39</v>
      </c>
      <c r="C4" s="37" t="s">
        <v>299</v>
      </c>
    </row>
    <row r="5" spans="1:3" x14ac:dyDescent="0.3">
      <c r="A5" s="37" t="s">
        <v>300</v>
      </c>
      <c r="B5" s="37" t="s">
        <v>301</v>
      </c>
    </row>
    <row r="6" spans="1:3" x14ac:dyDescent="0.3">
      <c r="A6" s="37" t="s">
        <v>120</v>
      </c>
      <c r="B6" s="12" t="s">
        <v>121</v>
      </c>
      <c r="C6" s="37" t="s">
        <v>302</v>
      </c>
    </row>
    <row r="7" spans="1:3" x14ac:dyDescent="0.3">
      <c r="A7" s="37" t="s">
        <v>58</v>
      </c>
      <c r="B7" s="4" t="s">
        <v>59</v>
      </c>
      <c r="C7" s="37" t="s">
        <v>303</v>
      </c>
    </row>
    <row r="8" spans="1:3" x14ac:dyDescent="0.3">
      <c r="A8" s="37" t="s">
        <v>56</v>
      </c>
      <c r="B8" s="4" t="s">
        <v>57</v>
      </c>
    </row>
    <row r="9" spans="1:3" x14ac:dyDescent="0.3">
      <c r="A9" s="37" t="s">
        <v>40</v>
      </c>
    </row>
    <row r="10" spans="1:3" x14ac:dyDescent="0.3">
      <c r="A10" s="37" t="s">
        <v>118</v>
      </c>
    </row>
    <row r="11" spans="1:3" x14ac:dyDescent="0.3">
      <c r="A11" s="37" t="s">
        <v>30</v>
      </c>
      <c r="B11" s="37" t="s">
        <v>304</v>
      </c>
    </row>
    <row r="12" spans="1:3" x14ac:dyDescent="0.3">
      <c r="A12" s="37" t="s">
        <v>28</v>
      </c>
      <c r="B12" s="37" t="s">
        <v>305</v>
      </c>
    </row>
    <row r="13" spans="1:3" x14ac:dyDescent="0.3">
      <c r="A13" s="37" t="s">
        <v>42</v>
      </c>
      <c r="B13" s="37" t="s">
        <v>306</v>
      </c>
    </row>
    <row r="14" spans="1:3" x14ac:dyDescent="0.3">
      <c r="A14" s="37" t="s">
        <v>9</v>
      </c>
      <c r="B14" s="37" t="s">
        <v>307</v>
      </c>
    </row>
    <row r="15" spans="1:3" x14ac:dyDescent="0.3">
      <c r="A15" s="37" t="s">
        <v>308</v>
      </c>
      <c r="B15" s="37" t="s">
        <v>309</v>
      </c>
    </row>
    <row r="16" spans="1:3" x14ac:dyDescent="0.3">
      <c r="A16" s="37" t="s">
        <v>61</v>
      </c>
      <c r="B16" s="37" t="s">
        <v>310</v>
      </c>
    </row>
    <row r="17" spans="1:2" x14ac:dyDescent="0.3">
      <c r="A17" s="37" t="s">
        <v>73</v>
      </c>
      <c r="B17" s="37" t="s">
        <v>311</v>
      </c>
    </row>
    <row r="18" spans="1:2" x14ac:dyDescent="0.3">
      <c r="A18" s="37" t="s">
        <v>312</v>
      </c>
      <c r="B18" s="37" t="s">
        <v>313</v>
      </c>
    </row>
    <row r="19" spans="1:2" x14ac:dyDescent="0.3">
      <c r="A19" s="37" t="s">
        <v>146</v>
      </c>
      <c r="B19" s="37" t="s">
        <v>314</v>
      </c>
    </row>
    <row r="20" spans="1:2" x14ac:dyDescent="0.3">
      <c r="A20" s="37" t="s">
        <v>22</v>
      </c>
      <c r="B20" s="37" t="s">
        <v>315</v>
      </c>
    </row>
    <row r="21" spans="1:2" ht="15" customHeight="1" x14ac:dyDescent="0.45">
      <c r="A21" s="37" t="s">
        <v>110</v>
      </c>
      <c r="B21" s="5" t="s">
        <v>316</v>
      </c>
    </row>
    <row r="22" spans="1:2" x14ac:dyDescent="0.3">
      <c r="A22" s="37" t="s">
        <v>122</v>
      </c>
      <c r="B22" s="37" t="s">
        <v>317</v>
      </c>
    </row>
    <row r="23" spans="1:2" x14ac:dyDescent="0.3">
      <c r="A23" s="37" t="s">
        <v>150</v>
      </c>
      <c r="B23" s="37" t="s">
        <v>318</v>
      </c>
    </row>
    <row r="24" spans="1:2" ht="15" customHeight="1" x14ac:dyDescent="0.45">
      <c r="A24" s="37" t="s">
        <v>5</v>
      </c>
      <c r="B24" s="5" t="s">
        <v>319</v>
      </c>
    </row>
    <row r="25" spans="1:2" x14ac:dyDescent="0.3">
      <c r="A25" s="37" t="s">
        <v>188</v>
      </c>
      <c r="B25" s="4" t="s">
        <v>33</v>
      </c>
    </row>
    <row r="26" spans="1:2" x14ac:dyDescent="0.3">
      <c r="A26" s="37" t="s">
        <v>20</v>
      </c>
      <c r="B26" s="39" t="s">
        <v>21</v>
      </c>
    </row>
    <row r="27" spans="1:2" x14ac:dyDescent="0.3">
      <c r="A27" s="37" t="s">
        <v>26</v>
      </c>
      <c r="B27" s="4" t="s">
        <v>27</v>
      </c>
    </row>
    <row r="28" spans="1:2" x14ac:dyDescent="0.3">
      <c r="A28" s="37" t="s">
        <v>54</v>
      </c>
      <c r="B28" s="37" t="s">
        <v>320</v>
      </c>
    </row>
    <row r="29" spans="1:2" ht="14.4" x14ac:dyDescent="0.3">
      <c r="A29" s="37" t="s">
        <v>79</v>
      </c>
      <c r="B29" s="37" t="s">
        <v>321</v>
      </c>
    </row>
    <row r="30" spans="1:2" ht="14.4" x14ac:dyDescent="0.3">
      <c r="A30" s="37" t="s">
        <v>83</v>
      </c>
      <c r="B30" s="4" t="s">
        <v>84</v>
      </c>
    </row>
    <row r="31" spans="1:2" ht="14.4" x14ac:dyDescent="0.3">
      <c r="A31" s="37" t="s">
        <v>89</v>
      </c>
      <c r="B31" s="4" t="s">
        <v>90</v>
      </c>
    </row>
    <row r="32" spans="1:2" ht="14.4" x14ac:dyDescent="0.3">
      <c r="A32" s="37" t="s">
        <v>108</v>
      </c>
      <c r="B32" s="37" t="s">
        <v>322</v>
      </c>
    </row>
    <row r="33" spans="1:3" ht="14.4" x14ac:dyDescent="0.3">
      <c r="A33" s="37" t="s">
        <v>114</v>
      </c>
      <c r="B33" s="4" t="s">
        <v>323</v>
      </c>
    </row>
    <row r="34" spans="1:3" ht="14.4" x14ac:dyDescent="0.3">
      <c r="A34" s="37" t="s">
        <v>116</v>
      </c>
      <c r="B34" s="4" t="s">
        <v>117</v>
      </c>
    </row>
    <row r="35" spans="1:3" ht="14.4" x14ac:dyDescent="0.3">
      <c r="A35" s="37" t="s">
        <v>128</v>
      </c>
      <c r="B35" s="37" t="s">
        <v>324</v>
      </c>
    </row>
    <row r="36" spans="1:3" ht="14.4" x14ac:dyDescent="0.3">
      <c r="A36" s="37" t="s">
        <v>48</v>
      </c>
      <c r="B36" s="37" t="s">
        <v>325</v>
      </c>
    </row>
    <row r="37" spans="1:3" ht="14.4" x14ac:dyDescent="0.3">
      <c r="A37" s="37" t="s">
        <v>102</v>
      </c>
      <c r="B37" s="37" t="s">
        <v>326</v>
      </c>
    </row>
    <row r="38" spans="1:3" ht="14.4" x14ac:dyDescent="0.3">
      <c r="A38" s="37" t="s">
        <v>104</v>
      </c>
      <c r="B38" s="17" t="s">
        <v>327</v>
      </c>
    </row>
    <row r="39" spans="1:3" ht="14.4" x14ac:dyDescent="0.3">
      <c r="A39" s="37" t="s">
        <v>134</v>
      </c>
      <c r="B39" s="37" t="s">
        <v>328</v>
      </c>
    </row>
    <row r="40" spans="1:3" ht="14.4" x14ac:dyDescent="0.3">
      <c r="A40" s="37" t="s">
        <v>136</v>
      </c>
      <c r="B40" s="37" t="s">
        <v>329</v>
      </c>
    </row>
    <row r="41" spans="1:3" ht="14.4" x14ac:dyDescent="0.3">
      <c r="A41" s="37" t="s">
        <v>142</v>
      </c>
      <c r="B41" s="37" t="s">
        <v>330</v>
      </c>
    </row>
    <row r="42" spans="1:3" ht="14.4" x14ac:dyDescent="0.3">
      <c r="A42" s="37" t="s">
        <v>138</v>
      </c>
      <c r="B42" s="37" t="s">
        <v>331</v>
      </c>
    </row>
    <row r="43" spans="1:3" ht="14.4" x14ac:dyDescent="0.3">
      <c r="A43" s="37" t="s">
        <v>140</v>
      </c>
      <c r="B43" s="37" t="s">
        <v>332</v>
      </c>
    </row>
    <row r="44" spans="1:3" ht="14.4" x14ac:dyDescent="0.3">
      <c r="A44" s="37" t="s">
        <v>113</v>
      </c>
      <c r="B44" s="37" t="s">
        <v>333</v>
      </c>
    </row>
    <row r="45" spans="1:3" ht="14.4" x14ac:dyDescent="0.3">
      <c r="A45" s="37" t="s">
        <v>16</v>
      </c>
      <c r="B45" s="4" t="s">
        <v>17</v>
      </c>
      <c r="C45" s="37" t="s">
        <v>334</v>
      </c>
    </row>
    <row r="46" spans="1:3" ht="14.4" x14ac:dyDescent="0.3">
      <c r="A46" s="37" t="s">
        <v>70</v>
      </c>
      <c r="B46" s="4" t="s">
        <v>71</v>
      </c>
    </row>
    <row r="47" spans="1:3" ht="14.4" x14ac:dyDescent="0.3">
      <c r="A47" s="37" t="s">
        <v>68</v>
      </c>
      <c r="B47" s="37" t="s">
        <v>335</v>
      </c>
    </row>
    <row r="48" spans="1:3" ht="14.4" x14ac:dyDescent="0.3">
      <c r="A48" s="37" t="s">
        <v>87</v>
      </c>
      <c r="B48" s="4" t="s">
        <v>88</v>
      </c>
    </row>
    <row r="49" spans="1:3" ht="14.4" x14ac:dyDescent="0.3">
      <c r="A49" s="37" t="s">
        <v>336</v>
      </c>
      <c r="B49" s="37" t="s">
        <v>337</v>
      </c>
    </row>
    <row r="50" spans="1:3" ht="14.4" x14ac:dyDescent="0.3">
      <c r="A50" s="37" t="s">
        <v>18</v>
      </c>
      <c r="B50" s="4" t="s">
        <v>19</v>
      </c>
    </row>
    <row r="51" spans="1:3" ht="14.4" x14ac:dyDescent="0.3">
      <c r="A51" s="37" t="s">
        <v>81</v>
      </c>
      <c r="B51" s="4" t="s">
        <v>82</v>
      </c>
      <c r="C51" s="37" t="s">
        <v>338</v>
      </c>
    </row>
    <row r="52" spans="1:3" ht="28.8" x14ac:dyDescent="0.3">
      <c r="A52" s="37" t="s">
        <v>106</v>
      </c>
      <c r="B52" s="4" t="s">
        <v>107</v>
      </c>
      <c r="C52" s="37" t="s">
        <v>339</v>
      </c>
    </row>
    <row r="53" spans="1:3" ht="14.4" x14ac:dyDescent="0.3">
      <c r="A53" s="37" t="s">
        <v>14</v>
      </c>
      <c r="B53" s="4" t="s">
        <v>15</v>
      </c>
    </row>
    <row r="54" spans="1:3" ht="14.4" x14ac:dyDescent="0.3">
      <c r="A54" s="37" t="s">
        <v>12</v>
      </c>
      <c r="B54" s="37" t="s">
        <v>340</v>
      </c>
    </row>
    <row r="55" spans="1:3" ht="28.8" x14ac:dyDescent="0.3">
      <c r="A55" s="37" t="s">
        <v>341</v>
      </c>
      <c r="B55" s="4" t="s">
        <v>25</v>
      </c>
      <c r="C55" s="37" t="s">
        <v>342</v>
      </c>
    </row>
    <row r="56" spans="1:3" ht="14.4" x14ac:dyDescent="0.3">
      <c r="A56" s="37" t="s">
        <v>343</v>
      </c>
      <c r="B56" s="4" t="s">
        <v>149</v>
      </c>
      <c r="C56" s="37" t="s">
        <v>344</v>
      </c>
    </row>
    <row r="57" spans="1:3" ht="14.4" x14ac:dyDescent="0.3">
      <c r="A57" s="37" t="s">
        <v>345</v>
      </c>
      <c r="B57" s="4" t="s">
        <v>4</v>
      </c>
      <c r="C57" s="37" t="s">
        <v>346</v>
      </c>
    </row>
    <row r="58" spans="1:3" ht="14.4" x14ac:dyDescent="0.3">
      <c r="A58" s="37" t="s">
        <v>124</v>
      </c>
      <c r="B58" s="4" t="s">
        <v>125</v>
      </c>
      <c r="C58" s="37" t="s">
        <v>347</v>
      </c>
    </row>
    <row r="59" spans="1:3" ht="14.4" x14ac:dyDescent="0.3">
      <c r="A59" s="37" t="s">
        <v>126</v>
      </c>
      <c r="B59" s="37" t="s">
        <v>348</v>
      </c>
    </row>
    <row r="60" spans="1:3" ht="14.4" x14ac:dyDescent="0.3">
      <c r="A60" s="37" t="s">
        <v>91</v>
      </c>
      <c r="B60" s="4" t="s">
        <v>92</v>
      </c>
    </row>
    <row r="61" spans="1:3" ht="14.4" x14ac:dyDescent="0.3">
      <c r="A61" s="37" t="s">
        <v>96</v>
      </c>
      <c r="B61" s="4" t="s">
        <v>349</v>
      </c>
    </row>
    <row r="62" spans="1:3" ht="14.4" x14ac:dyDescent="0.3">
      <c r="A62" s="37" t="s">
        <v>93</v>
      </c>
      <c r="B62" s="4" t="s">
        <v>97</v>
      </c>
    </row>
    <row r="63" spans="1:3" ht="14.4" x14ac:dyDescent="0.3">
      <c r="A63" s="37" t="s">
        <v>94</v>
      </c>
      <c r="B63" s="4" t="s">
        <v>95</v>
      </c>
    </row>
    <row r="64" spans="1:3" ht="14.4" x14ac:dyDescent="0.3">
      <c r="A64" s="37" t="s">
        <v>85</v>
      </c>
      <c r="B64" s="4" t="s">
        <v>86</v>
      </c>
    </row>
    <row r="65" spans="1:3" ht="14.4" x14ac:dyDescent="0.3">
      <c r="A65" s="37" t="s">
        <v>130</v>
      </c>
      <c r="B65" s="4" t="s">
        <v>131</v>
      </c>
      <c r="C65" s="37" t="s">
        <v>350</v>
      </c>
    </row>
    <row r="66" spans="1:3" ht="14.4" x14ac:dyDescent="0.3">
      <c r="A66" s="37" t="s">
        <v>46</v>
      </c>
      <c r="B66" s="4" t="s">
        <v>47</v>
      </c>
      <c r="C66" s="37" t="s">
        <v>351</v>
      </c>
    </row>
    <row r="67" spans="1:3" ht="14.4" x14ac:dyDescent="0.3">
      <c r="A67" s="37" t="s">
        <v>98</v>
      </c>
      <c r="B67" s="4" t="s">
        <v>99</v>
      </c>
      <c r="C67" s="37" t="s">
        <v>352</v>
      </c>
    </row>
    <row r="68" spans="1:3" ht="14.4" x14ac:dyDescent="0.3">
      <c r="A68" s="37" t="s">
        <v>100</v>
      </c>
      <c r="B68" s="4" t="s">
        <v>101</v>
      </c>
    </row>
    <row r="69" spans="1:3" ht="14.4" x14ac:dyDescent="0.3">
      <c r="A69" s="37" t="s">
        <v>75</v>
      </c>
      <c r="B69" s="4" t="s">
        <v>76</v>
      </c>
      <c r="C69" s="37" t="s">
        <v>353</v>
      </c>
    </row>
    <row r="70" spans="1:3" ht="14.4" x14ac:dyDescent="0.3">
      <c r="A70" s="37" t="s">
        <v>7</v>
      </c>
      <c r="B70" s="4" t="s">
        <v>8</v>
      </c>
      <c r="C70" s="37" t="s">
        <v>354</v>
      </c>
    </row>
    <row r="71" spans="1:3" ht="14.4" x14ac:dyDescent="0.3">
      <c r="A71" s="37" t="s">
        <v>355</v>
      </c>
      <c r="B71" s="4" t="s">
        <v>145</v>
      </c>
      <c r="C71" s="37" t="s">
        <v>356</v>
      </c>
    </row>
    <row r="72" spans="1:3" ht="14.4" x14ac:dyDescent="0.3">
      <c r="A72" s="37" t="s">
        <v>50</v>
      </c>
      <c r="B72" s="12" t="s">
        <v>51</v>
      </c>
      <c r="C72" s="37" t="s">
        <v>357</v>
      </c>
    </row>
    <row r="73" spans="1:3" ht="14.4" x14ac:dyDescent="0.3">
      <c r="A73" s="37" t="s">
        <v>132</v>
      </c>
      <c r="B73" s="4" t="s">
        <v>133</v>
      </c>
      <c r="C73" s="37" t="s">
        <v>358</v>
      </c>
    </row>
    <row r="74" spans="1:3" ht="14.4" x14ac:dyDescent="0.3">
      <c r="A74" s="37" t="s">
        <v>52</v>
      </c>
      <c r="B74" s="4" t="s">
        <v>53</v>
      </c>
      <c r="C74" s="37"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LoanStats</vt:lpstr>
      <vt:lpstr>RejectStats</vt:lpstr>
      <vt:lpstr>browseNotes</vt:lpstr>
      <vt:lpstr>Sheet4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GueHTS</cp:lastModifiedBy>
  <dcterms:created xsi:type="dcterms:W3CDTF">2013-01-15T22:13:28Z</dcterms:created>
  <dcterms:modified xsi:type="dcterms:W3CDTF">2023-06-12T13:32:12Z</dcterms:modified>
</cp:coreProperties>
</file>