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all of Fame" sheetId="2" r:id="rId5"/>
  </sheets>
  <definedNames/>
  <calcPr/>
</workbook>
</file>

<file path=xl/sharedStrings.xml><?xml version="1.0" encoding="utf-8"?>
<sst xmlns="http://schemas.openxmlformats.org/spreadsheetml/2006/main" count="139" uniqueCount="139">
  <si>
    <t>Liczba czerwonych krwinek</t>
  </si>
  <si>
    <t>Pseudonim</t>
  </si>
  <si>
    <t>2 💉</t>
  </si>
  <si>
    <t>2 💪</t>
  </si>
  <si>
    <t>3 💉</t>
  </si>
  <si>
    <t>3 💪</t>
  </si>
  <si>
    <t>4 💉</t>
  </si>
  <si>
    <t>4 💪</t>
  </si>
  <si>
    <t>5 💉</t>
  </si>
  <si>
    <t>5 💪</t>
  </si>
  <si>
    <t>6 💉</t>
  </si>
  <si>
    <t>6 💪</t>
  </si>
  <si>
    <t>7 💉</t>
  </si>
  <si>
    <t>7 💪</t>
  </si>
  <si>
    <t>8 🤼</t>
  </si>
  <si>
    <t>8 💪</t>
  </si>
  <si>
    <t>!ostatni</t>
  </si>
  <si>
    <t>!pięć</t>
  </si>
  <si>
    <t>!pierwszy</t>
  </si>
  <si>
    <t>0xDEADC0DE</t>
  </si>
  <si>
    <t>Abbath</t>
  </si>
  <si>
    <t>abcd</t>
  </si>
  <si>
    <t>Agga</t>
  </si>
  <si>
    <t>Aksolotl</t>
  </si>
  <si>
    <t>Alex</t>
  </si>
  <si>
    <t>Alkoholik</t>
  </si>
  <si>
    <t>Alys</t>
  </si>
  <si>
    <t>Andrzejska</t>
  </si>
  <si>
    <t>Atanasius</t>
  </si>
  <si>
    <t>Atleta</t>
  </si>
  <si>
    <t>BezPseudonimu</t>
  </si>
  <si>
    <t>x</t>
  </si>
  <si>
    <t>Bibul</t>
  </si>
  <si>
    <t>Bomba</t>
  </si>
  <si>
    <t>Brutus</t>
  </si>
  <si>
    <t>Burooo</t>
  </si>
  <si>
    <t>Calcium</t>
  </si>
  <si>
    <t>CodeKiller</t>
  </si>
  <si>
    <t>Concol</t>
  </si>
  <si>
    <t>Cube</t>
  </si>
  <si>
    <t>Status</t>
  </si>
  <si>
    <t>Defau1t</t>
  </si>
  <si>
    <t>Defiance</t>
  </si>
  <si>
    <t>DenkoV</t>
  </si>
  <si>
    <t>dominix86</t>
  </si>
  <si>
    <t>durszlak</t>
  </si>
  <si>
    <t>Dzianix</t>
  </si>
  <si>
    <t>Dziobak</t>
  </si>
  <si>
    <t>Ehevi</t>
  </si>
  <si>
    <t>Enkeli</t>
  </si>
  <si>
    <t>Error 404</t>
  </si>
  <si>
    <t>Fenek</t>
  </si>
  <si>
    <t>Frontendowy Pies</t>
  </si>
  <si>
    <t>Gaben</t>
  </si>
  <si>
    <t>Hawkeye07</t>
  </si>
  <si>
    <t>Hemofilia</t>
  </si>
  <si>
    <t>2,5</t>
  </si>
  <si>
    <t>hubabuba</t>
  </si>
  <si>
    <t>Hubert</t>
  </si>
  <si>
    <t>Iffern</t>
  </si>
  <si>
    <t>Jalid</t>
  </si>
  <si>
    <t>Jaskolka</t>
  </si>
  <si>
    <t>Kamyś</t>
  </si>
  <si>
    <t>Kapibara</t>
  </si>
  <si>
    <t>Karmel</t>
  </si>
  <si>
    <t>Kiwi</t>
  </si>
  <si>
    <t>Klon</t>
  </si>
  <si>
    <t>Kolcuś</t>
  </si>
  <si>
    <t>Konrad</t>
  </si>
  <si>
    <t>kot</t>
  </si>
  <si>
    <t>kret</t>
  </si>
  <si>
    <t>Krzyś123</t>
  </si>
  <si>
    <t>kwlk</t>
  </si>
  <si>
    <t>kxoo</t>
  </si>
  <si>
    <t>Laa-Laa</t>
  </si>
  <si>
    <t>leniwaPanda</t>
  </si>
  <si>
    <t>Lewelyn</t>
  </si>
  <si>
    <t>Lis</t>
  </si>
  <si>
    <t>livek</t>
  </si>
  <si>
    <t>Marcon Zet</t>
  </si>
  <si>
    <t>Marian Polak</t>
  </si>
  <si>
    <t>Martial FC</t>
  </si>
  <si>
    <t>Mateon1</t>
  </si>
  <si>
    <t>Meiclow</t>
  </si>
  <si>
    <t>Mex</t>
  </si>
  <si>
    <t>Mikey.js</t>
  </si>
  <si>
    <t>Mirek</t>
  </si>
  <si>
    <t>Misan</t>
  </si>
  <si>
    <t>Mishou</t>
  </si>
  <si>
    <t>Mozarek</t>
  </si>
  <si>
    <t>Mr. Bones</t>
  </si>
  <si>
    <t>Mstach</t>
  </si>
  <si>
    <t>mydlimydli</t>
  </si>
  <si>
    <t>Mzlnk</t>
  </si>
  <si>
    <t>Naklejka</t>
  </si>
  <si>
    <t>Narwal</t>
  </si>
  <si>
    <t>Nikiel</t>
  </si>
  <si>
    <t>NullPointerException</t>
  </si>
  <si>
    <t>Numernabis</t>
  </si>
  <si>
    <t>Oros</t>
  </si>
  <si>
    <t>Pan Tadeusz czyli Ostatni zajazd na Litwie: historia szlachecka z roku 1811 i 1812 we dwunastu księgach wierszem</t>
  </si>
  <si>
    <t>Pinio</t>
  </si>
  <si>
    <t>Podo</t>
  </si>
  <si>
    <t>Polec</t>
  </si>
  <si>
    <t>Pomelo</t>
  </si>
  <si>
    <t>Prosiaczek</t>
  </si>
  <si>
    <t>Przemq</t>
  </si>
  <si>
    <t>Racine</t>
  </si>
  <si>
    <t>Radekx</t>
  </si>
  <si>
    <t>Rakieta</t>
  </si>
  <si>
    <t>Riele</t>
  </si>
  <si>
    <t>Rzabolbabol</t>
  </si>
  <si>
    <t>Rzuf</t>
  </si>
  <si>
    <t>Saitama</t>
  </si>
  <si>
    <t>Saollin</t>
  </si>
  <si>
    <t>sharon</t>
  </si>
  <si>
    <t>Shunt</t>
  </si>
  <si>
    <t>Śląski Partyzant</t>
  </si>
  <si>
    <t>Stasiu Wokulski</t>
  </si>
  <si>
    <t>Susełek</t>
  </si>
  <si>
    <t>Swift</t>
  </si>
  <si>
    <t>szarek</t>
  </si>
  <si>
    <t>Szwagier</t>
  </si>
  <si>
    <t>Teivos</t>
  </si>
  <si>
    <t>Teqi</t>
  </si>
  <si>
    <t>Terry</t>
  </si>
  <si>
    <t>TheYoungPope</t>
  </si>
  <si>
    <t>Tmek</t>
  </si>
  <si>
    <t>Vapi</t>
  </si>
  <si>
    <t>Vojteq</t>
  </si>
  <si>
    <t>Waran z Komodo</t>
  </si>
  <si>
    <t>Wokstym</t>
  </si>
  <si>
    <t>Wolaq</t>
  </si>
  <si>
    <t>Wolski</t>
  </si>
  <si>
    <t>Wydra europejska</t>
  </si>
  <si>
    <t>XD</t>
  </si>
  <si>
    <t>Xert</t>
  </si>
  <si>
    <t>zhylkaa</t>
  </si>
  <si>
    <t>żółw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</si>
</sst>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3" numFmtId="0" xfId="0" applyFill="1" applyFont="1"/>
    <xf borderId="0" fillId="0" fontId="1" numFmtId="0" xfId="0" applyAlignment="1" applyFont="1">
      <alignment vertical="bottom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19.14"/>
    <col customWidth="1" min="3" max="16" width="5.0"/>
    <col customWidth="1" min="17" max="17" width="3.0"/>
    <col customWidth="1" min="18" max="18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11.0</v>
      </c>
      <c r="R1" s="1">
        <v>14.0</v>
      </c>
    </row>
    <row r="2">
      <c r="A2" s="2">
        <f t="shared" ref="A2:A9" si="1">sum(C2:AC2)</f>
        <v>23.5</v>
      </c>
      <c r="B2" s="3" t="s">
        <v>16</v>
      </c>
      <c r="C2" s="4">
        <v>0.0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5"/>
      <c r="P2" s="4">
        <v>1.0</v>
      </c>
      <c r="Q2" s="4">
        <v>7.5</v>
      </c>
      <c r="R2" s="4">
        <v>4.0</v>
      </c>
    </row>
    <row r="3">
      <c r="A3" s="2">
        <f t="shared" si="1"/>
        <v>17</v>
      </c>
      <c r="B3" s="3" t="s">
        <v>17</v>
      </c>
      <c r="C3" s="4">
        <v>0.0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  <c r="I3" s="4">
        <v>0.0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5"/>
      <c r="P3" s="4">
        <v>1.0</v>
      </c>
      <c r="Q3" s="4">
        <v>6.0</v>
      </c>
      <c r="R3" s="5"/>
    </row>
    <row r="4">
      <c r="A4" s="2">
        <f t="shared" si="1"/>
        <v>25</v>
      </c>
      <c r="B4" s="3" t="s">
        <v>18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5"/>
      <c r="P4" s="4">
        <v>1.0</v>
      </c>
      <c r="Q4" s="4">
        <v>8.0</v>
      </c>
      <c r="R4" s="4">
        <v>4.0</v>
      </c>
    </row>
    <row r="5">
      <c r="A5" s="2">
        <f t="shared" si="1"/>
        <v>20</v>
      </c>
      <c r="B5" s="3" t="s">
        <v>19</v>
      </c>
      <c r="C5" s="4">
        <v>1.0</v>
      </c>
      <c r="D5" s="4">
        <v>1.0</v>
      </c>
      <c r="E5" s="4">
        <v>1.0</v>
      </c>
      <c r="F5" s="4">
        <v>1.0</v>
      </c>
      <c r="G5" s="4">
        <v>0.0</v>
      </c>
      <c r="H5" s="4">
        <v>1.0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1.0</v>
      </c>
      <c r="O5" s="5"/>
      <c r="P5" s="4">
        <v>1.0</v>
      </c>
      <c r="Q5" s="4">
        <v>8.0</v>
      </c>
      <c r="R5" s="5"/>
    </row>
    <row r="6">
      <c r="A6" s="2">
        <f t="shared" si="1"/>
        <v>26.5</v>
      </c>
      <c r="B6" s="3" t="s">
        <v>20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1.0</v>
      </c>
      <c r="O6" s="4">
        <v>2.0</v>
      </c>
      <c r="P6" s="4">
        <v>1.0</v>
      </c>
      <c r="Q6" s="4">
        <v>7.5</v>
      </c>
      <c r="R6" s="4">
        <v>4.0</v>
      </c>
    </row>
    <row r="7">
      <c r="A7" s="2">
        <f t="shared" si="1"/>
        <v>17.5</v>
      </c>
      <c r="B7" s="3" t="s">
        <v>21</v>
      </c>
      <c r="C7" s="4">
        <v>1.0</v>
      </c>
      <c r="D7" s="4">
        <v>1.0</v>
      </c>
      <c r="E7" s="4">
        <v>1.0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1.0</v>
      </c>
      <c r="O7" s="5"/>
      <c r="P7" s="4">
        <v>1.0</v>
      </c>
      <c r="Q7" s="5"/>
      <c r="R7" s="4">
        <v>4.5</v>
      </c>
    </row>
    <row r="8">
      <c r="A8" s="2">
        <f t="shared" si="1"/>
        <v>24</v>
      </c>
      <c r="B8" s="3" t="s">
        <v>22</v>
      </c>
      <c r="C8" s="4">
        <v>1.0</v>
      </c>
      <c r="D8" s="4">
        <v>1.0</v>
      </c>
      <c r="E8" s="4">
        <v>0.0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5"/>
      <c r="P8" s="4">
        <v>1.0</v>
      </c>
      <c r="Q8" s="4">
        <v>8.0</v>
      </c>
      <c r="R8" s="4">
        <v>4.0</v>
      </c>
    </row>
    <row r="9">
      <c r="A9" s="2">
        <f t="shared" si="1"/>
        <v>24</v>
      </c>
      <c r="B9" s="1" t="s">
        <v>23</v>
      </c>
      <c r="C9" s="4">
        <v>1.0</v>
      </c>
      <c r="D9" s="4">
        <v>1.0</v>
      </c>
      <c r="E9" s="4">
        <v>1.0</v>
      </c>
      <c r="F9" s="4">
        <v>1.0</v>
      </c>
      <c r="G9" s="4">
        <v>0.0</v>
      </c>
      <c r="H9" s="4">
        <v>1.0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5"/>
      <c r="P9" s="4">
        <v>1.0</v>
      </c>
      <c r="Q9" s="4">
        <v>8.0</v>
      </c>
      <c r="R9" s="4">
        <v>4.0</v>
      </c>
    </row>
    <row r="10">
      <c r="A10" s="2">
        <f t="shared" ref="A10:A11" si="2">SUM(C10:R10)</f>
        <v>11</v>
      </c>
      <c r="B10" s="6" t="s">
        <v>24</v>
      </c>
      <c r="C10" s="4">
        <v>1.0</v>
      </c>
      <c r="D10" s="4">
        <v>1.0</v>
      </c>
      <c r="E10" s="4">
        <v>1.0</v>
      </c>
      <c r="F10" s="4">
        <v>1.0</v>
      </c>
      <c r="G10" s="4">
        <v>0.0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5"/>
      <c r="P10" s="7"/>
      <c r="Q10" s="5"/>
      <c r="R10" s="5"/>
    </row>
    <row r="11">
      <c r="A11" s="2">
        <f t="shared" si="2"/>
        <v>19</v>
      </c>
      <c r="B11" s="6" t="s">
        <v>25</v>
      </c>
      <c r="C11" s="4">
        <v>1.0</v>
      </c>
      <c r="D11" s="4">
        <v>1.0</v>
      </c>
      <c r="E11" s="4">
        <v>1.0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1.0</v>
      </c>
      <c r="L11" s="4">
        <v>1.0</v>
      </c>
      <c r="M11" s="4">
        <v>1.0</v>
      </c>
      <c r="N11" s="4">
        <v>1.0</v>
      </c>
      <c r="O11" s="5"/>
      <c r="P11" s="7"/>
      <c r="Q11" s="4">
        <v>7.0</v>
      </c>
      <c r="R11" s="5"/>
    </row>
    <row r="12">
      <c r="A12" s="2">
        <f t="shared" ref="A12:A15" si="3">sum(C12:AC12)</f>
        <v>27</v>
      </c>
      <c r="B12" s="1" t="s">
        <v>26</v>
      </c>
      <c r="C12" s="4">
        <v>1.0</v>
      </c>
      <c r="D12" s="4">
        <v>1.0</v>
      </c>
      <c r="E12" s="4">
        <v>1.0</v>
      </c>
      <c r="F12" s="4">
        <v>1.0</v>
      </c>
      <c r="G12" s="4">
        <v>1.0</v>
      </c>
      <c r="H12" s="4">
        <v>1.0</v>
      </c>
      <c r="I12" s="4">
        <v>1.0</v>
      </c>
      <c r="J12" s="4">
        <v>1.0</v>
      </c>
      <c r="K12" s="4">
        <v>1.0</v>
      </c>
      <c r="L12" s="4">
        <v>1.0</v>
      </c>
      <c r="M12" s="4">
        <v>1.0</v>
      </c>
      <c r="N12" s="4">
        <v>1.0</v>
      </c>
      <c r="O12" s="4">
        <v>2.0</v>
      </c>
      <c r="P12" s="4">
        <v>1.0</v>
      </c>
      <c r="Q12" s="4">
        <v>8.0</v>
      </c>
      <c r="R12" s="4">
        <v>4.0</v>
      </c>
    </row>
    <row r="13">
      <c r="A13" s="2">
        <f t="shared" si="3"/>
        <v>14.5</v>
      </c>
      <c r="B13" s="3" t="s">
        <v>27</v>
      </c>
      <c r="C13" s="4">
        <v>1.0</v>
      </c>
      <c r="D13" s="4">
        <v>1.0</v>
      </c>
      <c r="E13" s="4">
        <v>0.0</v>
      </c>
      <c r="F13" s="4">
        <v>1.0</v>
      </c>
      <c r="G13" s="4">
        <v>0.0</v>
      </c>
      <c r="H13" s="4">
        <v>1.0</v>
      </c>
      <c r="I13" s="4">
        <v>1.0</v>
      </c>
      <c r="J13" s="4">
        <v>1.0</v>
      </c>
      <c r="K13" s="4">
        <v>0.0</v>
      </c>
      <c r="L13" s="4">
        <v>1.0</v>
      </c>
      <c r="M13" s="4">
        <v>1.0</v>
      </c>
      <c r="N13" s="4">
        <v>1.0</v>
      </c>
      <c r="O13" s="5"/>
      <c r="P13" s="4">
        <v>1.0</v>
      </c>
      <c r="Q13" s="4">
        <v>4.5</v>
      </c>
      <c r="R13" s="5"/>
    </row>
    <row r="14">
      <c r="A14" s="2">
        <f t="shared" si="3"/>
        <v>21</v>
      </c>
      <c r="B14" s="3" t="s">
        <v>28</v>
      </c>
      <c r="C14" s="4">
        <v>1.0</v>
      </c>
      <c r="D14" s="4">
        <v>1.0</v>
      </c>
      <c r="E14" s="4">
        <v>1.0</v>
      </c>
      <c r="F14" s="4">
        <v>1.0</v>
      </c>
      <c r="G14" s="4">
        <v>1.0</v>
      </c>
      <c r="H14" s="4">
        <v>1.0</v>
      </c>
      <c r="I14" s="4">
        <v>1.0</v>
      </c>
      <c r="J14" s="4">
        <v>1.0</v>
      </c>
      <c r="K14" s="4">
        <v>1.0</v>
      </c>
      <c r="L14" s="4">
        <v>1.0</v>
      </c>
      <c r="M14" s="4">
        <v>0.0</v>
      </c>
      <c r="N14" s="4">
        <v>1.0</v>
      </c>
      <c r="O14" s="4">
        <v>1.0</v>
      </c>
      <c r="P14" s="4">
        <v>1.0</v>
      </c>
      <c r="Q14" s="4">
        <v>8.0</v>
      </c>
      <c r="R14" s="5"/>
    </row>
    <row r="15">
      <c r="A15" s="2">
        <f t="shared" si="3"/>
        <v>24.5</v>
      </c>
      <c r="B15" s="3" t="s">
        <v>29</v>
      </c>
      <c r="C15" s="4">
        <v>1.0</v>
      </c>
      <c r="D15" s="4">
        <v>1.0</v>
      </c>
      <c r="E15" s="4">
        <v>1.0</v>
      </c>
      <c r="F15" s="4">
        <v>1.0</v>
      </c>
      <c r="G15" s="4">
        <v>1.0</v>
      </c>
      <c r="H15" s="4">
        <v>1.0</v>
      </c>
      <c r="I15" s="4">
        <v>1.0</v>
      </c>
      <c r="J15" s="4">
        <v>1.0</v>
      </c>
      <c r="K15" s="4">
        <v>1.0</v>
      </c>
      <c r="L15" s="4">
        <v>1.0</v>
      </c>
      <c r="M15" s="4">
        <v>1.0</v>
      </c>
      <c r="N15" s="4">
        <v>1.0</v>
      </c>
      <c r="O15" s="5"/>
      <c r="P15" s="4">
        <v>1.0</v>
      </c>
      <c r="Q15" s="4">
        <v>7.5</v>
      </c>
      <c r="R15" s="4">
        <v>4.0</v>
      </c>
    </row>
    <row r="16">
      <c r="A16" s="2">
        <f t="shared" ref="A16:A17" si="4">SUM(C16:R16)</f>
        <v>9</v>
      </c>
      <c r="B16" s="6" t="s">
        <v>30</v>
      </c>
      <c r="C16" s="4">
        <v>1.0</v>
      </c>
      <c r="D16" s="4">
        <v>1.0</v>
      </c>
      <c r="E16" s="4">
        <v>1.0</v>
      </c>
      <c r="F16" s="4">
        <v>1.0</v>
      </c>
      <c r="G16" s="4">
        <v>1.0</v>
      </c>
      <c r="H16" s="4" t="s">
        <v>31</v>
      </c>
      <c r="I16" s="4">
        <v>1.0</v>
      </c>
      <c r="J16" s="4">
        <v>0.0</v>
      </c>
      <c r="K16" s="4">
        <v>1.0</v>
      </c>
      <c r="L16" s="4">
        <v>0.0</v>
      </c>
      <c r="M16" s="4">
        <v>1.0</v>
      </c>
      <c r="N16" s="4">
        <v>1.0</v>
      </c>
      <c r="O16" s="5"/>
      <c r="P16" s="7"/>
      <c r="Q16" s="5"/>
      <c r="R16" s="5"/>
    </row>
    <row r="17">
      <c r="A17" s="2">
        <f t="shared" si="4"/>
        <v>11</v>
      </c>
      <c r="B17" s="6" t="s">
        <v>32</v>
      </c>
      <c r="C17" s="4">
        <v>1.0</v>
      </c>
      <c r="D17" s="4">
        <v>1.0</v>
      </c>
      <c r="E17" s="4">
        <v>1.0</v>
      </c>
      <c r="F17" s="4">
        <v>1.0</v>
      </c>
      <c r="G17" s="4">
        <v>1.0</v>
      </c>
      <c r="H17" s="4">
        <v>1.0</v>
      </c>
      <c r="I17" s="4">
        <v>0.0</v>
      </c>
      <c r="J17" s="4">
        <v>1.0</v>
      </c>
      <c r="K17" s="4">
        <v>1.0</v>
      </c>
      <c r="L17" s="4">
        <v>1.0</v>
      </c>
      <c r="M17" s="4">
        <v>1.0</v>
      </c>
      <c r="N17" s="4">
        <v>1.0</v>
      </c>
      <c r="O17" s="5"/>
      <c r="P17" s="7"/>
      <c r="Q17" s="5"/>
      <c r="R17" s="5"/>
    </row>
    <row r="18">
      <c r="A18" s="2">
        <f t="shared" ref="A18:A25" si="5">sum(C18:AC18)</f>
        <v>25.5</v>
      </c>
      <c r="B18" s="3" t="s">
        <v>33</v>
      </c>
      <c r="C18" s="4">
        <v>1.0</v>
      </c>
      <c r="D18" s="4">
        <v>1.0</v>
      </c>
      <c r="E18" s="4">
        <v>1.0</v>
      </c>
      <c r="F18" s="4">
        <v>1.0</v>
      </c>
      <c r="G18" s="4">
        <v>1.0</v>
      </c>
      <c r="H18" s="4">
        <v>1.0</v>
      </c>
      <c r="I18" s="4">
        <v>1.0</v>
      </c>
      <c r="J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7.5</v>
      </c>
      <c r="R18" s="4">
        <v>4.0</v>
      </c>
    </row>
    <row r="19">
      <c r="A19" s="2">
        <f t="shared" si="5"/>
        <v>19.5</v>
      </c>
      <c r="B19" s="3" t="s">
        <v>34</v>
      </c>
      <c r="C19" s="4">
        <v>1.0</v>
      </c>
      <c r="D19" s="4">
        <v>1.0</v>
      </c>
      <c r="E19" s="4">
        <v>1.0</v>
      </c>
      <c r="F19" s="4">
        <v>1.0</v>
      </c>
      <c r="G19" s="4">
        <v>0.0</v>
      </c>
      <c r="H19" s="4">
        <v>1.0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5"/>
      <c r="P19" s="4">
        <v>1.0</v>
      </c>
      <c r="Q19" s="4">
        <v>7.5</v>
      </c>
      <c r="R19" s="5"/>
    </row>
    <row r="20">
      <c r="A20" s="2">
        <f t="shared" si="5"/>
        <v>23</v>
      </c>
      <c r="B20" s="3" t="s">
        <v>35</v>
      </c>
      <c r="C20" s="4">
        <v>0.0</v>
      </c>
      <c r="D20" s="4">
        <v>1.0</v>
      </c>
      <c r="E20" s="4">
        <v>1.0</v>
      </c>
      <c r="F20" s="4">
        <v>1.0</v>
      </c>
      <c r="G20" s="4">
        <v>1.0</v>
      </c>
      <c r="H20" s="4">
        <v>1.0</v>
      </c>
      <c r="I20" s="4">
        <v>1.0</v>
      </c>
      <c r="J20" s="4">
        <v>1.0</v>
      </c>
      <c r="K20" s="4">
        <v>1.0</v>
      </c>
      <c r="L20" s="4">
        <v>1.0</v>
      </c>
      <c r="M20" s="4">
        <v>1.0</v>
      </c>
      <c r="N20" s="4">
        <v>1.0</v>
      </c>
      <c r="O20" s="5"/>
      <c r="P20" s="4">
        <v>1.0</v>
      </c>
      <c r="Q20" s="4">
        <v>7.0</v>
      </c>
      <c r="R20" s="4">
        <v>4.0</v>
      </c>
    </row>
    <row r="21">
      <c r="A21" s="2">
        <f t="shared" si="5"/>
        <v>19.5</v>
      </c>
      <c r="B21" s="3" t="s">
        <v>36</v>
      </c>
      <c r="C21" s="4">
        <v>1.0</v>
      </c>
      <c r="D21" s="4">
        <v>1.0</v>
      </c>
      <c r="E21" s="4">
        <v>1.0</v>
      </c>
      <c r="F21" s="4">
        <v>1.0</v>
      </c>
      <c r="G21" s="4">
        <v>1.0</v>
      </c>
      <c r="H21" s="4">
        <v>1.0</v>
      </c>
      <c r="I21" s="4">
        <v>1.0</v>
      </c>
      <c r="J21" s="4">
        <v>1.0</v>
      </c>
      <c r="K21" s="4">
        <v>1.0</v>
      </c>
      <c r="L21" s="4">
        <v>1.0</v>
      </c>
      <c r="M21" s="4">
        <v>1.0</v>
      </c>
      <c r="N21" s="4">
        <v>1.0</v>
      </c>
      <c r="O21" s="5"/>
      <c r="P21" s="4">
        <v>1.0</v>
      </c>
      <c r="Q21" s="4">
        <v>6.5</v>
      </c>
      <c r="R21" s="5"/>
    </row>
    <row r="22">
      <c r="A22" s="2">
        <f t="shared" si="5"/>
        <v>11</v>
      </c>
      <c r="B22" s="3" t="s">
        <v>37</v>
      </c>
      <c r="C22" s="4">
        <v>1.0</v>
      </c>
      <c r="D22" s="4">
        <v>1.0</v>
      </c>
      <c r="E22" s="4">
        <v>0.0</v>
      </c>
      <c r="F22" s="4">
        <v>1.0</v>
      </c>
      <c r="G22" s="8">
        <v>0.0</v>
      </c>
      <c r="H22" s="4">
        <v>0.0</v>
      </c>
      <c r="I22" s="4">
        <v>1.0</v>
      </c>
      <c r="J22" s="4">
        <v>0.0</v>
      </c>
      <c r="K22" s="9">
        <v>1.0</v>
      </c>
      <c r="L22" s="4">
        <v>1.0</v>
      </c>
      <c r="M22" s="4">
        <v>1.0</v>
      </c>
      <c r="N22" s="4">
        <v>1.0</v>
      </c>
      <c r="O22" s="4">
        <v>2.0</v>
      </c>
      <c r="P22" s="4">
        <v>1.0</v>
      </c>
      <c r="Q22" s="5"/>
      <c r="R22" s="5"/>
    </row>
    <row r="23">
      <c r="A23" s="2">
        <f t="shared" si="5"/>
        <v>8</v>
      </c>
      <c r="B23" s="6" t="s">
        <v>38</v>
      </c>
      <c r="C23" s="4">
        <v>1.0</v>
      </c>
      <c r="D23" s="4">
        <v>1.0</v>
      </c>
      <c r="E23" s="4">
        <v>1.0</v>
      </c>
      <c r="F23" s="4">
        <v>1.0</v>
      </c>
      <c r="G23" s="4">
        <v>0.0</v>
      </c>
      <c r="H23" s="4">
        <v>0.0</v>
      </c>
      <c r="I23" s="5"/>
      <c r="J23" s="4">
        <v>0.0</v>
      </c>
      <c r="K23" s="4">
        <v>1.0</v>
      </c>
      <c r="L23" s="4">
        <v>1.0</v>
      </c>
      <c r="M23" s="4">
        <v>1.0</v>
      </c>
      <c r="N23" s="4">
        <v>1.0</v>
      </c>
      <c r="O23" s="5"/>
      <c r="P23" s="5"/>
      <c r="Q23" s="5"/>
      <c r="R23" s="5"/>
    </row>
    <row r="24">
      <c r="A24" s="2">
        <f t="shared" si="5"/>
        <v>13</v>
      </c>
      <c r="B24" s="3" t="s">
        <v>39</v>
      </c>
      <c r="C24" s="4">
        <v>1.0</v>
      </c>
      <c r="D24" s="4">
        <v>1.0</v>
      </c>
      <c r="E24" s="4">
        <v>0.0</v>
      </c>
      <c r="F24" s="4">
        <v>1.0</v>
      </c>
      <c r="G24" s="4">
        <v>1.0</v>
      </c>
      <c r="H24" s="4">
        <v>1.0</v>
      </c>
      <c r="I24" s="4">
        <v>0.0</v>
      </c>
      <c r="J24" s="4">
        <v>1.0</v>
      </c>
      <c r="K24" s="4">
        <v>0.0</v>
      </c>
      <c r="L24" s="4">
        <v>1.0</v>
      </c>
      <c r="M24" s="4">
        <v>1.0</v>
      </c>
      <c r="N24" s="4">
        <v>1.0</v>
      </c>
      <c r="O24" s="5"/>
      <c r="P24" s="4">
        <v>1.0</v>
      </c>
      <c r="Q24" s="4">
        <v>3.0</v>
      </c>
      <c r="R24" s="5"/>
    </row>
    <row r="25">
      <c r="A25" s="2">
        <f t="shared" si="5"/>
        <v>20</v>
      </c>
      <c r="B25" s="6" t="s">
        <v>41</v>
      </c>
      <c r="C25" s="4">
        <v>1.0</v>
      </c>
      <c r="D25" s="4">
        <v>1.0</v>
      </c>
      <c r="E25" s="4">
        <v>1.0</v>
      </c>
      <c r="F25" s="4">
        <v>1.0</v>
      </c>
      <c r="G25" s="4">
        <v>1.0</v>
      </c>
      <c r="H25" s="4">
        <v>1.0</v>
      </c>
      <c r="I25" s="4">
        <v>1.0</v>
      </c>
      <c r="J25" s="4">
        <v>1.0</v>
      </c>
      <c r="K25" s="4">
        <v>1.0</v>
      </c>
      <c r="L25" s="4">
        <v>1.0</v>
      </c>
      <c r="M25" s="4">
        <v>1.0</v>
      </c>
      <c r="N25" s="4">
        <v>1.0</v>
      </c>
      <c r="O25" s="4">
        <v>1.0</v>
      </c>
      <c r="P25" s="7"/>
      <c r="Q25" s="4">
        <v>7.0</v>
      </c>
      <c r="R25" s="5"/>
    </row>
    <row r="26">
      <c r="A26" s="2">
        <f>SUM(C26:R26)</f>
        <v>14</v>
      </c>
      <c r="B26" s="6" t="s">
        <v>42</v>
      </c>
      <c r="C26" s="4">
        <v>1.0</v>
      </c>
      <c r="D26" s="4">
        <v>1.0</v>
      </c>
      <c r="E26" s="4">
        <v>0.0</v>
      </c>
      <c r="F26" s="4">
        <v>1.0</v>
      </c>
      <c r="G26" s="4">
        <v>1.0</v>
      </c>
      <c r="H26" s="4">
        <v>1.0</v>
      </c>
      <c r="I26" s="4">
        <v>1.0</v>
      </c>
      <c r="J26" s="4">
        <v>1.0</v>
      </c>
      <c r="K26" s="4">
        <v>1.0</v>
      </c>
      <c r="L26" s="4">
        <v>1.0</v>
      </c>
      <c r="M26" s="4">
        <v>0.0</v>
      </c>
      <c r="N26" s="4">
        <v>0.0</v>
      </c>
      <c r="O26" s="5"/>
      <c r="P26" s="5"/>
      <c r="Q26" s="4">
        <v>5.0</v>
      </c>
      <c r="R26" s="5"/>
    </row>
    <row r="27">
      <c r="A27" s="2">
        <f t="shared" ref="A27:A31" si="6">sum(C27:AC27)</f>
        <v>24</v>
      </c>
      <c r="B27" s="3" t="s">
        <v>43</v>
      </c>
      <c r="C27" s="4">
        <v>1.0</v>
      </c>
      <c r="D27" s="4">
        <v>1.0</v>
      </c>
      <c r="E27" s="4">
        <v>1.0</v>
      </c>
      <c r="F27" s="4">
        <v>1.0</v>
      </c>
      <c r="G27" s="4">
        <v>1.0</v>
      </c>
      <c r="H27" s="4">
        <v>1.0</v>
      </c>
      <c r="I27" s="4">
        <v>1.0</v>
      </c>
      <c r="J27" s="4">
        <v>1.0</v>
      </c>
      <c r="K27" s="4">
        <v>1.0</v>
      </c>
      <c r="L27" s="4">
        <v>1.0</v>
      </c>
      <c r="M27" s="4">
        <v>1.0</v>
      </c>
      <c r="N27" s="4">
        <v>1.0</v>
      </c>
      <c r="O27" s="5"/>
      <c r="P27" s="4">
        <v>1.0</v>
      </c>
      <c r="Q27" s="4">
        <v>7.0</v>
      </c>
      <c r="R27" s="4">
        <v>4.0</v>
      </c>
    </row>
    <row r="28">
      <c r="A28" s="2">
        <f t="shared" si="6"/>
        <v>1</v>
      </c>
      <c r="B28" s="3" t="s">
        <v>44</v>
      </c>
      <c r="C28" s="5"/>
      <c r="D28" s="4">
        <v>1.0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2">
        <f t="shared" si="6"/>
        <v>21</v>
      </c>
      <c r="B29" s="1" t="s">
        <v>45</v>
      </c>
      <c r="C29" s="4">
        <v>1.0</v>
      </c>
      <c r="D29" s="4">
        <v>1.0</v>
      </c>
      <c r="E29" s="4">
        <v>1.0</v>
      </c>
      <c r="F29" s="4">
        <v>1.0</v>
      </c>
      <c r="G29" s="4">
        <v>1.0</v>
      </c>
      <c r="H29" s="4">
        <v>1.0</v>
      </c>
      <c r="I29" s="4">
        <v>1.0</v>
      </c>
      <c r="J29" s="4">
        <v>1.0</v>
      </c>
      <c r="K29" s="4">
        <v>1.0</v>
      </c>
      <c r="L29" s="4">
        <v>1.0</v>
      </c>
      <c r="M29" s="4">
        <v>1.0</v>
      </c>
      <c r="N29" s="4">
        <v>1.0</v>
      </c>
      <c r="O29" s="4">
        <v>1.0</v>
      </c>
      <c r="P29" s="4">
        <v>1.0</v>
      </c>
      <c r="Q29" s="4">
        <v>7.0</v>
      </c>
      <c r="R29" s="5"/>
    </row>
    <row r="30">
      <c r="A30" s="2">
        <f t="shared" si="6"/>
        <v>14</v>
      </c>
      <c r="B30" s="1" t="s">
        <v>46</v>
      </c>
      <c r="C30" s="4">
        <v>1.0</v>
      </c>
      <c r="D30" s="4">
        <v>0.0</v>
      </c>
      <c r="E30" s="4">
        <v>1.0</v>
      </c>
      <c r="F30" s="4">
        <v>1.0</v>
      </c>
      <c r="G30" s="4">
        <v>1.0</v>
      </c>
      <c r="H30" s="4">
        <v>1.0</v>
      </c>
      <c r="I30" s="4">
        <v>1.0</v>
      </c>
      <c r="J30" s="4">
        <v>1.0</v>
      </c>
      <c r="K30" s="4">
        <v>1.0</v>
      </c>
      <c r="L30" s="4">
        <v>1.0</v>
      </c>
      <c r="M30" s="4">
        <v>1.0</v>
      </c>
      <c r="N30" s="4">
        <v>1.0</v>
      </c>
      <c r="O30" s="4">
        <v>2.0</v>
      </c>
      <c r="P30" s="4">
        <v>1.0</v>
      </c>
      <c r="Q30" s="5"/>
      <c r="R30" s="5"/>
    </row>
    <row r="31">
      <c r="A31" s="2">
        <f t="shared" si="6"/>
        <v>24.5</v>
      </c>
      <c r="B31" s="3" t="s">
        <v>47</v>
      </c>
      <c r="C31" s="4">
        <v>1.0</v>
      </c>
      <c r="D31" s="4">
        <v>1.0</v>
      </c>
      <c r="E31" s="4">
        <v>1.0</v>
      </c>
      <c r="F31" s="4">
        <v>1.0</v>
      </c>
      <c r="G31" s="4">
        <v>1.0</v>
      </c>
      <c r="H31" s="4">
        <v>1.0</v>
      </c>
      <c r="I31" s="4">
        <v>1.0</v>
      </c>
      <c r="J31" s="4">
        <v>1.0</v>
      </c>
      <c r="K31" s="4">
        <v>1.0</v>
      </c>
      <c r="L31" s="4">
        <v>1.0</v>
      </c>
      <c r="M31" s="4">
        <v>1.0</v>
      </c>
      <c r="N31" s="4">
        <v>1.0</v>
      </c>
      <c r="O31" s="5"/>
      <c r="P31" s="4">
        <v>1.0</v>
      </c>
      <c r="Q31" s="4">
        <v>7.5</v>
      </c>
      <c r="R31" s="4">
        <v>4.0</v>
      </c>
    </row>
    <row r="32">
      <c r="A32" s="2">
        <f>SUM(C32:R32)</f>
        <v>15</v>
      </c>
      <c r="B32" s="6" t="s">
        <v>48</v>
      </c>
      <c r="C32" s="4">
        <v>1.0</v>
      </c>
      <c r="D32" s="4">
        <v>1.0</v>
      </c>
      <c r="E32" s="4">
        <v>1.0</v>
      </c>
      <c r="F32" s="4">
        <v>1.0</v>
      </c>
      <c r="G32" s="4">
        <v>0.0</v>
      </c>
      <c r="H32" s="4">
        <v>1.0</v>
      </c>
      <c r="I32" s="4">
        <v>1.0</v>
      </c>
      <c r="J32" s="4">
        <v>0.0</v>
      </c>
      <c r="K32" s="4">
        <v>1.0</v>
      </c>
      <c r="L32" s="4">
        <v>0.0</v>
      </c>
      <c r="M32" s="4">
        <v>1.0</v>
      </c>
      <c r="N32" s="4">
        <v>0.0</v>
      </c>
      <c r="O32" s="5"/>
      <c r="P32" s="5"/>
      <c r="Q32" s="4">
        <v>7.0</v>
      </c>
      <c r="R32" s="5"/>
    </row>
    <row r="33">
      <c r="A33" s="2">
        <f t="shared" ref="A33:A35" si="7">sum(C33:AC33)</f>
        <v>24.5</v>
      </c>
      <c r="B33" s="3" t="s">
        <v>49</v>
      </c>
      <c r="C33" s="4">
        <v>1.0</v>
      </c>
      <c r="D33" s="4">
        <v>1.0</v>
      </c>
      <c r="E33" s="4">
        <v>1.0</v>
      </c>
      <c r="F33" s="4">
        <v>1.0</v>
      </c>
      <c r="G33" s="4">
        <v>1.0</v>
      </c>
      <c r="H33" s="4">
        <v>1.0</v>
      </c>
      <c r="I33" s="4">
        <v>1.0</v>
      </c>
      <c r="J33" s="4">
        <v>1.0</v>
      </c>
      <c r="K33" s="4">
        <v>1.0</v>
      </c>
      <c r="L33" s="4">
        <v>1.0</v>
      </c>
      <c r="M33" s="4">
        <v>1.0</v>
      </c>
      <c r="N33" s="4">
        <v>1.0</v>
      </c>
      <c r="O33" s="5"/>
      <c r="P33" s="4">
        <v>1.0</v>
      </c>
      <c r="Q33" s="4">
        <v>7.5</v>
      </c>
      <c r="R33" s="4">
        <v>4.0</v>
      </c>
    </row>
    <row r="34">
      <c r="A34" s="2">
        <f t="shared" si="7"/>
        <v>13</v>
      </c>
      <c r="B34" s="3" t="s">
        <v>50</v>
      </c>
      <c r="C34" s="4">
        <v>1.0</v>
      </c>
      <c r="D34" s="4">
        <v>1.0</v>
      </c>
      <c r="E34" s="4">
        <v>1.0</v>
      </c>
      <c r="F34" s="4">
        <v>1.0</v>
      </c>
      <c r="G34" s="4">
        <v>1.0</v>
      </c>
      <c r="H34" s="4">
        <v>1.0</v>
      </c>
      <c r="I34" s="4">
        <v>1.0</v>
      </c>
      <c r="J34" s="4">
        <v>1.0</v>
      </c>
      <c r="K34" s="4">
        <v>1.0</v>
      </c>
      <c r="L34" s="4">
        <v>1.0</v>
      </c>
      <c r="M34" s="4">
        <v>1.0</v>
      </c>
      <c r="N34" s="4">
        <v>1.0</v>
      </c>
      <c r="O34" s="5"/>
      <c r="P34" s="4">
        <v>1.0</v>
      </c>
      <c r="Q34" s="5"/>
      <c r="R34" s="5"/>
    </row>
    <row r="35">
      <c r="A35" s="2">
        <f t="shared" si="7"/>
        <v>25</v>
      </c>
      <c r="B35" s="1" t="s">
        <v>51</v>
      </c>
      <c r="C35" s="4">
        <v>1.0</v>
      </c>
      <c r="D35" s="4">
        <v>1.0</v>
      </c>
      <c r="E35" s="4">
        <v>0.0</v>
      </c>
      <c r="F35" s="4">
        <v>1.0</v>
      </c>
      <c r="G35" s="4">
        <v>1.0</v>
      </c>
      <c r="H35" s="4">
        <v>1.0</v>
      </c>
      <c r="I35" s="4">
        <v>1.0</v>
      </c>
      <c r="J35" s="4">
        <v>1.0</v>
      </c>
      <c r="K35" s="4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  <c r="Q35" s="4">
        <v>8.0</v>
      </c>
      <c r="R35" s="4">
        <v>4.0</v>
      </c>
    </row>
    <row r="36">
      <c r="A36" s="2">
        <f t="shared" ref="A36:A37" si="8">SUM(C36:R36)</f>
        <v>12</v>
      </c>
      <c r="B36" s="6" t="s">
        <v>52</v>
      </c>
      <c r="C36" s="4">
        <v>1.0</v>
      </c>
      <c r="D36" s="4">
        <v>1.0</v>
      </c>
      <c r="E36" s="4">
        <v>1.0</v>
      </c>
      <c r="F36" s="4">
        <v>1.0</v>
      </c>
      <c r="G36" s="4">
        <v>1.0</v>
      </c>
      <c r="H36" s="4">
        <v>1.0</v>
      </c>
      <c r="I36" s="4">
        <v>1.0</v>
      </c>
      <c r="J36" s="4">
        <v>1.0</v>
      </c>
      <c r="K36" s="4">
        <v>1.0</v>
      </c>
      <c r="L36" s="4">
        <v>1.0</v>
      </c>
      <c r="M36" s="4">
        <v>1.0</v>
      </c>
      <c r="N36" s="4">
        <v>1.0</v>
      </c>
      <c r="O36" s="5"/>
      <c r="P36" s="7"/>
      <c r="Q36" s="5"/>
      <c r="R36" s="5"/>
    </row>
    <row r="37">
      <c r="A37" s="2">
        <f t="shared" si="8"/>
        <v>10</v>
      </c>
      <c r="B37" s="6" t="s">
        <v>53</v>
      </c>
      <c r="C37" s="4">
        <v>1.0</v>
      </c>
      <c r="D37" s="4">
        <v>1.0</v>
      </c>
      <c r="E37" s="4">
        <v>1.0</v>
      </c>
      <c r="F37" s="4">
        <v>1.0</v>
      </c>
      <c r="G37" s="4">
        <v>0.0</v>
      </c>
      <c r="H37" s="4">
        <v>1.0</v>
      </c>
      <c r="I37" s="4">
        <v>0.0</v>
      </c>
      <c r="J37" s="4">
        <v>1.0</v>
      </c>
      <c r="K37" s="4">
        <v>1.0</v>
      </c>
      <c r="L37" s="4">
        <v>1.0</v>
      </c>
      <c r="M37" s="4">
        <v>1.0</v>
      </c>
      <c r="N37" s="4">
        <v>1.0</v>
      </c>
      <c r="O37" s="5"/>
      <c r="P37" s="5"/>
      <c r="Q37" s="5"/>
      <c r="R37" s="5"/>
    </row>
    <row r="38">
      <c r="A38" s="2">
        <f t="shared" ref="A38:A41" si="9">sum(C38:AC38)</f>
        <v>20</v>
      </c>
      <c r="B38" s="3" t="s">
        <v>54</v>
      </c>
      <c r="C38" s="4">
        <v>1.0</v>
      </c>
      <c r="D38" s="4">
        <v>0.0</v>
      </c>
      <c r="E38" s="4">
        <v>1.0</v>
      </c>
      <c r="F38" s="4">
        <v>1.0</v>
      </c>
      <c r="G38" s="4">
        <v>1.0</v>
      </c>
      <c r="H38" s="4">
        <v>1.0</v>
      </c>
      <c r="I38" s="4">
        <v>1.0</v>
      </c>
      <c r="J38" s="4">
        <v>1.0</v>
      </c>
      <c r="K38" s="4">
        <v>1.0</v>
      </c>
      <c r="L38" s="4">
        <v>1.0</v>
      </c>
      <c r="M38" s="4">
        <v>1.0</v>
      </c>
      <c r="N38" s="4">
        <v>1.0</v>
      </c>
      <c r="O38" s="5"/>
      <c r="P38" s="4">
        <v>1.0</v>
      </c>
      <c r="Q38" s="4">
        <v>8.0</v>
      </c>
      <c r="R38" s="5"/>
    </row>
    <row r="39">
      <c r="A39" s="2">
        <f t="shared" si="9"/>
        <v>11</v>
      </c>
      <c r="B39" s="3" t="s">
        <v>55</v>
      </c>
      <c r="C39" s="4">
        <v>1.0</v>
      </c>
      <c r="D39" s="4">
        <v>1.0</v>
      </c>
      <c r="E39" s="4">
        <v>1.0</v>
      </c>
      <c r="F39" s="4">
        <v>1.0</v>
      </c>
      <c r="G39" s="4">
        <v>1.0</v>
      </c>
      <c r="H39" s="4">
        <v>1.0</v>
      </c>
      <c r="I39" s="4">
        <v>0.0</v>
      </c>
      <c r="J39" s="4">
        <v>1.0</v>
      </c>
      <c r="K39" s="4">
        <v>0.0</v>
      </c>
      <c r="L39" s="5"/>
      <c r="M39" s="4">
        <v>0.0</v>
      </c>
      <c r="N39" s="5"/>
      <c r="O39" s="4">
        <v>1.0</v>
      </c>
      <c r="P39" s="5"/>
      <c r="Q39" s="4" t="s">
        <v>56</v>
      </c>
      <c r="R39" s="4">
        <v>3.0</v>
      </c>
    </row>
    <row r="40">
      <c r="A40" s="2">
        <f t="shared" si="9"/>
        <v>17</v>
      </c>
      <c r="B40" s="1" t="s">
        <v>57</v>
      </c>
      <c r="C40" s="4">
        <v>0.0</v>
      </c>
      <c r="D40" s="4">
        <v>1.0</v>
      </c>
      <c r="E40" s="4">
        <v>1.0</v>
      </c>
      <c r="F40" s="4">
        <v>1.0</v>
      </c>
      <c r="G40" s="4">
        <v>1.0</v>
      </c>
      <c r="H40" s="4">
        <v>1.0</v>
      </c>
      <c r="I40" s="4">
        <v>0.0</v>
      </c>
      <c r="J40" s="4">
        <v>1.0</v>
      </c>
      <c r="K40" s="4">
        <v>1.0</v>
      </c>
      <c r="L40" s="4">
        <v>1.0</v>
      </c>
      <c r="M40" s="4">
        <v>1.0</v>
      </c>
      <c r="N40" s="4">
        <v>1.0</v>
      </c>
      <c r="O40" s="5"/>
      <c r="P40" s="4">
        <v>1.0</v>
      </c>
      <c r="Q40" s="4">
        <v>6.0</v>
      </c>
      <c r="R40" s="5"/>
    </row>
    <row r="41">
      <c r="A41" s="2">
        <f t="shared" si="9"/>
        <v>8</v>
      </c>
      <c r="B41" s="6" t="s">
        <v>58</v>
      </c>
      <c r="C41" s="4">
        <v>1.0</v>
      </c>
      <c r="D41" s="4">
        <v>1.0</v>
      </c>
      <c r="E41" s="4">
        <v>0.0</v>
      </c>
      <c r="F41" s="4">
        <v>1.0</v>
      </c>
      <c r="G41" s="4">
        <v>0.0</v>
      </c>
      <c r="H41" s="4">
        <v>1.0</v>
      </c>
      <c r="I41" s="4">
        <v>1.0</v>
      </c>
      <c r="J41" s="4">
        <v>1.0</v>
      </c>
      <c r="K41" s="4">
        <v>1.0</v>
      </c>
      <c r="L41" s="4">
        <v>1.0</v>
      </c>
      <c r="M41" s="4">
        <v>0.0</v>
      </c>
      <c r="N41" s="4">
        <v>0.0</v>
      </c>
      <c r="O41" s="5"/>
      <c r="P41" s="5"/>
      <c r="Q41" s="5"/>
      <c r="R41" s="5"/>
    </row>
    <row r="42">
      <c r="A42" s="2">
        <f>SUM(C42:R42)</f>
        <v>12</v>
      </c>
      <c r="B42" s="6" t="s">
        <v>59</v>
      </c>
      <c r="C42" s="4">
        <v>1.0</v>
      </c>
      <c r="D42" s="4">
        <v>1.0</v>
      </c>
      <c r="E42" s="4">
        <v>0.0</v>
      </c>
      <c r="F42" s="4">
        <v>1.0</v>
      </c>
      <c r="G42" s="4">
        <v>1.0</v>
      </c>
      <c r="H42" s="4">
        <v>1.0</v>
      </c>
      <c r="I42" s="4">
        <v>1.0</v>
      </c>
      <c r="J42" s="4">
        <v>1.0</v>
      </c>
      <c r="K42" s="4">
        <v>1.0</v>
      </c>
      <c r="L42" s="4">
        <v>1.0</v>
      </c>
      <c r="M42" s="4">
        <v>1.0</v>
      </c>
      <c r="N42" s="4">
        <v>1.0</v>
      </c>
      <c r="O42" s="4">
        <v>1.0</v>
      </c>
      <c r="P42" s="7"/>
      <c r="Q42" s="5"/>
      <c r="R42" s="5"/>
    </row>
    <row r="43">
      <c r="A43" s="2">
        <f>sum(C43:AC43)</f>
        <v>20</v>
      </c>
      <c r="B43" s="3" t="s">
        <v>60</v>
      </c>
      <c r="C43" s="4">
        <v>1.0</v>
      </c>
      <c r="D43" s="4">
        <v>1.0</v>
      </c>
      <c r="E43" s="4">
        <v>1.0</v>
      </c>
      <c r="F43" s="4">
        <v>1.0</v>
      </c>
      <c r="G43" s="4">
        <v>0.0</v>
      </c>
      <c r="H43" s="4">
        <v>1.0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  <c r="N43" s="4">
        <v>1.0</v>
      </c>
      <c r="O43" s="4">
        <v>2.0</v>
      </c>
      <c r="P43" s="4">
        <v>1.0</v>
      </c>
      <c r="Q43" s="4">
        <v>6.0</v>
      </c>
      <c r="R43" s="5"/>
    </row>
    <row r="44">
      <c r="A44" s="2">
        <f>SUM(C44:R44)</f>
        <v>10</v>
      </c>
      <c r="B44" s="6" t="s">
        <v>61</v>
      </c>
      <c r="C44" s="4">
        <v>1.0</v>
      </c>
      <c r="D44" s="4">
        <v>1.0</v>
      </c>
      <c r="E44" s="4">
        <v>1.0</v>
      </c>
      <c r="F44" s="4">
        <v>1.0</v>
      </c>
      <c r="G44" s="4">
        <v>1.0</v>
      </c>
      <c r="H44" s="4">
        <v>1.0</v>
      </c>
      <c r="I44" s="4">
        <v>0.0</v>
      </c>
      <c r="J44" s="4">
        <v>1.0</v>
      </c>
      <c r="K44" s="4">
        <v>0.0</v>
      </c>
      <c r="L44" s="4">
        <v>1.0</v>
      </c>
      <c r="M44" s="4">
        <v>1.0</v>
      </c>
      <c r="N44" s="4">
        <v>1.0</v>
      </c>
      <c r="O44" s="5"/>
      <c r="P44" s="7"/>
      <c r="Q44" s="5"/>
      <c r="R44" s="5"/>
    </row>
    <row r="45">
      <c r="A45" s="2">
        <f t="shared" ref="A45:A46" si="10">sum(C45:AC45)</f>
        <v>20</v>
      </c>
      <c r="B45" s="3" t="s">
        <v>62</v>
      </c>
      <c r="C45" s="4">
        <v>1.0</v>
      </c>
      <c r="D45" s="4">
        <v>1.0</v>
      </c>
      <c r="E45" s="4">
        <v>0.0</v>
      </c>
      <c r="F45" s="4">
        <v>1.0</v>
      </c>
      <c r="G45" s="4">
        <v>1.0</v>
      </c>
      <c r="H45" s="4">
        <v>1.0</v>
      </c>
      <c r="I45" s="4">
        <v>0.0</v>
      </c>
      <c r="J45" s="4">
        <v>1.0</v>
      </c>
      <c r="K45" s="4">
        <v>1.0</v>
      </c>
      <c r="L45" s="4">
        <v>1.0</v>
      </c>
      <c r="M45" s="4">
        <v>1.0</v>
      </c>
      <c r="N45" s="4">
        <v>1.0</v>
      </c>
      <c r="O45" s="4">
        <v>1.0</v>
      </c>
      <c r="P45" s="4">
        <v>1.0</v>
      </c>
      <c r="Q45" s="4">
        <v>8.0</v>
      </c>
      <c r="R45" s="5"/>
    </row>
    <row r="46">
      <c r="A46" s="2">
        <f t="shared" si="10"/>
        <v>14</v>
      </c>
      <c r="B46" s="3" t="s">
        <v>63</v>
      </c>
      <c r="C46" s="4">
        <v>1.0</v>
      </c>
      <c r="D46" s="4">
        <v>1.0</v>
      </c>
      <c r="E46" s="4">
        <v>0.0</v>
      </c>
      <c r="F46" s="4">
        <v>1.0</v>
      </c>
      <c r="G46" s="4">
        <v>1.0</v>
      </c>
      <c r="H46" s="4">
        <v>1.0</v>
      </c>
      <c r="I46" s="4">
        <v>0.0</v>
      </c>
      <c r="J46" s="4">
        <v>1.0</v>
      </c>
      <c r="K46" s="4">
        <v>1.0</v>
      </c>
      <c r="L46" s="4">
        <v>1.0</v>
      </c>
      <c r="M46" s="4">
        <v>1.0</v>
      </c>
      <c r="N46" s="4">
        <v>1.0</v>
      </c>
      <c r="O46" s="5"/>
      <c r="P46" s="4">
        <v>1.0</v>
      </c>
      <c r="Q46" s="4">
        <v>3.0</v>
      </c>
      <c r="R46" s="5"/>
    </row>
    <row r="47">
      <c r="A47" s="2">
        <f>SUM(C47:R47)</f>
        <v>9</v>
      </c>
      <c r="B47" s="6" t="s">
        <v>64</v>
      </c>
      <c r="C47" s="4">
        <v>0.0</v>
      </c>
      <c r="D47" s="4">
        <v>0.0</v>
      </c>
      <c r="E47" s="4">
        <v>1.0</v>
      </c>
      <c r="F47" s="4">
        <v>1.0</v>
      </c>
      <c r="G47" s="4">
        <v>1.0</v>
      </c>
      <c r="H47" s="4">
        <v>1.0</v>
      </c>
      <c r="I47" s="4">
        <v>1.0</v>
      </c>
      <c r="J47" s="4">
        <v>1.0</v>
      </c>
      <c r="K47" s="4">
        <v>1.0</v>
      </c>
      <c r="L47" s="4">
        <v>1.0</v>
      </c>
      <c r="M47" s="4">
        <v>1.0</v>
      </c>
      <c r="N47" s="7"/>
      <c r="O47" s="5"/>
      <c r="P47" s="5"/>
      <c r="Q47" s="5"/>
      <c r="R47" s="5"/>
    </row>
    <row r="48">
      <c r="A48" s="2">
        <f>sum(C48:AC48)</f>
        <v>19</v>
      </c>
      <c r="B48" s="1" t="s">
        <v>65</v>
      </c>
      <c r="C48" s="4">
        <v>1.0</v>
      </c>
      <c r="D48" s="4">
        <v>1.0</v>
      </c>
      <c r="E48" s="4">
        <v>1.0</v>
      </c>
      <c r="F48" s="4">
        <v>1.0</v>
      </c>
      <c r="G48" s="4">
        <v>1.0</v>
      </c>
      <c r="H48" s="4">
        <v>1.0</v>
      </c>
      <c r="I48" s="4">
        <v>1.0</v>
      </c>
      <c r="J48" s="4">
        <v>1.0</v>
      </c>
      <c r="K48" s="4">
        <v>1.0</v>
      </c>
      <c r="L48" s="4">
        <v>1.0</v>
      </c>
      <c r="M48" s="4">
        <v>1.0</v>
      </c>
      <c r="N48" s="4">
        <v>1.0</v>
      </c>
      <c r="O48" s="5"/>
      <c r="P48" s="4">
        <v>1.0</v>
      </c>
      <c r="Q48" s="4">
        <v>6.0</v>
      </c>
      <c r="R48" s="5"/>
    </row>
    <row r="49">
      <c r="A49" s="2">
        <f>SUM(C49:R49)</f>
        <v>11</v>
      </c>
      <c r="B49" s="6" t="s">
        <v>66</v>
      </c>
      <c r="C49" s="4">
        <v>1.0</v>
      </c>
      <c r="D49" s="4">
        <v>1.0</v>
      </c>
      <c r="E49" s="4">
        <v>1.0</v>
      </c>
      <c r="F49" s="4">
        <v>1.0</v>
      </c>
      <c r="G49" s="4">
        <v>1.0</v>
      </c>
      <c r="H49" s="4">
        <v>1.0</v>
      </c>
      <c r="I49" s="4">
        <v>1.0</v>
      </c>
      <c r="J49" s="4">
        <v>1.0</v>
      </c>
      <c r="K49" s="4">
        <v>1.0</v>
      </c>
      <c r="L49" s="4">
        <v>1.0</v>
      </c>
      <c r="M49" s="4">
        <v>1.0</v>
      </c>
      <c r="N49" s="4">
        <v>0.0</v>
      </c>
      <c r="O49" s="5"/>
      <c r="P49" s="5"/>
      <c r="Q49" s="5"/>
      <c r="R49" s="5"/>
    </row>
    <row r="50">
      <c r="A50" s="2">
        <f t="shared" ref="A50:A53" si="11">sum(C50:AC50)</f>
        <v>14</v>
      </c>
      <c r="B50" s="1" t="s">
        <v>67</v>
      </c>
      <c r="C50" s="4">
        <v>1.0</v>
      </c>
      <c r="D50" s="4">
        <v>1.0</v>
      </c>
      <c r="E50" s="4">
        <v>1.0</v>
      </c>
      <c r="F50" s="4">
        <v>1.0</v>
      </c>
      <c r="G50" s="4">
        <v>1.0</v>
      </c>
      <c r="H50" s="4">
        <v>1.0</v>
      </c>
      <c r="I50" s="4">
        <v>1.0</v>
      </c>
      <c r="J50" s="4">
        <v>1.0</v>
      </c>
      <c r="K50" s="4">
        <v>1.0</v>
      </c>
      <c r="L50" s="4">
        <v>1.0</v>
      </c>
      <c r="M50" s="4">
        <v>1.0</v>
      </c>
      <c r="N50" s="4">
        <v>1.0</v>
      </c>
      <c r="O50" s="4">
        <v>2.0</v>
      </c>
      <c r="P50" s="7"/>
      <c r="Q50" s="5"/>
      <c r="R50" s="5"/>
    </row>
    <row r="51">
      <c r="A51" s="2">
        <f t="shared" si="11"/>
        <v>12</v>
      </c>
      <c r="B51" s="6" t="s">
        <v>68</v>
      </c>
      <c r="C51" s="4">
        <v>1.0</v>
      </c>
      <c r="D51" s="4">
        <v>1.0</v>
      </c>
      <c r="E51" s="4">
        <v>0.0</v>
      </c>
      <c r="F51" s="4">
        <v>1.0</v>
      </c>
      <c r="G51" s="4">
        <v>1.0</v>
      </c>
      <c r="H51" s="4">
        <v>1.0</v>
      </c>
      <c r="I51" s="4">
        <v>1.0</v>
      </c>
      <c r="J51" s="4">
        <v>1.0</v>
      </c>
      <c r="K51" s="4">
        <v>1.0</v>
      </c>
      <c r="L51" s="4">
        <v>1.0</v>
      </c>
      <c r="M51" s="4">
        <v>1.0</v>
      </c>
      <c r="N51" s="4">
        <v>1.0</v>
      </c>
      <c r="O51" s="4">
        <v>1.0</v>
      </c>
      <c r="P51" s="7"/>
      <c r="Q51" s="5"/>
      <c r="R51" s="5"/>
    </row>
    <row r="52">
      <c r="A52" s="2">
        <f t="shared" si="11"/>
        <v>12</v>
      </c>
      <c r="B52" s="3" t="s">
        <v>69</v>
      </c>
      <c r="C52" s="4">
        <v>1.0</v>
      </c>
      <c r="D52" s="4">
        <v>1.0</v>
      </c>
      <c r="E52" s="4">
        <v>0.0</v>
      </c>
      <c r="F52" s="4">
        <v>1.0</v>
      </c>
      <c r="G52" s="4">
        <v>1.0</v>
      </c>
      <c r="H52" s="4">
        <v>1.0</v>
      </c>
      <c r="I52" s="4">
        <v>1.0</v>
      </c>
      <c r="J52" s="4">
        <v>1.0</v>
      </c>
      <c r="K52" s="4">
        <v>1.0</v>
      </c>
      <c r="L52" s="4">
        <v>1.0</v>
      </c>
      <c r="M52" s="4">
        <v>1.0</v>
      </c>
      <c r="N52" s="4">
        <v>1.0</v>
      </c>
      <c r="O52" s="5"/>
      <c r="P52" s="4">
        <v>1.0</v>
      </c>
      <c r="Q52" s="5"/>
      <c r="R52" s="5"/>
    </row>
    <row r="53">
      <c r="A53" s="2">
        <f t="shared" si="11"/>
        <v>19.5</v>
      </c>
      <c r="B53" s="3" t="s">
        <v>70</v>
      </c>
      <c r="C53" s="4">
        <v>1.0</v>
      </c>
      <c r="D53" s="4">
        <v>1.0</v>
      </c>
      <c r="E53" s="4">
        <v>1.0</v>
      </c>
      <c r="F53" s="4">
        <v>1.0</v>
      </c>
      <c r="G53" s="4">
        <v>1.0</v>
      </c>
      <c r="H53" s="4">
        <v>1.0</v>
      </c>
      <c r="I53" s="4">
        <v>1.0</v>
      </c>
      <c r="J53" s="4">
        <v>1.0</v>
      </c>
      <c r="K53" s="4">
        <v>1.0</v>
      </c>
      <c r="L53" s="4">
        <v>1.0</v>
      </c>
      <c r="M53" s="4">
        <v>1.0</v>
      </c>
      <c r="N53" s="4">
        <v>1.0</v>
      </c>
      <c r="O53" s="4">
        <v>1.0</v>
      </c>
      <c r="P53" s="4">
        <v>0.5</v>
      </c>
      <c r="Q53" s="4">
        <v>6.0</v>
      </c>
      <c r="R53" s="5"/>
    </row>
    <row r="54">
      <c r="A54" s="2">
        <f>SUM(C54:R54)</f>
        <v>12</v>
      </c>
      <c r="B54" s="6" t="s">
        <v>71</v>
      </c>
      <c r="C54" s="4">
        <v>1.0</v>
      </c>
      <c r="D54" s="4">
        <v>1.0</v>
      </c>
      <c r="E54" s="4">
        <v>1.0</v>
      </c>
      <c r="F54" s="4">
        <v>1.0</v>
      </c>
      <c r="G54" s="4">
        <v>1.0</v>
      </c>
      <c r="H54" s="4">
        <v>1.0</v>
      </c>
      <c r="I54" s="4">
        <v>1.0</v>
      </c>
      <c r="J54" s="4">
        <v>1.0</v>
      </c>
      <c r="K54" s="4">
        <v>1.0</v>
      </c>
      <c r="L54" s="4">
        <v>1.0</v>
      </c>
      <c r="M54" s="4">
        <v>1.0</v>
      </c>
      <c r="N54" s="4">
        <v>1.0</v>
      </c>
      <c r="O54" s="5"/>
      <c r="P54" s="5"/>
      <c r="Q54" s="5"/>
      <c r="R54" s="5"/>
    </row>
    <row r="55">
      <c r="A55" s="2">
        <f t="shared" ref="A55:A58" si="12">sum(C55:AC55)</f>
        <v>13.5</v>
      </c>
      <c r="B55" s="3" t="s">
        <v>72</v>
      </c>
      <c r="C55" s="4">
        <v>1.0</v>
      </c>
      <c r="D55" s="4">
        <v>1.0</v>
      </c>
      <c r="E55" s="4">
        <v>0.0</v>
      </c>
      <c r="F55" s="4">
        <v>1.0</v>
      </c>
      <c r="G55" s="4">
        <v>1.0</v>
      </c>
      <c r="H55" s="4">
        <v>1.0</v>
      </c>
      <c r="I55" s="4">
        <v>0.0</v>
      </c>
      <c r="J55" s="4">
        <v>1.0</v>
      </c>
      <c r="K55" s="4">
        <v>0.0</v>
      </c>
      <c r="L55" s="4">
        <v>1.0</v>
      </c>
      <c r="M55" s="4">
        <v>1.0</v>
      </c>
      <c r="N55" s="4">
        <v>1.0</v>
      </c>
      <c r="O55" s="4">
        <v>1.0</v>
      </c>
      <c r="P55" s="4">
        <v>1.0</v>
      </c>
      <c r="Q55" s="4">
        <v>2.5</v>
      </c>
      <c r="R55" s="5"/>
    </row>
    <row r="56">
      <c r="A56" s="2">
        <f t="shared" si="12"/>
        <v>19</v>
      </c>
      <c r="B56" s="3" t="s">
        <v>73</v>
      </c>
      <c r="C56" s="4">
        <v>1.0</v>
      </c>
      <c r="D56" s="4">
        <v>1.0</v>
      </c>
      <c r="E56" s="4">
        <v>1.0</v>
      </c>
      <c r="F56" s="4">
        <v>1.0</v>
      </c>
      <c r="G56" s="4">
        <v>1.0</v>
      </c>
      <c r="H56" s="4">
        <v>1.0</v>
      </c>
      <c r="I56" s="4">
        <v>1.0</v>
      </c>
      <c r="J56" s="4">
        <v>1.0</v>
      </c>
      <c r="K56" s="4">
        <v>1.0</v>
      </c>
      <c r="L56" s="4">
        <v>1.0</v>
      </c>
      <c r="M56" s="4">
        <v>1.0</v>
      </c>
      <c r="N56" s="4">
        <v>1.0</v>
      </c>
      <c r="O56" s="4">
        <v>1.0</v>
      </c>
      <c r="P56" s="4">
        <v>1.0</v>
      </c>
      <c r="Q56" s="4">
        <v>5.0</v>
      </c>
      <c r="R56" s="5"/>
    </row>
    <row r="57">
      <c r="A57" s="2">
        <f t="shared" si="12"/>
        <v>15</v>
      </c>
      <c r="B57" s="3" t="s">
        <v>74</v>
      </c>
      <c r="C57" s="4">
        <v>1.0</v>
      </c>
      <c r="D57" s="4">
        <v>1.0</v>
      </c>
      <c r="E57" s="4">
        <v>1.0</v>
      </c>
      <c r="F57" s="4">
        <v>1.0</v>
      </c>
      <c r="G57" s="4">
        <v>1.0</v>
      </c>
      <c r="H57" s="4">
        <v>1.0</v>
      </c>
      <c r="I57" s="4">
        <v>1.0</v>
      </c>
      <c r="J57" s="4">
        <v>1.0</v>
      </c>
      <c r="K57" s="4">
        <v>1.0</v>
      </c>
      <c r="L57" s="4">
        <v>1.0</v>
      </c>
      <c r="M57" s="4">
        <v>1.0</v>
      </c>
      <c r="N57" s="4">
        <v>1.0</v>
      </c>
      <c r="O57" s="5"/>
      <c r="P57" s="4">
        <v>1.0</v>
      </c>
      <c r="Q57" s="4">
        <v>2.0</v>
      </c>
      <c r="R57" s="5"/>
    </row>
    <row r="58">
      <c r="A58" s="2">
        <f t="shared" si="12"/>
        <v>16.5</v>
      </c>
      <c r="B58" s="3" t="s">
        <v>75</v>
      </c>
      <c r="C58" s="4">
        <v>1.0</v>
      </c>
      <c r="D58" s="4">
        <v>1.0</v>
      </c>
      <c r="E58" s="4">
        <v>0.0</v>
      </c>
      <c r="F58" s="4">
        <v>1.0</v>
      </c>
      <c r="G58" s="4">
        <v>1.0</v>
      </c>
      <c r="H58" s="4">
        <v>1.0</v>
      </c>
      <c r="I58" s="4">
        <v>1.0</v>
      </c>
      <c r="J58" s="4">
        <v>1.0</v>
      </c>
      <c r="K58" s="4">
        <v>1.0</v>
      </c>
      <c r="L58" s="4">
        <v>1.0</v>
      </c>
      <c r="M58" s="4">
        <v>1.0</v>
      </c>
      <c r="N58" s="4">
        <v>1.0</v>
      </c>
      <c r="O58" s="5"/>
      <c r="P58" s="4">
        <v>1.0</v>
      </c>
      <c r="Q58" s="4">
        <v>4.5</v>
      </c>
      <c r="R58" s="5"/>
    </row>
    <row r="59">
      <c r="A59" s="2">
        <f>SUM(C59:R59)</f>
        <v>12</v>
      </c>
      <c r="B59" s="6" t="s">
        <v>76</v>
      </c>
      <c r="C59" s="4">
        <v>1.0</v>
      </c>
      <c r="D59" s="4">
        <v>1.0</v>
      </c>
      <c r="E59" s="4">
        <v>1.0</v>
      </c>
      <c r="F59" s="4">
        <v>1.0</v>
      </c>
      <c r="G59" s="4">
        <v>1.0</v>
      </c>
      <c r="H59" s="4">
        <v>1.0</v>
      </c>
      <c r="I59" s="4">
        <v>1.0</v>
      </c>
      <c r="J59" s="4">
        <v>1.0</v>
      </c>
      <c r="K59" s="4">
        <v>1.0</v>
      </c>
      <c r="L59" s="4">
        <v>1.0</v>
      </c>
      <c r="M59" s="4">
        <v>1.0</v>
      </c>
      <c r="N59" s="4">
        <v>1.0</v>
      </c>
      <c r="O59" s="5"/>
      <c r="P59" s="5"/>
      <c r="Q59" s="5"/>
      <c r="R59" s="5"/>
    </row>
    <row r="60">
      <c r="A60" s="2">
        <f t="shared" ref="A60:A61" si="13">sum(C60:AC60)</f>
        <v>23</v>
      </c>
      <c r="B60" s="1" t="s">
        <v>77</v>
      </c>
      <c r="C60" s="4">
        <v>1.0</v>
      </c>
      <c r="D60" s="4">
        <v>1.0</v>
      </c>
      <c r="E60" s="4">
        <v>0.0</v>
      </c>
      <c r="F60" s="4">
        <v>1.0</v>
      </c>
      <c r="G60" s="4">
        <v>1.0</v>
      </c>
      <c r="H60" s="4">
        <v>1.0</v>
      </c>
      <c r="I60" s="4">
        <v>1.0</v>
      </c>
      <c r="J60" s="4">
        <v>1.0</v>
      </c>
      <c r="K60" s="4">
        <v>0.0</v>
      </c>
      <c r="L60" s="4">
        <v>1.0</v>
      </c>
      <c r="M60" s="4">
        <v>1.0</v>
      </c>
      <c r="N60" s="4">
        <v>1.0</v>
      </c>
      <c r="O60" s="5"/>
      <c r="P60" s="4">
        <v>1.0</v>
      </c>
      <c r="Q60" s="4">
        <v>8.0</v>
      </c>
      <c r="R60" s="4">
        <v>4.0</v>
      </c>
    </row>
    <row r="61">
      <c r="A61" s="2">
        <f t="shared" si="13"/>
        <v>19.5</v>
      </c>
      <c r="B61" s="11" t="s">
        <v>78</v>
      </c>
      <c r="C61" s="4">
        <v>1.0</v>
      </c>
      <c r="D61" s="4">
        <v>1.0</v>
      </c>
      <c r="E61" s="4">
        <v>1.0</v>
      </c>
      <c r="F61" s="4">
        <v>1.0</v>
      </c>
      <c r="G61" s="4">
        <v>1.0</v>
      </c>
      <c r="H61" s="4">
        <v>1.0</v>
      </c>
      <c r="I61" s="4">
        <v>1.0</v>
      </c>
      <c r="J61" s="4">
        <v>1.0</v>
      </c>
      <c r="K61" s="4">
        <v>1.0</v>
      </c>
      <c r="L61" s="4">
        <v>1.0</v>
      </c>
      <c r="M61" s="4">
        <v>1.0</v>
      </c>
      <c r="N61" s="4">
        <v>1.0</v>
      </c>
      <c r="O61" s="5"/>
      <c r="P61" s="4">
        <v>0.5</v>
      </c>
      <c r="Q61" s="4">
        <v>7.0</v>
      </c>
      <c r="R61" s="5"/>
    </row>
    <row r="62">
      <c r="A62" s="2">
        <f t="shared" ref="A62:A63" si="14">SUM(C62:R62)</f>
        <v>2</v>
      </c>
      <c r="B62" s="6" t="s">
        <v>79</v>
      </c>
      <c r="C62" s="4">
        <v>1.0</v>
      </c>
      <c r="D62" s="4">
        <v>1.0</v>
      </c>
      <c r="E62" s="4"/>
      <c r="F62" s="4"/>
      <c r="G62" s="5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2">
        <f t="shared" si="14"/>
        <v>11</v>
      </c>
      <c r="B63" s="6" t="s">
        <v>80</v>
      </c>
      <c r="C63" s="4">
        <v>1.0</v>
      </c>
      <c r="D63" s="4">
        <v>1.0</v>
      </c>
      <c r="E63" s="4">
        <v>0.0</v>
      </c>
      <c r="F63" s="4">
        <v>1.0</v>
      </c>
      <c r="G63" s="4">
        <v>1.0</v>
      </c>
      <c r="H63" s="4">
        <v>1.0</v>
      </c>
      <c r="I63" s="4">
        <v>1.0</v>
      </c>
      <c r="J63" s="4">
        <v>1.0</v>
      </c>
      <c r="K63" s="4">
        <v>1.0</v>
      </c>
      <c r="L63" s="4">
        <v>1.0</v>
      </c>
      <c r="M63" s="4">
        <v>1.0</v>
      </c>
      <c r="N63" s="4">
        <v>1.0</v>
      </c>
      <c r="O63" s="5"/>
      <c r="P63" s="7"/>
      <c r="Q63" s="5"/>
      <c r="R63" s="5"/>
    </row>
    <row r="64">
      <c r="A64" s="2">
        <f>sum(C64:AC64)</f>
        <v>11</v>
      </c>
      <c r="B64" s="6" t="s">
        <v>81</v>
      </c>
      <c r="C64" s="4">
        <v>1.0</v>
      </c>
      <c r="D64" s="4">
        <v>1.0</v>
      </c>
      <c r="E64" s="4">
        <v>1.0</v>
      </c>
      <c r="F64" s="4">
        <v>1.0</v>
      </c>
      <c r="G64" s="4">
        <v>0.0</v>
      </c>
      <c r="H64" s="4">
        <v>1.0</v>
      </c>
      <c r="I64" s="4">
        <v>1.0</v>
      </c>
      <c r="J64" s="4">
        <v>1.0</v>
      </c>
      <c r="K64" s="4">
        <v>1.0</v>
      </c>
      <c r="L64" s="4">
        <v>1.0</v>
      </c>
      <c r="M64" s="4">
        <v>1.0</v>
      </c>
      <c r="N64" s="4">
        <v>1.0</v>
      </c>
      <c r="O64" s="5"/>
      <c r="P64" s="5"/>
      <c r="Q64" s="5"/>
      <c r="R64" s="5"/>
    </row>
    <row r="65">
      <c r="A65" s="2">
        <f t="shared" ref="A65:A66" si="15">SUM(C65:R65)</f>
        <v>10</v>
      </c>
      <c r="B65" s="6" t="s">
        <v>82</v>
      </c>
      <c r="C65" s="4">
        <v>1.0</v>
      </c>
      <c r="D65" s="4">
        <v>0.0</v>
      </c>
      <c r="E65" s="4">
        <v>1.0</v>
      </c>
      <c r="F65" s="4">
        <v>1.0</v>
      </c>
      <c r="G65" s="4">
        <v>1.0</v>
      </c>
      <c r="H65" s="4">
        <v>1.0</v>
      </c>
      <c r="I65" s="4">
        <v>1.0</v>
      </c>
      <c r="J65" s="4">
        <v>1.0</v>
      </c>
      <c r="K65" s="4">
        <v>1.0</v>
      </c>
      <c r="L65" s="4">
        <v>1.0</v>
      </c>
      <c r="M65" s="4">
        <v>0.0</v>
      </c>
      <c r="N65" s="4">
        <v>1.0</v>
      </c>
      <c r="O65" s="5"/>
      <c r="P65" s="5"/>
      <c r="Q65" s="5"/>
      <c r="R65" s="5"/>
    </row>
    <row r="66">
      <c r="A66" s="2">
        <f t="shared" si="15"/>
        <v>10</v>
      </c>
      <c r="B66" s="6" t="s">
        <v>83</v>
      </c>
      <c r="C66" s="4">
        <v>1.0</v>
      </c>
      <c r="D66" s="4">
        <v>1.0</v>
      </c>
      <c r="E66" s="4">
        <v>0.0</v>
      </c>
      <c r="F66" s="4">
        <v>1.0</v>
      </c>
      <c r="G66" s="4">
        <v>1.0</v>
      </c>
      <c r="H66" s="4">
        <v>1.0</v>
      </c>
      <c r="I66" s="4">
        <v>1.0</v>
      </c>
      <c r="J66" s="4">
        <v>1.0</v>
      </c>
      <c r="K66" s="4">
        <v>1.0</v>
      </c>
      <c r="L66" s="4">
        <v>1.0</v>
      </c>
      <c r="M66" s="4">
        <v>0.0</v>
      </c>
      <c r="N66" s="4">
        <v>0.0</v>
      </c>
      <c r="O66" s="4">
        <v>1.0</v>
      </c>
      <c r="P66" s="7"/>
      <c r="Q66" s="5"/>
      <c r="R66" s="5"/>
    </row>
    <row r="67">
      <c r="A67" s="2">
        <f t="shared" ref="A67:A70" si="16">sum(C67:AC67)</f>
        <v>14.5</v>
      </c>
      <c r="B67" s="3" t="s">
        <v>84</v>
      </c>
      <c r="C67" s="4">
        <v>1.0</v>
      </c>
      <c r="D67" s="4">
        <v>1.0</v>
      </c>
      <c r="E67" s="4">
        <v>1.0</v>
      </c>
      <c r="F67" s="4">
        <v>1.0</v>
      </c>
      <c r="G67" s="4">
        <v>0.0</v>
      </c>
      <c r="H67" s="4">
        <v>1.0</v>
      </c>
      <c r="I67" s="4">
        <v>1.0</v>
      </c>
      <c r="J67" s="4">
        <v>1.0</v>
      </c>
      <c r="K67" s="4">
        <v>1.0</v>
      </c>
      <c r="L67" s="4">
        <v>1.0</v>
      </c>
      <c r="M67" s="4">
        <v>1.0</v>
      </c>
      <c r="N67" s="4">
        <v>1.0</v>
      </c>
      <c r="O67" s="5"/>
      <c r="P67" s="4">
        <v>0.5</v>
      </c>
      <c r="Q67" s="4">
        <v>3.0</v>
      </c>
      <c r="R67" s="5"/>
    </row>
    <row r="68">
      <c r="A68" s="2">
        <f t="shared" si="16"/>
        <v>24</v>
      </c>
      <c r="B68" s="3" t="s">
        <v>85</v>
      </c>
      <c r="C68" s="4">
        <v>1.0</v>
      </c>
      <c r="D68" s="4">
        <v>1.0</v>
      </c>
      <c r="E68" s="4">
        <v>1.0</v>
      </c>
      <c r="F68" s="4">
        <v>1.0</v>
      </c>
      <c r="G68" s="4">
        <v>1.0</v>
      </c>
      <c r="H68" s="4">
        <v>1.0</v>
      </c>
      <c r="I68" s="4">
        <v>1.0</v>
      </c>
      <c r="J68" s="4">
        <v>1.0</v>
      </c>
      <c r="K68" s="4">
        <v>1.0</v>
      </c>
      <c r="L68" s="4">
        <v>1.0</v>
      </c>
      <c r="M68" s="4">
        <v>1.0</v>
      </c>
      <c r="N68" s="4">
        <v>1.0</v>
      </c>
      <c r="O68" s="5"/>
      <c r="P68" s="4">
        <v>1.0</v>
      </c>
      <c r="Q68" s="4">
        <v>7.0</v>
      </c>
      <c r="R68" s="4">
        <v>4.0</v>
      </c>
    </row>
    <row r="69">
      <c r="A69" s="2">
        <f t="shared" si="16"/>
        <v>13</v>
      </c>
      <c r="B69" s="6" t="s">
        <v>86</v>
      </c>
      <c r="C69" s="4">
        <v>1.0</v>
      </c>
      <c r="D69" s="4">
        <v>1.0</v>
      </c>
      <c r="E69" s="4">
        <v>1.0</v>
      </c>
      <c r="F69" s="4">
        <v>1.0</v>
      </c>
      <c r="G69" s="4">
        <v>1.0</v>
      </c>
      <c r="H69" s="4">
        <v>1.0</v>
      </c>
      <c r="I69" s="4">
        <v>1.0</v>
      </c>
      <c r="J69" s="4">
        <v>1.0</v>
      </c>
      <c r="K69" s="4">
        <v>1.0</v>
      </c>
      <c r="L69" s="4">
        <v>1.0</v>
      </c>
      <c r="M69" s="4">
        <v>1.0</v>
      </c>
      <c r="N69" s="4">
        <v>1.0</v>
      </c>
      <c r="O69" s="4">
        <v>1.0</v>
      </c>
      <c r="P69" s="7"/>
      <c r="Q69" s="5"/>
      <c r="R69" s="5"/>
    </row>
    <row r="70">
      <c r="A70" s="2">
        <f t="shared" si="16"/>
        <v>12</v>
      </c>
      <c r="B70" s="6" t="s">
        <v>87</v>
      </c>
      <c r="C70" s="4">
        <v>1.0</v>
      </c>
      <c r="D70" s="4">
        <v>1.0</v>
      </c>
      <c r="E70" s="4">
        <v>1.0</v>
      </c>
      <c r="F70" s="4">
        <v>1.0</v>
      </c>
      <c r="G70" s="4">
        <v>1.0</v>
      </c>
      <c r="H70" s="4">
        <v>1.0</v>
      </c>
      <c r="I70" s="4">
        <v>1.0</v>
      </c>
      <c r="J70" s="4">
        <v>1.0</v>
      </c>
      <c r="K70" s="4">
        <v>1.0</v>
      </c>
      <c r="L70" s="4">
        <v>1.0</v>
      </c>
      <c r="M70" s="4">
        <v>1.0</v>
      </c>
      <c r="N70" s="4">
        <v>0.0</v>
      </c>
      <c r="O70" s="4">
        <v>1.0</v>
      </c>
      <c r="P70" s="7"/>
      <c r="Q70" s="5"/>
      <c r="R70" s="5"/>
    </row>
    <row r="71">
      <c r="A71" s="2">
        <f t="shared" ref="A71:A72" si="17">SUM(C71:R71)</f>
        <v>9</v>
      </c>
      <c r="B71" s="6" t="s">
        <v>88</v>
      </c>
      <c r="C71" s="4">
        <v>1.0</v>
      </c>
      <c r="D71" s="4">
        <v>1.0</v>
      </c>
      <c r="E71" s="4">
        <v>0.0</v>
      </c>
      <c r="F71" s="4">
        <v>1.0</v>
      </c>
      <c r="G71" s="4">
        <v>0.0</v>
      </c>
      <c r="H71" s="4">
        <v>0.0</v>
      </c>
      <c r="I71" s="4">
        <v>1.0</v>
      </c>
      <c r="J71" s="4">
        <v>1.0</v>
      </c>
      <c r="K71" s="4">
        <v>1.0</v>
      </c>
      <c r="L71" s="4">
        <v>1.0</v>
      </c>
      <c r="M71" s="4">
        <v>1.0</v>
      </c>
      <c r="N71" s="4">
        <v>1.0</v>
      </c>
      <c r="O71" s="5"/>
      <c r="P71" s="7"/>
      <c r="Q71" s="5"/>
      <c r="R71" s="5"/>
    </row>
    <row r="72">
      <c r="A72" s="2">
        <f t="shared" si="17"/>
        <v>11</v>
      </c>
      <c r="B72" s="6" t="s">
        <v>89</v>
      </c>
      <c r="C72" s="4">
        <v>1.0</v>
      </c>
      <c r="D72" s="4">
        <v>1.0</v>
      </c>
      <c r="E72" s="4">
        <v>1.0</v>
      </c>
      <c r="F72" s="4">
        <v>1.0</v>
      </c>
      <c r="G72" s="4">
        <v>1.0</v>
      </c>
      <c r="H72" s="4">
        <v>1.0</v>
      </c>
      <c r="I72" s="4">
        <v>1.0</v>
      </c>
      <c r="J72" s="4">
        <v>0.0</v>
      </c>
      <c r="K72" s="4">
        <v>1.0</v>
      </c>
      <c r="L72" s="4">
        <v>1.0</v>
      </c>
      <c r="M72" s="4">
        <v>1.0</v>
      </c>
      <c r="N72" s="4">
        <v>1.0</v>
      </c>
      <c r="O72" s="5"/>
      <c r="P72" s="5"/>
      <c r="Q72" s="5"/>
      <c r="R72" s="5"/>
    </row>
    <row r="73">
      <c r="A73" s="2">
        <f t="shared" ref="A73:A75" si="18">sum(C73:AC73)</f>
        <v>12</v>
      </c>
      <c r="B73" s="3" t="s">
        <v>90</v>
      </c>
      <c r="C73" s="4">
        <v>1.0</v>
      </c>
      <c r="D73" s="4">
        <v>1.0</v>
      </c>
      <c r="E73" s="4">
        <v>0.0</v>
      </c>
      <c r="F73" s="4">
        <v>1.0</v>
      </c>
      <c r="G73" s="4">
        <v>1.0</v>
      </c>
      <c r="H73" s="4">
        <v>1.0</v>
      </c>
      <c r="I73" s="4">
        <v>1.0</v>
      </c>
      <c r="J73" s="4">
        <v>1.0</v>
      </c>
      <c r="K73" s="4">
        <v>1.0</v>
      </c>
      <c r="L73" s="4">
        <v>1.0</v>
      </c>
      <c r="M73" s="4">
        <v>0.0</v>
      </c>
      <c r="N73" s="4">
        <v>1.0</v>
      </c>
      <c r="O73" s="5"/>
      <c r="P73" s="4">
        <v>0.5</v>
      </c>
      <c r="Q73" s="4">
        <v>1.5</v>
      </c>
      <c r="R73" s="5"/>
    </row>
    <row r="74">
      <c r="A74" s="2">
        <f t="shared" si="18"/>
        <v>13</v>
      </c>
      <c r="B74" s="6" t="s">
        <v>91</v>
      </c>
      <c r="C74" s="4">
        <v>1.0</v>
      </c>
      <c r="D74" s="4">
        <v>1.0</v>
      </c>
      <c r="E74" s="4">
        <v>1.0</v>
      </c>
      <c r="F74" s="4">
        <v>1.0</v>
      </c>
      <c r="G74" s="4">
        <v>1.0</v>
      </c>
      <c r="H74" s="4">
        <v>1.0</v>
      </c>
      <c r="I74" s="4">
        <v>1.0</v>
      </c>
      <c r="J74" s="4">
        <v>1.0</v>
      </c>
      <c r="K74" s="4">
        <v>1.0</v>
      </c>
      <c r="L74" s="4">
        <v>1.0</v>
      </c>
      <c r="M74" s="4">
        <v>1.0</v>
      </c>
      <c r="N74" s="4">
        <v>0.0</v>
      </c>
      <c r="O74" s="4">
        <v>2.0</v>
      </c>
      <c r="P74" s="7"/>
      <c r="Q74" s="5"/>
      <c r="R74" s="5"/>
    </row>
    <row r="75">
      <c r="A75" s="2">
        <f t="shared" si="18"/>
        <v>22.5</v>
      </c>
      <c r="B75" s="1" t="s">
        <v>92</v>
      </c>
      <c r="C75" s="4">
        <v>0.0</v>
      </c>
      <c r="D75" s="4">
        <v>1.0</v>
      </c>
      <c r="E75" s="4">
        <v>1.0</v>
      </c>
      <c r="F75" s="4">
        <v>1.0</v>
      </c>
      <c r="G75" s="4">
        <v>1.0</v>
      </c>
      <c r="H75" s="4">
        <v>1.0</v>
      </c>
      <c r="I75" s="4">
        <v>0.0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5"/>
      <c r="P75" s="4">
        <v>1.0</v>
      </c>
      <c r="Q75" s="4">
        <v>7.5</v>
      </c>
      <c r="R75" s="4">
        <v>4.0</v>
      </c>
    </row>
    <row r="76">
      <c r="A76" s="2">
        <f t="shared" ref="A76:A77" si="19">SUM(C76:R76)</f>
        <v>13</v>
      </c>
      <c r="B76" s="6" t="s">
        <v>93</v>
      </c>
      <c r="C76" s="4">
        <v>1.0</v>
      </c>
      <c r="D76" s="4">
        <v>1.0</v>
      </c>
      <c r="E76" s="4">
        <v>1.0</v>
      </c>
      <c r="F76" s="4">
        <v>1.0</v>
      </c>
      <c r="G76" s="4">
        <v>1.0</v>
      </c>
      <c r="H76" s="4">
        <v>1.0</v>
      </c>
      <c r="I76" s="4">
        <v>0.0</v>
      </c>
      <c r="J76" s="4">
        <v>1.0</v>
      </c>
      <c r="K76" s="4">
        <v>1.0</v>
      </c>
      <c r="L76" s="4">
        <v>1.0</v>
      </c>
      <c r="M76" s="4">
        <v>1.0</v>
      </c>
      <c r="N76" s="4">
        <v>1.0</v>
      </c>
      <c r="O76" s="4">
        <v>2.0</v>
      </c>
      <c r="P76" s="7"/>
      <c r="Q76" s="5"/>
      <c r="R76" s="5"/>
    </row>
    <row r="77">
      <c r="A77" s="2">
        <f t="shared" si="19"/>
        <v>14</v>
      </c>
      <c r="B77" s="6" t="s">
        <v>94</v>
      </c>
      <c r="C77" s="4">
        <v>1.0</v>
      </c>
      <c r="D77" s="4">
        <v>1.0</v>
      </c>
      <c r="E77" s="4">
        <v>1.0</v>
      </c>
      <c r="F77" s="4">
        <v>1.0</v>
      </c>
      <c r="G77" s="4">
        <v>1.0</v>
      </c>
      <c r="H77" s="4">
        <v>1.0</v>
      </c>
      <c r="I77" s="4">
        <v>0.0</v>
      </c>
      <c r="J77" s="4">
        <v>1.0</v>
      </c>
      <c r="K77" s="4">
        <v>1.0</v>
      </c>
      <c r="L77" s="4">
        <v>1.0</v>
      </c>
      <c r="M77" s="4">
        <v>1.0</v>
      </c>
      <c r="N77" s="4">
        <v>1.0</v>
      </c>
      <c r="O77" s="4">
        <v>2.0</v>
      </c>
      <c r="P77" s="4">
        <v>1.0</v>
      </c>
      <c r="Q77" s="5"/>
      <c r="R77" s="5"/>
    </row>
    <row r="78">
      <c r="A78" s="2">
        <f>sum(C78:AC78)</f>
        <v>24.5</v>
      </c>
      <c r="B78" s="3" t="s">
        <v>95</v>
      </c>
      <c r="C78" s="4">
        <v>1.0</v>
      </c>
      <c r="D78" s="4">
        <v>1.0</v>
      </c>
      <c r="E78" s="4">
        <v>1.0</v>
      </c>
      <c r="F78" s="4">
        <v>1.0</v>
      </c>
      <c r="G78" s="4">
        <v>1.0</v>
      </c>
      <c r="H78" s="4">
        <v>1.0</v>
      </c>
      <c r="I78" s="4">
        <v>1.0</v>
      </c>
      <c r="J78" s="4">
        <v>1.0</v>
      </c>
      <c r="K78" s="4">
        <v>1.0</v>
      </c>
      <c r="L78" s="4">
        <v>1.0</v>
      </c>
      <c r="M78" s="4">
        <v>1.0</v>
      </c>
      <c r="N78" s="4">
        <v>1.0</v>
      </c>
      <c r="O78" s="4">
        <v>1.0</v>
      </c>
      <c r="P78" s="4">
        <v>1.0</v>
      </c>
      <c r="Q78" s="4">
        <v>6.5</v>
      </c>
      <c r="R78" s="4">
        <v>4.0</v>
      </c>
    </row>
    <row r="79">
      <c r="A79" s="2">
        <f>SUM(C79:R79)</f>
        <v>11</v>
      </c>
      <c r="B79" s="6" t="s">
        <v>96</v>
      </c>
      <c r="C79" s="4">
        <v>0.0</v>
      </c>
      <c r="D79" s="4"/>
      <c r="E79" s="4">
        <v>1.0</v>
      </c>
      <c r="F79" s="4">
        <v>1.0</v>
      </c>
      <c r="G79" s="4">
        <v>1.0</v>
      </c>
      <c r="H79" s="4">
        <v>1.0</v>
      </c>
      <c r="I79" s="4">
        <v>0.0</v>
      </c>
      <c r="J79" s="4">
        <v>1.0</v>
      </c>
      <c r="K79" s="4">
        <v>1.0</v>
      </c>
      <c r="L79" s="4">
        <v>1.0</v>
      </c>
      <c r="M79" s="4">
        <v>1.0</v>
      </c>
      <c r="N79" s="4">
        <v>1.0</v>
      </c>
      <c r="O79" s="4">
        <v>2.0</v>
      </c>
      <c r="P79" s="7"/>
      <c r="Q79" s="5"/>
      <c r="R79" s="5"/>
    </row>
    <row r="80">
      <c r="A80" s="2">
        <f t="shared" ref="A80:A83" si="20">sum(C80:AC80)</f>
        <v>11</v>
      </c>
      <c r="B80" s="1" t="s">
        <v>97</v>
      </c>
      <c r="C80" s="4">
        <v>1.0</v>
      </c>
      <c r="D80" s="4">
        <v>1.0</v>
      </c>
      <c r="E80" s="4">
        <v>1.0</v>
      </c>
      <c r="F80" s="4">
        <v>1.0</v>
      </c>
      <c r="G80" s="4">
        <v>1.0</v>
      </c>
      <c r="H80" s="4">
        <v>1.0</v>
      </c>
      <c r="I80" s="4">
        <v>1.0</v>
      </c>
      <c r="J80" s="4">
        <v>1.0</v>
      </c>
      <c r="K80" s="4">
        <v>1.0</v>
      </c>
      <c r="L80" s="4">
        <v>1.0</v>
      </c>
      <c r="M80" s="4">
        <v>1.0</v>
      </c>
      <c r="N80" s="4">
        <v>0.0</v>
      </c>
      <c r="O80" s="5"/>
      <c r="P80" s="5"/>
      <c r="Q80" s="5"/>
      <c r="R80" s="5"/>
    </row>
    <row r="81">
      <c r="A81" s="2">
        <f t="shared" si="20"/>
        <v>16</v>
      </c>
      <c r="B81" s="3" t="s">
        <v>98</v>
      </c>
      <c r="C81" s="4">
        <v>1.0</v>
      </c>
      <c r="D81" s="4">
        <v>1.0</v>
      </c>
      <c r="E81" s="4">
        <v>0.0</v>
      </c>
      <c r="F81" s="4">
        <v>1.0</v>
      </c>
      <c r="G81" s="4">
        <v>1.0</v>
      </c>
      <c r="H81" s="4">
        <v>1.0</v>
      </c>
      <c r="I81" s="4">
        <v>1.0</v>
      </c>
      <c r="J81" s="4">
        <v>1.0</v>
      </c>
      <c r="K81" s="4">
        <v>1.0</v>
      </c>
      <c r="L81" s="4">
        <v>1.0</v>
      </c>
      <c r="M81" s="4">
        <v>1.0</v>
      </c>
      <c r="N81" s="4">
        <v>1.0</v>
      </c>
      <c r="O81" s="5"/>
      <c r="P81" s="4">
        <v>1.0</v>
      </c>
      <c r="Q81" s="4">
        <v>4.0</v>
      </c>
      <c r="R81" s="5"/>
    </row>
    <row r="82">
      <c r="A82" s="2">
        <f t="shared" si="20"/>
        <v>10</v>
      </c>
      <c r="B82" s="6" t="s">
        <v>99</v>
      </c>
      <c r="C82" s="4">
        <v>1.0</v>
      </c>
      <c r="D82" s="4">
        <v>1.0</v>
      </c>
      <c r="E82" s="4">
        <v>0.0</v>
      </c>
      <c r="F82" s="4">
        <v>1.0</v>
      </c>
      <c r="G82" s="4">
        <v>1.0</v>
      </c>
      <c r="H82" s="4">
        <v>1.0</v>
      </c>
      <c r="I82" s="4">
        <v>1.0</v>
      </c>
      <c r="J82" s="4">
        <v>1.0</v>
      </c>
      <c r="K82" s="4">
        <v>1.0</v>
      </c>
      <c r="L82" s="4">
        <v>1.0</v>
      </c>
      <c r="M82" s="4">
        <v>0.0</v>
      </c>
      <c r="N82" s="4">
        <v>1.0</v>
      </c>
      <c r="O82" s="5"/>
      <c r="P82" s="5"/>
      <c r="Q82" s="5"/>
      <c r="R82" s="5"/>
    </row>
    <row r="83">
      <c r="A83" s="2">
        <f t="shared" si="20"/>
        <v>21</v>
      </c>
      <c r="B83" s="12" t="s">
        <v>100</v>
      </c>
      <c r="C83" s="4">
        <v>1.0</v>
      </c>
      <c r="D83" s="4">
        <v>1.0</v>
      </c>
      <c r="E83" s="4">
        <v>1.0</v>
      </c>
      <c r="F83" s="4">
        <v>1.0</v>
      </c>
      <c r="G83" s="4">
        <v>1.0</v>
      </c>
      <c r="H83" s="4">
        <v>1.0</v>
      </c>
      <c r="I83" s="4">
        <v>1.0</v>
      </c>
      <c r="J83" s="4">
        <v>1.0</v>
      </c>
      <c r="K83" s="4">
        <v>1.0</v>
      </c>
      <c r="L83" s="4">
        <v>1.0</v>
      </c>
      <c r="M83" s="4">
        <v>1.0</v>
      </c>
      <c r="N83" s="4">
        <v>1.0</v>
      </c>
      <c r="O83" s="5"/>
      <c r="P83" s="4">
        <v>1.0</v>
      </c>
      <c r="Q83" s="4">
        <v>8.0</v>
      </c>
      <c r="R83" s="5"/>
    </row>
    <row r="84">
      <c r="A84" s="2">
        <f t="shared" ref="A84:A86" si="21">SUM(C84:R84)</f>
        <v>10</v>
      </c>
      <c r="B84" s="6" t="s">
        <v>101</v>
      </c>
      <c r="C84" s="4">
        <v>1.0</v>
      </c>
      <c r="D84" s="4">
        <v>0.0</v>
      </c>
      <c r="E84" s="4">
        <v>1.0</v>
      </c>
      <c r="F84" s="4">
        <v>1.0</v>
      </c>
      <c r="G84" s="4">
        <v>1.0</v>
      </c>
      <c r="H84" s="4">
        <v>1.0</v>
      </c>
      <c r="I84" s="4">
        <v>1.0</v>
      </c>
      <c r="J84" s="4">
        <v>1.0</v>
      </c>
      <c r="K84" s="7"/>
      <c r="L84" s="4">
        <v>1.0</v>
      </c>
      <c r="M84" s="4">
        <v>1.0</v>
      </c>
      <c r="N84" s="4">
        <v>1.0</v>
      </c>
      <c r="O84" s="5"/>
      <c r="P84" s="7"/>
      <c r="Q84" s="5"/>
      <c r="R84" s="5"/>
    </row>
    <row r="85">
      <c r="A85" s="2">
        <f t="shared" si="21"/>
        <v>11</v>
      </c>
      <c r="B85" s="6" t="s">
        <v>102</v>
      </c>
      <c r="C85" s="4">
        <v>1.0</v>
      </c>
      <c r="D85" s="4">
        <v>1.0</v>
      </c>
      <c r="E85" s="4">
        <v>1.0</v>
      </c>
      <c r="F85" s="4">
        <v>1.0</v>
      </c>
      <c r="G85" s="4">
        <v>1.0</v>
      </c>
      <c r="H85" s="4">
        <v>1.0</v>
      </c>
      <c r="I85" s="4">
        <v>1.0</v>
      </c>
      <c r="J85" s="4">
        <v>1.0</v>
      </c>
      <c r="K85" s="4">
        <v>1.0</v>
      </c>
      <c r="L85" s="4">
        <v>1.0</v>
      </c>
      <c r="M85" s="4">
        <v>0.0</v>
      </c>
      <c r="N85" s="4">
        <v>1.0</v>
      </c>
      <c r="O85" s="5"/>
      <c r="P85" s="7"/>
      <c r="Q85" s="5"/>
      <c r="R85" s="5"/>
    </row>
    <row r="86">
      <c r="A86" s="2">
        <f t="shared" si="21"/>
        <v>11</v>
      </c>
      <c r="B86" s="6" t="s">
        <v>103</v>
      </c>
      <c r="C86" s="4">
        <v>1.0</v>
      </c>
      <c r="D86" s="4">
        <v>1.0</v>
      </c>
      <c r="E86" s="4">
        <v>1.0</v>
      </c>
      <c r="F86" s="4">
        <v>1.0</v>
      </c>
      <c r="G86" s="4">
        <v>1.0</v>
      </c>
      <c r="H86" s="4">
        <v>0.0</v>
      </c>
      <c r="I86" s="4">
        <v>1.0</v>
      </c>
      <c r="J86" s="4">
        <v>1.0</v>
      </c>
      <c r="K86" s="4">
        <v>1.0</v>
      </c>
      <c r="L86" s="4">
        <v>0.0</v>
      </c>
      <c r="M86" s="4">
        <v>0.0</v>
      </c>
      <c r="N86" s="4">
        <v>1.0</v>
      </c>
      <c r="O86" s="4">
        <v>2.0</v>
      </c>
      <c r="P86" s="7"/>
      <c r="Q86" s="5"/>
      <c r="R86" s="5"/>
    </row>
    <row r="87">
      <c r="A87" s="2">
        <f t="shared" ref="A87:A89" si="22">sum(C87:AC87)</f>
        <v>23.5</v>
      </c>
      <c r="B87" s="1" t="s">
        <v>104</v>
      </c>
      <c r="C87" s="4">
        <v>1.0</v>
      </c>
      <c r="D87" s="4">
        <v>1.0</v>
      </c>
      <c r="E87" s="4">
        <v>1.0</v>
      </c>
      <c r="F87" s="4">
        <v>1.0</v>
      </c>
      <c r="G87" s="4">
        <v>1.0</v>
      </c>
      <c r="H87" s="4">
        <v>1.0</v>
      </c>
      <c r="I87" s="4">
        <v>1.0</v>
      </c>
      <c r="J87" s="4">
        <v>1.0</v>
      </c>
      <c r="K87" s="4">
        <v>1.0</v>
      </c>
      <c r="L87" s="4">
        <v>1.0</v>
      </c>
      <c r="M87" s="4">
        <v>0.0</v>
      </c>
      <c r="N87" s="4">
        <v>1.0</v>
      </c>
      <c r="O87" s="5"/>
      <c r="P87" s="4">
        <v>1.0</v>
      </c>
      <c r="Q87" s="4">
        <v>7.5</v>
      </c>
      <c r="R87" s="4">
        <v>4.0</v>
      </c>
    </row>
    <row r="88">
      <c r="A88" s="2">
        <f t="shared" si="22"/>
        <v>19.5</v>
      </c>
      <c r="B88" s="3" t="s">
        <v>105</v>
      </c>
      <c r="C88" s="4">
        <v>1.0</v>
      </c>
      <c r="D88" s="4">
        <v>1.0</v>
      </c>
      <c r="E88" s="4">
        <v>1.0</v>
      </c>
      <c r="F88" s="4">
        <v>1.0</v>
      </c>
      <c r="G88" s="4">
        <v>1.0</v>
      </c>
      <c r="H88" s="4">
        <v>1.0</v>
      </c>
      <c r="I88" s="4">
        <v>0.0</v>
      </c>
      <c r="J88" s="4">
        <v>1.0</v>
      </c>
      <c r="K88" s="4">
        <v>1.0</v>
      </c>
      <c r="L88" s="4">
        <v>1.0</v>
      </c>
      <c r="M88" s="4">
        <v>1.0</v>
      </c>
      <c r="N88" s="4">
        <v>1.0</v>
      </c>
      <c r="O88" s="5"/>
      <c r="P88" s="4">
        <v>1.0</v>
      </c>
      <c r="Q88" s="4">
        <v>7.5</v>
      </c>
      <c r="R88" s="5"/>
    </row>
    <row r="89">
      <c r="A89" s="2">
        <f t="shared" si="22"/>
        <v>10</v>
      </c>
      <c r="B89" s="6" t="s">
        <v>106</v>
      </c>
      <c r="C89" s="4">
        <v>0.0</v>
      </c>
      <c r="D89" s="4">
        <v>1.0</v>
      </c>
      <c r="E89" s="4">
        <v>0.0</v>
      </c>
      <c r="F89" s="4">
        <v>1.0</v>
      </c>
      <c r="G89" s="4">
        <v>1.0</v>
      </c>
      <c r="H89" s="4">
        <v>1.0</v>
      </c>
      <c r="I89" s="4">
        <v>1.0</v>
      </c>
      <c r="J89" s="4">
        <v>1.0</v>
      </c>
      <c r="K89" s="4">
        <v>1.0</v>
      </c>
      <c r="L89" s="4">
        <v>1.0</v>
      </c>
      <c r="M89" s="4">
        <v>1.0</v>
      </c>
      <c r="N89" s="4">
        <v>1.0</v>
      </c>
      <c r="O89" s="5"/>
      <c r="P89" s="7"/>
      <c r="Q89" s="5"/>
      <c r="R89" s="5"/>
    </row>
    <row r="90">
      <c r="A90" s="2">
        <f t="shared" ref="A90:A91" si="23">SUM(C90:R90)</f>
        <v>12</v>
      </c>
      <c r="B90" s="6" t="s">
        <v>107</v>
      </c>
      <c r="C90" s="4">
        <v>1.0</v>
      </c>
      <c r="D90" s="4">
        <v>1.0</v>
      </c>
      <c r="E90" s="4">
        <v>1.0</v>
      </c>
      <c r="F90" s="4">
        <v>1.0</v>
      </c>
      <c r="G90" s="4">
        <v>1.0</v>
      </c>
      <c r="H90" s="4">
        <v>1.0</v>
      </c>
      <c r="I90" s="4">
        <v>1.0</v>
      </c>
      <c r="J90" s="4">
        <v>1.0</v>
      </c>
      <c r="K90" s="4">
        <v>1.0</v>
      </c>
      <c r="L90" s="4">
        <v>0.0</v>
      </c>
      <c r="M90" s="4">
        <v>1.0</v>
      </c>
      <c r="N90" s="4">
        <v>1.0</v>
      </c>
      <c r="O90" s="4">
        <v>1.0</v>
      </c>
      <c r="P90" s="7"/>
      <c r="Q90" s="5"/>
      <c r="R90" s="5"/>
    </row>
    <row r="91">
      <c r="A91" s="2">
        <f t="shared" si="23"/>
        <v>11</v>
      </c>
      <c r="B91" s="6" t="s">
        <v>108</v>
      </c>
      <c r="C91" s="4">
        <v>1.0</v>
      </c>
      <c r="D91" s="4">
        <v>1.0</v>
      </c>
      <c r="E91" s="4">
        <v>1.0</v>
      </c>
      <c r="F91" s="4">
        <v>1.0</v>
      </c>
      <c r="G91" s="4">
        <v>0.0</v>
      </c>
      <c r="H91" s="4">
        <v>1.0</v>
      </c>
      <c r="I91" s="4">
        <v>1.0</v>
      </c>
      <c r="J91" s="4">
        <v>1.0</v>
      </c>
      <c r="K91" s="4">
        <v>1.0</v>
      </c>
      <c r="L91" s="4">
        <v>1.0</v>
      </c>
      <c r="M91" s="4">
        <v>1.0</v>
      </c>
      <c r="N91" s="4">
        <v>1.0</v>
      </c>
      <c r="O91" s="5"/>
      <c r="P91" s="7"/>
      <c r="Q91" s="5"/>
      <c r="R91" s="5"/>
    </row>
    <row r="92">
      <c r="A92" s="2">
        <f>sum(C92:AC92)</f>
        <v>23</v>
      </c>
      <c r="B92" s="3" t="s">
        <v>109</v>
      </c>
      <c r="C92" s="4">
        <v>1.0</v>
      </c>
      <c r="D92" s="4">
        <v>1.0</v>
      </c>
      <c r="E92" s="4">
        <v>1.0</v>
      </c>
      <c r="F92" s="4">
        <v>1.0</v>
      </c>
      <c r="G92" s="4">
        <v>1.0</v>
      </c>
      <c r="H92" s="4">
        <v>1.0</v>
      </c>
      <c r="I92" s="4">
        <v>0.0</v>
      </c>
      <c r="J92" s="4">
        <v>1.0</v>
      </c>
      <c r="K92" s="4">
        <v>1.0</v>
      </c>
      <c r="L92" s="4">
        <v>1.0</v>
      </c>
      <c r="M92" s="4">
        <v>1.0</v>
      </c>
      <c r="N92" s="4">
        <v>1.0</v>
      </c>
      <c r="O92" s="4">
        <v>1.0</v>
      </c>
      <c r="P92" s="4">
        <v>1.0</v>
      </c>
      <c r="Q92" s="4">
        <v>6.0</v>
      </c>
      <c r="R92" s="4">
        <v>4.0</v>
      </c>
    </row>
    <row r="93">
      <c r="A93" s="2">
        <f>SUM(C93:R93)</f>
        <v>11</v>
      </c>
      <c r="B93" s="6" t="s">
        <v>110</v>
      </c>
      <c r="C93" s="4">
        <v>1.0</v>
      </c>
      <c r="D93" s="4">
        <v>1.0</v>
      </c>
      <c r="E93" s="4">
        <v>1.0</v>
      </c>
      <c r="F93" s="4">
        <v>1.0</v>
      </c>
      <c r="G93" s="4">
        <v>0.0</v>
      </c>
      <c r="H93" s="4">
        <v>1.0</v>
      </c>
      <c r="I93" s="4">
        <v>1.0</v>
      </c>
      <c r="J93" s="4">
        <v>1.0</v>
      </c>
      <c r="K93" s="4">
        <v>1.0</v>
      </c>
      <c r="L93" s="4">
        <v>1.0</v>
      </c>
      <c r="M93" s="4">
        <v>1.0</v>
      </c>
      <c r="N93" s="4">
        <v>1.0</v>
      </c>
      <c r="O93" s="5"/>
      <c r="P93" s="7"/>
      <c r="Q93" s="5"/>
      <c r="R93" s="5"/>
    </row>
    <row r="94">
      <c r="A94" s="2">
        <f>sum(C94:AC94)</f>
        <v>12</v>
      </c>
      <c r="B94" s="6" t="s">
        <v>111</v>
      </c>
      <c r="C94" s="4">
        <v>1.0</v>
      </c>
      <c r="D94" s="4">
        <v>1.0</v>
      </c>
      <c r="E94" s="4">
        <v>1.0</v>
      </c>
      <c r="F94" s="4">
        <v>1.0</v>
      </c>
      <c r="G94" s="4">
        <v>1.0</v>
      </c>
      <c r="H94" s="4">
        <v>1.0</v>
      </c>
      <c r="I94" s="4">
        <v>1.0</v>
      </c>
      <c r="J94" s="4">
        <v>1.0</v>
      </c>
      <c r="K94" s="4">
        <v>1.0</v>
      </c>
      <c r="L94" s="4">
        <v>1.0</v>
      </c>
      <c r="M94" s="4">
        <v>1.0</v>
      </c>
      <c r="N94" s="4">
        <v>0.0</v>
      </c>
      <c r="O94" s="4">
        <v>1.0</v>
      </c>
      <c r="P94" s="7"/>
      <c r="Q94" s="5"/>
      <c r="R94" s="5"/>
    </row>
    <row r="95">
      <c r="A95" s="2">
        <f>SUM(C95:R95)</f>
        <v>10</v>
      </c>
      <c r="B95" s="6" t="s">
        <v>112</v>
      </c>
      <c r="C95" s="4">
        <v>1.0</v>
      </c>
      <c r="D95" s="4">
        <v>1.0</v>
      </c>
      <c r="E95" s="4">
        <v>0.0</v>
      </c>
      <c r="F95" s="4">
        <v>1.0</v>
      </c>
      <c r="G95" s="4">
        <v>1.0</v>
      </c>
      <c r="H95" s="4">
        <v>1.0</v>
      </c>
      <c r="I95" s="4">
        <v>0.0</v>
      </c>
      <c r="J95" s="4">
        <v>1.0</v>
      </c>
      <c r="K95" s="4">
        <v>1.0</v>
      </c>
      <c r="L95" s="4">
        <v>1.0</v>
      </c>
      <c r="M95" s="4">
        <v>1.0</v>
      </c>
      <c r="N95" s="4">
        <v>1.0</v>
      </c>
      <c r="O95" s="5"/>
      <c r="P95" s="7"/>
      <c r="Q95" s="5"/>
      <c r="R95" s="5"/>
    </row>
    <row r="96">
      <c r="A96" s="2">
        <f t="shared" ref="A96:A98" si="24">sum(C96:AC96)</f>
        <v>0</v>
      </c>
      <c r="B96" s="3" t="s">
        <v>113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2">
        <f t="shared" si="24"/>
        <v>16.5</v>
      </c>
      <c r="B97" s="3" t="s">
        <v>114</v>
      </c>
      <c r="C97" s="4">
        <v>1.0</v>
      </c>
      <c r="D97" s="4">
        <v>1.0</v>
      </c>
      <c r="E97" s="4">
        <v>0.0</v>
      </c>
      <c r="F97" s="4">
        <v>1.0</v>
      </c>
      <c r="G97" s="4">
        <v>1.0</v>
      </c>
      <c r="H97" s="4">
        <v>1.0</v>
      </c>
      <c r="I97" s="4">
        <v>1.0</v>
      </c>
      <c r="J97" s="4">
        <v>1.0</v>
      </c>
      <c r="K97" s="4">
        <v>1.0</v>
      </c>
      <c r="L97" s="4">
        <v>1.0</v>
      </c>
      <c r="M97" s="4">
        <v>0.0</v>
      </c>
      <c r="N97" s="4">
        <v>1.0</v>
      </c>
      <c r="O97" s="5"/>
      <c r="P97" s="4">
        <v>1.0</v>
      </c>
      <c r="Q97" s="4">
        <v>5.5</v>
      </c>
      <c r="R97" s="5"/>
    </row>
    <row r="98">
      <c r="A98" s="2">
        <f t="shared" si="24"/>
        <v>12</v>
      </c>
      <c r="B98" s="3" t="s">
        <v>115</v>
      </c>
      <c r="C98" s="4">
        <v>0.0</v>
      </c>
      <c r="D98" s="4">
        <v>1.0</v>
      </c>
      <c r="E98" s="4">
        <v>1.0</v>
      </c>
      <c r="F98" s="4">
        <v>1.0</v>
      </c>
      <c r="G98" s="4">
        <v>1.0</v>
      </c>
      <c r="H98" s="4">
        <v>1.0</v>
      </c>
      <c r="I98" s="4">
        <v>1.0</v>
      </c>
      <c r="J98" s="4">
        <v>1.0</v>
      </c>
      <c r="K98" s="4">
        <v>1.0</v>
      </c>
      <c r="L98" s="4">
        <v>1.0</v>
      </c>
      <c r="M98" s="4">
        <v>1.0</v>
      </c>
      <c r="N98" s="4">
        <v>1.0</v>
      </c>
      <c r="O98" s="5"/>
      <c r="P98" s="4">
        <v>1.0</v>
      </c>
      <c r="Q98" s="4">
        <v>0.0</v>
      </c>
      <c r="R98" s="5"/>
    </row>
    <row r="99">
      <c r="A99" s="2">
        <f t="shared" ref="A99:A101" si="25">SUM(C99:R99)</f>
        <v>12</v>
      </c>
      <c r="B99" s="6" t="s">
        <v>116</v>
      </c>
      <c r="C99" s="4">
        <v>1.0</v>
      </c>
      <c r="D99" s="4">
        <v>1.0</v>
      </c>
      <c r="E99" s="4">
        <v>1.0</v>
      </c>
      <c r="F99" s="4">
        <v>1.0</v>
      </c>
      <c r="G99" s="4">
        <v>1.0</v>
      </c>
      <c r="H99" s="4">
        <v>1.0</v>
      </c>
      <c r="I99" s="4">
        <v>1.0</v>
      </c>
      <c r="J99" s="4">
        <v>1.0</v>
      </c>
      <c r="K99" s="4">
        <v>1.0</v>
      </c>
      <c r="L99" s="4">
        <v>1.0</v>
      </c>
      <c r="M99" s="4">
        <v>1.0</v>
      </c>
      <c r="N99" s="7"/>
      <c r="O99" s="4">
        <v>1.0</v>
      </c>
      <c r="P99" s="7"/>
      <c r="Q99" s="5"/>
      <c r="R99" s="5"/>
    </row>
    <row r="100">
      <c r="A100" s="2">
        <f t="shared" si="25"/>
        <v>10</v>
      </c>
      <c r="B100" s="6" t="s">
        <v>117</v>
      </c>
      <c r="C100" s="4">
        <v>1.0</v>
      </c>
      <c r="D100" s="4">
        <v>1.0</v>
      </c>
      <c r="E100" s="4">
        <v>1.0</v>
      </c>
      <c r="F100" s="4">
        <v>1.0</v>
      </c>
      <c r="G100" s="4">
        <v>1.0</v>
      </c>
      <c r="H100" s="4">
        <v>0.0</v>
      </c>
      <c r="I100" s="4">
        <v>1.0</v>
      </c>
      <c r="J100" s="4">
        <v>1.0</v>
      </c>
      <c r="K100" s="4">
        <v>1.0</v>
      </c>
      <c r="L100" s="4">
        <v>0.0</v>
      </c>
      <c r="M100" s="4">
        <v>1.0</v>
      </c>
      <c r="N100" s="4">
        <v>1.0</v>
      </c>
      <c r="O100" s="5"/>
      <c r="P100" s="5"/>
      <c r="Q100" s="5"/>
      <c r="R100" s="5"/>
    </row>
    <row r="101">
      <c r="A101" s="2">
        <f t="shared" si="25"/>
        <v>12</v>
      </c>
      <c r="B101" s="6" t="s">
        <v>118</v>
      </c>
      <c r="C101" s="4">
        <v>1.0</v>
      </c>
      <c r="D101" s="4">
        <v>1.0</v>
      </c>
      <c r="E101" s="4">
        <v>1.0</v>
      </c>
      <c r="F101" s="4">
        <v>1.0</v>
      </c>
      <c r="G101" s="4">
        <v>1.0</v>
      </c>
      <c r="H101" s="4">
        <v>1.0</v>
      </c>
      <c r="I101" s="4">
        <v>1.0</v>
      </c>
      <c r="J101" s="4">
        <v>1.0</v>
      </c>
      <c r="K101" s="4">
        <v>1.0</v>
      </c>
      <c r="L101" s="4">
        <v>1.0</v>
      </c>
      <c r="M101" s="4">
        <v>1.0</v>
      </c>
      <c r="N101" s="4">
        <v>1.0</v>
      </c>
      <c r="O101" s="5"/>
      <c r="P101" s="5"/>
      <c r="Q101" s="5"/>
      <c r="R101" s="5"/>
    </row>
    <row r="102">
      <c r="A102" s="2">
        <f t="shared" ref="A102:A105" si="26">sum(C102:AC102)</f>
        <v>24</v>
      </c>
      <c r="B102" s="3" t="s">
        <v>119</v>
      </c>
      <c r="C102" s="4">
        <v>1.0</v>
      </c>
      <c r="D102" s="4">
        <v>1.0</v>
      </c>
      <c r="E102" s="4">
        <v>1.0</v>
      </c>
      <c r="F102" s="4">
        <v>1.0</v>
      </c>
      <c r="G102" s="4">
        <v>1.0</v>
      </c>
      <c r="H102" s="4">
        <v>1.0</v>
      </c>
      <c r="I102" s="4">
        <v>1.0</v>
      </c>
      <c r="J102" s="4">
        <v>1.0</v>
      </c>
      <c r="K102" s="4">
        <v>1.0</v>
      </c>
      <c r="L102" s="4">
        <v>1.0</v>
      </c>
      <c r="M102" s="4">
        <v>1.0</v>
      </c>
      <c r="N102" s="4">
        <v>1.0</v>
      </c>
      <c r="O102" s="5"/>
      <c r="P102" s="4">
        <v>1.0</v>
      </c>
      <c r="Q102" s="4">
        <v>7.0</v>
      </c>
      <c r="R102" s="4">
        <v>4.0</v>
      </c>
    </row>
    <row r="103">
      <c r="A103" s="2">
        <f t="shared" si="26"/>
        <v>19.5</v>
      </c>
      <c r="B103" s="3" t="s">
        <v>120</v>
      </c>
      <c r="C103" s="4">
        <v>1.0</v>
      </c>
      <c r="D103" s="4">
        <v>1.0</v>
      </c>
      <c r="E103" s="4">
        <v>0.0</v>
      </c>
      <c r="F103" s="4">
        <v>1.0</v>
      </c>
      <c r="G103" s="4">
        <v>1.0</v>
      </c>
      <c r="H103" s="4">
        <v>1.0</v>
      </c>
      <c r="I103" s="4">
        <v>1.0</v>
      </c>
      <c r="J103" s="4">
        <v>1.0</v>
      </c>
      <c r="K103" s="4">
        <v>1.0</v>
      </c>
      <c r="L103" s="4">
        <v>1.0</v>
      </c>
      <c r="M103" s="4">
        <v>1.0</v>
      </c>
      <c r="N103" s="4">
        <v>1.0</v>
      </c>
      <c r="O103" s="5"/>
      <c r="P103" s="4">
        <v>1.0</v>
      </c>
      <c r="Q103" s="4">
        <v>7.5</v>
      </c>
      <c r="R103" s="5"/>
    </row>
    <row r="104">
      <c r="A104" s="2">
        <f t="shared" si="26"/>
        <v>16</v>
      </c>
      <c r="B104" s="3" t="s">
        <v>121</v>
      </c>
      <c r="C104" s="4">
        <v>1.0</v>
      </c>
      <c r="D104" s="4">
        <v>1.0</v>
      </c>
      <c r="E104" s="4">
        <v>0.0</v>
      </c>
      <c r="F104" s="4">
        <v>1.0</v>
      </c>
      <c r="G104" s="4">
        <v>1.0</v>
      </c>
      <c r="H104" s="4">
        <v>1.0</v>
      </c>
      <c r="I104" s="4">
        <v>1.0</v>
      </c>
      <c r="J104" s="4">
        <v>1.0</v>
      </c>
      <c r="K104" s="4">
        <v>1.0</v>
      </c>
      <c r="L104" s="4">
        <v>1.0</v>
      </c>
      <c r="M104" s="4">
        <v>0.0</v>
      </c>
      <c r="N104" s="4">
        <v>1.0</v>
      </c>
      <c r="O104" s="4">
        <v>1.0</v>
      </c>
      <c r="P104" s="4">
        <v>1.0</v>
      </c>
      <c r="Q104" s="4">
        <v>4.0</v>
      </c>
      <c r="R104" s="5"/>
    </row>
    <row r="105">
      <c r="A105" s="2">
        <f t="shared" si="26"/>
        <v>14</v>
      </c>
      <c r="B105" s="3" t="s">
        <v>122</v>
      </c>
      <c r="C105" s="4">
        <v>1.0</v>
      </c>
      <c r="D105" s="4">
        <v>1.0</v>
      </c>
      <c r="E105" s="4">
        <v>1.0</v>
      </c>
      <c r="F105" s="4">
        <v>1.0</v>
      </c>
      <c r="G105" s="4">
        <v>1.0</v>
      </c>
      <c r="H105" s="4">
        <v>1.0</v>
      </c>
      <c r="I105" s="4">
        <v>1.0</v>
      </c>
      <c r="J105" s="4">
        <v>1.0</v>
      </c>
      <c r="K105" s="4">
        <v>1.0</v>
      </c>
      <c r="L105" s="4">
        <v>1.0</v>
      </c>
      <c r="M105" s="4">
        <v>1.0</v>
      </c>
      <c r="N105" s="4">
        <v>1.0</v>
      </c>
      <c r="O105" s="4">
        <v>1.0</v>
      </c>
      <c r="P105" s="4">
        <v>1.0</v>
      </c>
      <c r="Q105" s="5"/>
      <c r="R105" s="5"/>
    </row>
    <row r="106">
      <c r="A106" s="2">
        <f>SUM(C106:R106)</f>
        <v>12</v>
      </c>
      <c r="B106" s="6" t="s">
        <v>123</v>
      </c>
      <c r="C106" s="4">
        <v>1.0</v>
      </c>
      <c r="D106" s="4">
        <v>1.0</v>
      </c>
      <c r="E106" s="4">
        <v>1.0</v>
      </c>
      <c r="F106" s="4">
        <v>1.0</v>
      </c>
      <c r="G106" s="4">
        <v>1.0</v>
      </c>
      <c r="H106" s="4">
        <v>1.0</v>
      </c>
      <c r="I106" s="4">
        <v>1.0</v>
      </c>
      <c r="J106" s="4">
        <v>1.0</v>
      </c>
      <c r="K106" s="4">
        <v>1.0</v>
      </c>
      <c r="L106" s="4">
        <v>1.0</v>
      </c>
      <c r="M106" s="4">
        <v>1.0</v>
      </c>
      <c r="N106" s="4">
        <v>0.0</v>
      </c>
      <c r="O106" s="4">
        <v>1.0</v>
      </c>
      <c r="P106" s="7"/>
      <c r="Q106" s="5"/>
      <c r="R106" s="5"/>
    </row>
    <row r="107">
      <c r="A107" s="2">
        <f t="shared" ref="A107:A109" si="27">sum(C107:AC107)</f>
        <v>23</v>
      </c>
      <c r="B107" s="3" t="s">
        <v>124</v>
      </c>
      <c r="C107" s="4">
        <v>1.0</v>
      </c>
      <c r="D107" s="4">
        <v>1.0</v>
      </c>
      <c r="E107" s="4">
        <v>0.0</v>
      </c>
      <c r="F107" s="4">
        <v>1.0</v>
      </c>
      <c r="G107" s="4">
        <v>1.0</v>
      </c>
      <c r="H107" s="4">
        <v>1.0</v>
      </c>
      <c r="I107" s="4">
        <v>1.0</v>
      </c>
      <c r="J107" s="4">
        <v>1.0</v>
      </c>
      <c r="K107" s="4">
        <v>1.0</v>
      </c>
      <c r="L107" s="4">
        <v>1.0</v>
      </c>
      <c r="M107" s="4">
        <v>1.0</v>
      </c>
      <c r="N107" s="4">
        <v>1.0</v>
      </c>
      <c r="O107" s="5"/>
      <c r="P107" s="4">
        <v>1.0</v>
      </c>
      <c r="Q107" s="4">
        <v>7.0</v>
      </c>
      <c r="R107" s="4">
        <v>4.0</v>
      </c>
    </row>
    <row r="108">
      <c r="A108" s="2">
        <f t="shared" si="27"/>
        <v>26</v>
      </c>
      <c r="B108" s="3" t="s">
        <v>125</v>
      </c>
      <c r="C108" s="4">
        <v>1.0</v>
      </c>
      <c r="D108" s="4">
        <v>1.0</v>
      </c>
      <c r="E108" s="4">
        <v>1.0</v>
      </c>
      <c r="F108" s="4">
        <v>1.0</v>
      </c>
      <c r="G108" s="4">
        <v>1.0</v>
      </c>
      <c r="H108" s="4">
        <v>1.0</v>
      </c>
      <c r="I108" s="4">
        <v>1.0</v>
      </c>
      <c r="J108" s="4">
        <v>1.0</v>
      </c>
      <c r="K108" s="4">
        <v>1.0</v>
      </c>
      <c r="L108" s="4">
        <v>1.0</v>
      </c>
      <c r="M108" s="4">
        <v>1.0</v>
      </c>
      <c r="N108" s="4">
        <v>1.0</v>
      </c>
      <c r="O108" s="4">
        <v>1.0</v>
      </c>
      <c r="P108" s="4">
        <v>1.0</v>
      </c>
      <c r="Q108" s="4">
        <v>8.0</v>
      </c>
      <c r="R108" s="4">
        <v>4.0</v>
      </c>
    </row>
    <row r="109">
      <c r="A109" s="2">
        <f t="shared" si="27"/>
        <v>17</v>
      </c>
      <c r="B109" s="3" t="s">
        <v>126</v>
      </c>
      <c r="C109" s="4">
        <v>1.0</v>
      </c>
      <c r="D109" s="4">
        <v>1.0</v>
      </c>
      <c r="E109" s="4">
        <v>1.0</v>
      </c>
      <c r="F109" s="4">
        <v>1.0</v>
      </c>
      <c r="G109" s="4">
        <v>1.0</v>
      </c>
      <c r="H109" s="4">
        <v>1.0</v>
      </c>
      <c r="I109" s="4">
        <v>1.0</v>
      </c>
      <c r="J109" s="4">
        <v>1.0</v>
      </c>
      <c r="K109" s="4">
        <v>1.0</v>
      </c>
      <c r="L109" s="4">
        <v>0.0</v>
      </c>
      <c r="M109" s="4">
        <v>1.0</v>
      </c>
      <c r="N109" s="4">
        <v>1.0</v>
      </c>
      <c r="O109" s="5"/>
      <c r="P109" s="4">
        <v>0.5</v>
      </c>
      <c r="Q109" s="4">
        <v>5.5</v>
      </c>
      <c r="R109" s="5"/>
    </row>
    <row r="110">
      <c r="A110" s="2">
        <f>SUM(C110:R110)</f>
        <v>12</v>
      </c>
      <c r="B110" s="6" t="s">
        <v>127</v>
      </c>
      <c r="C110" s="4">
        <v>1.0</v>
      </c>
      <c r="D110" s="4">
        <v>1.0</v>
      </c>
      <c r="E110" s="4">
        <v>1.0</v>
      </c>
      <c r="F110" s="4">
        <v>1.0</v>
      </c>
      <c r="G110" s="4">
        <v>1.0</v>
      </c>
      <c r="H110" s="4">
        <v>1.0</v>
      </c>
      <c r="I110" s="4">
        <v>1.0</v>
      </c>
      <c r="J110" s="4">
        <v>1.0</v>
      </c>
      <c r="K110" s="4">
        <v>1.0</v>
      </c>
      <c r="L110" s="4">
        <v>1.0</v>
      </c>
      <c r="M110" s="4">
        <v>1.0</v>
      </c>
      <c r="N110" s="4">
        <v>1.0</v>
      </c>
      <c r="O110" s="5"/>
      <c r="P110" s="7"/>
      <c r="Q110" s="5"/>
      <c r="R110" s="5"/>
    </row>
    <row r="111">
      <c r="A111" s="2">
        <f>sum(C111:AC111)</f>
        <v>25</v>
      </c>
      <c r="B111" s="1" t="s">
        <v>128</v>
      </c>
      <c r="C111" s="4">
        <v>1.0</v>
      </c>
      <c r="D111" s="4">
        <v>1.0</v>
      </c>
      <c r="E111" s="4">
        <v>1.0</v>
      </c>
      <c r="F111" s="4">
        <v>1.0</v>
      </c>
      <c r="G111" s="4">
        <v>1.0</v>
      </c>
      <c r="H111" s="4">
        <v>1.0</v>
      </c>
      <c r="I111" s="4">
        <v>1.0</v>
      </c>
      <c r="J111" s="4">
        <v>1.0</v>
      </c>
      <c r="K111" s="4">
        <v>1.0</v>
      </c>
      <c r="L111" s="4">
        <v>1.0</v>
      </c>
      <c r="M111" s="4">
        <v>1.0</v>
      </c>
      <c r="N111" s="4">
        <v>1.0</v>
      </c>
      <c r="O111" s="5"/>
      <c r="P111" s="4">
        <v>1.0</v>
      </c>
      <c r="Q111" s="4">
        <v>8.0</v>
      </c>
      <c r="R111" s="4">
        <v>4.0</v>
      </c>
    </row>
    <row r="112">
      <c r="A112" s="2">
        <f>SUM(C112:R112)</f>
        <v>11</v>
      </c>
      <c r="B112" s="6" t="s">
        <v>129</v>
      </c>
      <c r="C112" s="4">
        <v>1.0</v>
      </c>
      <c r="D112" s="4">
        <v>1.0</v>
      </c>
      <c r="E112" s="4">
        <v>1.0</v>
      </c>
      <c r="F112" s="4">
        <v>1.0</v>
      </c>
      <c r="G112" s="4">
        <v>1.0</v>
      </c>
      <c r="H112" s="4">
        <v>1.0</v>
      </c>
      <c r="I112" s="4">
        <v>1.0</v>
      </c>
      <c r="J112" s="4">
        <v>1.0</v>
      </c>
      <c r="K112" s="4">
        <v>1.0</v>
      </c>
      <c r="L112" s="4">
        <v>1.0</v>
      </c>
      <c r="M112" s="4">
        <v>1.0</v>
      </c>
      <c r="N112" s="4">
        <v>0.0</v>
      </c>
      <c r="O112" s="5"/>
      <c r="P112" s="5"/>
      <c r="Q112" s="5"/>
      <c r="R112" s="5"/>
    </row>
    <row r="113">
      <c r="A113" s="2">
        <f>sum(C113:AC113)</f>
        <v>12</v>
      </c>
      <c r="B113" s="6" t="s">
        <v>130</v>
      </c>
      <c r="C113" s="4">
        <v>1.0</v>
      </c>
      <c r="D113" s="4">
        <v>1.0</v>
      </c>
      <c r="E113" s="4">
        <v>1.0</v>
      </c>
      <c r="F113" s="4">
        <v>1.0</v>
      </c>
      <c r="G113" s="4">
        <v>1.0</v>
      </c>
      <c r="H113" s="4">
        <v>1.0</v>
      </c>
      <c r="I113" s="4">
        <v>1.0</v>
      </c>
      <c r="J113" s="4">
        <v>1.0</v>
      </c>
      <c r="K113" s="4">
        <v>1.0</v>
      </c>
      <c r="L113" s="4">
        <v>1.0</v>
      </c>
      <c r="M113" s="4">
        <v>1.0</v>
      </c>
      <c r="N113" s="4">
        <v>1.0</v>
      </c>
      <c r="O113" s="5"/>
      <c r="P113" s="5"/>
      <c r="Q113" s="5"/>
      <c r="R113" s="5"/>
    </row>
    <row r="114">
      <c r="A114" s="2">
        <f t="shared" ref="A114:A115" si="28">SUM(C114:R114)</f>
        <v>10</v>
      </c>
      <c r="B114" s="6" t="s">
        <v>131</v>
      </c>
      <c r="C114" s="4">
        <v>1.0</v>
      </c>
      <c r="D114" s="4">
        <v>1.0</v>
      </c>
      <c r="E114" s="4">
        <v>1.0</v>
      </c>
      <c r="F114" s="4">
        <v>1.0</v>
      </c>
      <c r="G114" s="4">
        <v>0.0</v>
      </c>
      <c r="H114" s="4">
        <v>1.0</v>
      </c>
      <c r="I114" s="4">
        <v>1.0</v>
      </c>
      <c r="J114" s="4">
        <v>1.0</v>
      </c>
      <c r="K114" s="4">
        <v>0.0</v>
      </c>
      <c r="L114" s="4">
        <v>1.0</v>
      </c>
      <c r="M114" s="4">
        <v>1.0</v>
      </c>
      <c r="N114" s="4">
        <v>1.0</v>
      </c>
      <c r="O114" s="5"/>
      <c r="P114" s="7"/>
      <c r="Q114" s="5"/>
      <c r="R114" s="5"/>
    </row>
    <row r="115">
      <c r="A115" s="2">
        <f t="shared" si="28"/>
        <v>11</v>
      </c>
      <c r="B115" s="6" t="s">
        <v>132</v>
      </c>
      <c r="C115" s="4">
        <v>1.0</v>
      </c>
      <c r="D115" s="4">
        <v>1.0</v>
      </c>
      <c r="E115" s="4">
        <v>1.0</v>
      </c>
      <c r="F115" s="4">
        <v>1.0</v>
      </c>
      <c r="G115" s="4">
        <v>1.0</v>
      </c>
      <c r="H115" s="4">
        <v>1.0</v>
      </c>
      <c r="I115" s="4">
        <v>1.0</v>
      </c>
      <c r="J115" s="4">
        <v>1.0</v>
      </c>
      <c r="K115" s="4">
        <v>1.0</v>
      </c>
      <c r="L115" s="4">
        <v>1.0</v>
      </c>
      <c r="M115" s="4">
        <v>1.0</v>
      </c>
      <c r="N115" s="4">
        <v>0.0</v>
      </c>
      <c r="O115" s="5"/>
      <c r="P115" s="5"/>
      <c r="Q115" s="5"/>
      <c r="R115" s="5"/>
    </row>
    <row r="116">
      <c r="A116" s="2">
        <f t="shared" ref="A116:A118" si="29">sum(C116:AC116)</f>
        <v>11</v>
      </c>
      <c r="B116" s="6" t="s">
        <v>133</v>
      </c>
      <c r="C116" s="4">
        <v>1.0</v>
      </c>
      <c r="D116" s="4">
        <v>1.0</v>
      </c>
      <c r="E116" s="4">
        <v>0.0</v>
      </c>
      <c r="F116" s="4">
        <v>1.0</v>
      </c>
      <c r="G116" s="4">
        <v>1.0</v>
      </c>
      <c r="H116" s="4">
        <v>1.0</v>
      </c>
      <c r="I116" s="4">
        <v>1.0</v>
      </c>
      <c r="J116" s="4">
        <v>1.0</v>
      </c>
      <c r="K116" s="4">
        <v>1.0</v>
      </c>
      <c r="L116" s="4">
        <v>1.0</v>
      </c>
      <c r="M116" s="4">
        <v>1.0</v>
      </c>
      <c r="N116" s="4">
        <v>1.0</v>
      </c>
      <c r="O116" s="5"/>
      <c r="P116" s="5"/>
      <c r="Q116" s="5"/>
      <c r="R116" s="5"/>
    </row>
    <row r="117">
      <c r="A117" s="2">
        <f t="shared" si="29"/>
        <v>22.5</v>
      </c>
      <c r="B117" s="3" t="s">
        <v>134</v>
      </c>
      <c r="C117" s="4">
        <v>1.0</v>
      </c>
      <c r="D117" s="4">
        <v>1.0</v>
      </c>
      <c r="E117" s="4">
        <v>1.0</v>
      </c>
      <c r="F117" s="4">
        <v>1.0</v>
      </c>
      <c r="G117" s="4">
        <v>1.0</v>
      </c>
      <c r="H117" s="4">
        <v>1.0</v>
      </c>
      <c r="I117" s="4">
        <v>1.0</v>
      </c>
      <c r="J117" s="4">
        <v>1.0</v>
      </c>
      <c r="K117" s="4">
        <v>1.0</v>
      </c>
      <c r="L117" s="4">
        <v>1.0</v>
      </c>
      <c r="M117" s="4">
        <v>1.0</v>
      </c>
      <c r="N117" s="4">
        <v>1.0</v>
      </c>
      <c r="O117" s="5"/>
      <c r="P117" s="4">
        <v>1.0</v>
      </c>
      <c r="Q117" s="4">
        <v>6.5</v>
      </c>
      <c r="R117" s="4">
        <v>3.0</v>
      </c>
    </row>
    <row r="118">
      <c r="A118" s="2">
        <f t="shared" si="29"/>
        <v>11</v>
      </c>
      <c r="B118" s="6" t="s">
        <v>135</v>
      </c>
      <c r="C118" s="4">
        <v>1.0</v>
      </c>
      <c r="D118" s="4">
        <v>1.0</v>
      </c>
      <c r="E118" s="4">
        <v>1.0</v>
      </c>
      <c r="F118" s="4">
        <v>1.0</v>
      </c>
      <c r="G118" s="4">
        <v>1.0</v>
      </c>
      <c r="H118" s="4">
        <v>1.0</v>
      </c>
      <c r="I118" s="4">
        <v>1.0</v>
      </c>
      <c r="J118" s="4">
        <v>1.0</v>
      </c>
      <c r="K118" s="4">
        <v>1.0</v>
      </c>
      <c r="L118" s="4">
        <v>1.0</v>
      </c>
      <c r="M118" s="4">
        <v>1.0</v>
      </c>
      <c r="N118" s="4">
        <v>0.0</v>
      </c>
      <c r="O118" s="5"/>
      <c r="P118" s="5"/>
      <c r="Q118" s="5"/>
      <c r="R118" s="5"/>
    </row>
    <row r="119">
      <c r="A119" s="2">
        <f>SUM(C119:R119)</f>
        <v>11</v>
      </c>
      <c r="B119" s="6" t="s">
        <v>136</v>
      </c>
      <c r="C119" s="4">
        <v>1.0</v>
      </c>
      <c r="D119" s="4">
        <v>1.0</v>
      </c>
      <c r="E119" s="4">
        <v>1.0</v>
      </c>
      <c r="F119" s="4">
        <v>1.0</v>
      </c>
      <c r="G119" s="4">
        <v>1.0</v>
      </c>
      <c r="H119" s="4">
        <v>1.0</v>
      </c>
      <c r="I119" s="4">
        <v>0.0</v>
      </c>
      <c r="J119" s="4">
        <v>1.0</v>
      </c>
      <c r="K119" s="4">
        <v>1.0</v>
      </c>
      <c r="L119" s="4">
        <v>1.0</v>
      </c>
      <c r="M119" s="4">
        <v>1.0</v>
      </c>
      <c r="N119" s="4">
        <v>1.0</v>
      </c>
      <c r="O119" s="5"/>
      <c r="P119" s="5"/>
      <c r="Q119" s="5"/>
      <c r="R119" s="5"/>
    </row>
    <row r="120">
      <c r="A120" s="2">
        <f t="shared" ref="A120:A121" si="30">sum(C120:AC120)</f>
        <v>22.5</v>
      </c>
      <c r="B120" s="3" t="s">
        <v>137</v>
      </c>
      <c r="C120" s="4">
        <v>0.0</v>
      </c>
      <c r="D120" s="4">
        <v>1.0</v>
      </c>
      <c r="E120" s="8">
        <v>0.0</v>
      </c>
      <c r="F120" s="4">
        <v>1.0</v>
      </c>
      <c r="G120" s="4">
        <v>1.0</v>
      </c>
      <c r="H120" s="4">
        <v>1.0</v>
      </c>
      <c r="I120" s="4">
        <v>1.0</v>
      </c>
      <c r="J120" s="4">
        <v>1.0</v>
      </c>
      <c r="K120" s="4">
        <v>1.0</v>
      </c>
      <c r="L120" s="4">
        <v>1.0</v>
      </c>
      <c r="M120" s="4">
        <v>1.0</v>
      </c>
      <c r="N120" s="4">
        <v>1.0</v>
      </c>
      <c r="O120" s="4">
        <v>1.0</v>
      </c>
      <c r="P120" s="4">
        <v>1.0</v>
      </c>
      <c r="Q120" s="4">
        <v>6.5</v>
      </c>
      <c r="R120" s="4">
        <v>4.0</v>
      </c>
    </row>
    <row r="121">
      <c r="A121" s="2">
        <f t="shared" si="30"/>
        <v>18.5</v>
      </c>
      <c r="B121" s="1" t="s">
        <v>138</v>
      </c>
      <c r="C121" s="4">
        <v>1.0</v>
      </c>
      <c r="D121" s="4">
        <v>1.0</v>
      </c>
      <c r="E121" s="4">
        <v>0.0</v>
      </c>
      <c r="F121" s="4">
        <v>1.0</v>
      </c>
      <c r="G121" s="4">
        <v>1.0</v>
      </c>
      <c r="H121" s="4">
        <v>1.0</v>
      </c>
      <c r="I121" s="4">
        <v>1.0</v>
      </c>
      <c r="J121" s="4">
        <v>1.0</v>
      </c>
      <c r="K121" s="4">
        <v>1.0</v>
      </c>
      <c r="L121" s="4">
        <v>1.0</v>
      </c>
      <c r="M121" s="4">
        <v>1.0</v>
      </c>
      <c r="N121" s="4">
        <v>1.0</v>
      </c>
      <c r="O121" s="5"/>
      <c r="P121" s="4">
        <v>1.0</v>
      </c>
      <c r="Q121" s="4">
        <v>6.5</v>
      </c>
      <c r="R1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  <col customWidth="1" min="2" max="2" width="18.43"/>
  </cols>
  <sheetData>
    <row r="1">
      <c r="A1" s="2" t="str">
        <f>IFERROR(__xludf.DUMMYFUNCTION("query(Sheet1!A1:B121,""select A, B order by A desc"")"),"Liczba czerwonych krwinek")</f>
        <v>Liczba czerwonych krwinek</v>
      </c>
      <c r="B1" s="2" t="str">
        <f>IFERROR(__xludf.DUMMYFUNCTION("""COMPUTED_VALUE"""),"Pseudonim")</f>
        <v>Pseudonim</v>
      </c>
      <c r="C1" s="1" t="s">
        <v>40</v>
      </c>
    </row>
    <row r="2">
      <c r="A2" s="2">
        <f>IFERROR(__xludf.DUMMYFUNCTION("""COMPUTED_VALUE"""),27.0)</f>
        <v>27</v>
      </c>
      <c r="B2" s="2" t="str">
        <f>IFERROR(__xludf.DUMMYFUNCTION("""COMPUTED_VALUE"""),"Alys")</f>
        <v>Alys</v>
      </c>
      <c r="C2" s="2" t="str">
        <f t="shared" ref="C2:C111" si="1">ifs(A2&gt;=22, "okaz zdrowia", A2&gt;19, "krzepki móżdżek", A2&gt;17, "na zwolnieniu", A2&gt;=15, "kuracjusz", A2&gt;=12, "chuderlak", A2&lt;12, "kościotrup")</f>
        <v>okaz zdrowia</v>
      </c>
      <c r="D2" s="10" t="str">
        <f t="shared" ref="D2:D111" si="2">ifs(A2&gt;=22, "5", A2&gt;19, "4.5", A2&gt;17, "4", A2&gt;=15, "3.5", A2&gt;=12, "3", A2&lt;12, "2")</f>
        <v>5</v>
      </c>
    </row>
    <row r="3">
      <c r="A3" s="2">
        <f>IFERROR(__xludf.DUMMYFUNCTION("""COMPUTED_VALUE"""),26.5)</f>
        <v>26.5</v>
      </c>
      <c r="B3" s="2" t="str">
        <f>IFERROR(__xludf.DUMMYFUNCTION("""COMPUTED_VALUE"""),"Abbath")</f>
        <v>Abbath</v>
      </c>
      <c r="C3" s="2" t="str">
        <f t="shared" si="1"/>
        <v>okaz zdrowia</v>
      </c>
      <c r="D3" s="10" t="str">
        <f t="shared" si="2"/>
        <v>5</v>
      </c>
    </row>
    <row r="4">
      <c r="A4" s="2">
        <f>IFERROR(__xludf.DUMMYFUNCTION("""COMPUTED_VALUE"""),26.0)</f>
        <v>26</v>
      </c>
      <c r="B4" s="2" t="str">
        <f>IFERROR(__xludf.DUMMYFUNCTION("""COMPUTED_VALUE"""),"Terry")</f>
        <v>Terry</v>
      </c>
      <c r="C4" s="2" t="str">
        <f t="shared" si="1"/>
        <v>okaz zdrowia</v>
      </c>
      <c r="D4" s="10" t="str">
        <f t="shared" si="2"/>
        <v>5</v>
      </c>
    </row>
    <row r="5">
      <c r="A5" s="2">
        <f>IFERROR(__xludf.DUMMYFUNCTION("""COMPUTED_VALUE"""),25.5)</f>
        <v>25.5</v>
      </c>
      <c r="B5" s="2" t="str">
        <f>IFERROR(__xludf.DUMMYFUNCTION("""COMPUTED_VALUE"""),"Bomba")</f>
        <v>Bomba</v>
      </c>
      <c r="C5" s="2" t="str">
        <f t="shared" si="1"/>
        <v>okaz zdrowia</v>
      </c>
      <c r="D5" s="10" t="str">
        <f t="shared" si="2"/>
        <v>5</v>
      </c>
    </row>
    <row r="6">
      <c r="A6" s="2">
        <f>IFERROR(__xludf.DUMMYFUNCTION("""COMPUTED_VALUE"""),25.0)</f>
        <v>25</v>
      </c>
      <c r="B6" s="2" t="str">
        <f>IFERROR(__xludf.DUMMYFUNCTION("""COMPUTED_VALUE"""),"!pierwszy")</f>
        <v>!pierwszy</v>
      </c>
      <c r="C6" s="2" t="str">
        <f t="shared" si="1"/>
        <v>okaz zdrowia</v>
      </c>
      <c r="D6" s="10" t="str">
        <f t="shared" si="2"/>
        <v>5</v>
      </c>
    </row>
    <row r="7">
      <c r="A7" s="2">
        <f>IFERROR(__xludf.DUMMYFUNCTION("""COMPUTED_VALUE"""),25.0)</f>
        <v>25</v>
      </c>
      <c r="B7" s="2" t="str">
        <f>IFERROR(__xludf.DUMMYFUNCTION("""COMPUTED_VALUE"""),"Fenek")</f>
        <v>Fenek</v>
      </c>
      <c r="C7" s="2" t="str">
        <f t="shared" si="1"/>
        <v>okaz zdrowia</v>
      </c>
      <c r="D7" s="10" t="str">
        <f t="shared" si="2"/>
        <v>5</v>
      </c>
    </row>
    <row r="8">
      <c r="A8" s="2">
        <f>IFERROR(__xludf.DUMMYFUNCTION("""COMPUTED_VALUE"""),25.0)</f>
        <v>25</v>
      </c>
      <c r="B8" s="2" t="str">
        <f>IFERROR(__xludf.DUMMYFUNCTION("""COMPUTED_VALUE"""),"Vapi")</f>
        <v>Vapi</v>
      </c>
      <c r="C8" s="2" t="str">
        <f t="shared" si="1"/>
        <v>okaz zdrowia</v>
      </c>
      <c r="D8" s="10" t="str">
        <f t="shared" si="2"/>
        <v>5</v>
      </c>
    </row>
    <row r="9">
      <c r="A9" s="2">
        <f>IFERROR(__xludf.DUMMYFUNCTION("""COMPUTED_VALUE"""),24.5)</f>
        <v>24.5</v>
      </c>
      <c r="B9" s="2" t="str">
        <f>IFERROR(__xludf.DUMMYFUNCTION("""COMPUTED_VALUE"""),"Atleta")</f>
        <v>Atleta</v>
      </c>
      <c r="C9" s="2" t="str">
        <f t="shared" si="1"/>
        <v>okaz zdrowia</v>
      </c>
      <c r="D9" s="10" t="str">
        <f t="shared" si="2"/>
        <v>5</v>
      </c>
    </row>
    <row r="10">
      <c r="A10" s="2">
        <f>IFERROR(__xludf.DUMMYFUNCTION("""COMPUTED_VALUE"""),24.5)</f>
        <v>24.5</v>
      </c>
      <c r="B10" s="2" t="str">
        <f>IFERROR(__xludf.DUMMYFUNCTION("""COMPUTED_VALUE"""),"Dziobak")</f>
        <v>Dziobak</v>
      </c>
      <c r="C10" s="2" t="str">
        <f t="shared" si="1"/>
        <v>okaz zdrowia</v>
      </c>
      <c r="D10" s="10" t="str">
        <f t="shared" si="2"/>
        <v>5</v>
      </c>
    </row>
    <row r="11">
      <c r="A11" s="2">
        <f>IFERROR(__xludf.DUMMYFUNCTION("""COMPUTED_VALUE"""),24.5)</f>
        <v>24.5</v>
      </c>
      <c r="B11" s="2" t="str">
        <f>IFERROR(__xludf.DUMMYFUNCTION("""COMPUTED_VALUE"""),"Enkeli")</f>
        <v>Enkeli</v>
      </c>
      <c r="C11" s="2" t="str">
        <f t="shared" si="1"/>
        <v>okaz zdrowia</v>
      </c>
      <c r="D11" s="10" t="str">
        <f t="shared" si="2"/>
        <v>5</v>
      </c>
    </row>
    <row r="12">
      <c r="A12" s="2">
        <f>IFERROR(__xludf.DUMMYFUNCTION("""COMPUTED_VALUE"""),24.5)</f>
        <v>24.5</v>
      </c>
      <c r="B12" s="2" t="str">
        <f>IFERROR(__xludf.DUMMYFUNCTION("""COMPUTED_VALUE"""),"Narwal")</f>
        <v>Narwal</v>
      </c>
      <c r="C12" s="2" t="str">
        <f t="shared" si="1"/>
        <v>okaz zdrowia</v>
      </c>
      <c r="D12" s="10" t="str">
        <f t="shared" si="2"/>
        <v>5</v>
      </c>
    </row>
    <row r="13">
      <c r="A13" s="2">
        <f>IFERROR(__xludf.DUMMYFUNCTION("""COMPUTED_VALUE"""),24.0)</f>
        <v>24</v>
      </c>
      <c r="B13" s="2" t="str">
        <f>IFERROR(__xludf.DUMMYFUNCTION("""COMPUTED_VALUE"""),"Agga")</f>
        <v>Agga</v>
      </c>
      <c r="C13" s="2" t="str">
        <f t="shared" si="1"/>
        <v>okaz zdrowia</v>
      </c>
      <c r="D13" s="10" t="str">
        <f t="shared" si="2"/>
        <v>5</v>
      </c>
    </row>
    <row r="14">
      <c r="A14" s="2">
        <f>IFERROR(__xludf.DUMMYFUNCTION("""COMPUTED_VALUE"""),24.0)</f>
        <v>24</v>
      </c>
      <c r="B14" s="2" t="str">
        <f>IFERROR(__xludf.DUMMYFUNCTION("""COMPUTED_VALUE"""),"Aksolotl")</f>
        <v>Aksolotl</v>
      </c>
      <c r="C14" s="2" t="str">
        <f t="shared" si="1"/>
        <v>okaz zdrowia</v>
      </c>
      <c r="D14" s="10" t="str">
        <f t="shared" si="2"/>
        <v>5</v>
      </c>
    </row>
    <row r="15">
      <c r="A15" s="2">
        <f>IFERROR(__xludf.DUMMYFUNCTION("""COMPUTED_VALUE"""),24.0)</f>
        <v>24</v>
      </c>
      <c r="B15" s="2" t="str">
        <f>IFERROR(__xludf.DUMMYFUNCTION("""COMPUTED_VALUE"""),"DenkoV")</f>
        <v>DenkoV</v>
      </c>
      <c r="C15" s="2" t="str">
        <f t="shared" si="1"/>
        <v>okaz zdrowia</v>
      </c>
      <c r="D15" s="10" t="str">
        <f t="shared" si="2"/>
        <v>5</v>
      </c>
    </row>
    <row r="16">
      <c r="A16" s="2">
        <f>IFERROR(__xludf.DUMMYFUNCTION("""COMPUTED_VALUE"""),24.0)</f>
        <v>24</v>
      </c>
      <c r="B16" s="2" t="str">
        <f>IFERROR(__xludf.DUMMYFUNCTION("""COMPUTED_VALUE"""),"Mikey.js")</f>
        <v>Mikey.js</v>
      </c>
      <c r="C16" s="2" t="str">
        <f t="shared" si="1"/>
        <v>okaz zdrowia</v>
      </c>
      <c r="D16" s="10" t="str">
        <f t="shared" si="2"/>
        <v>5</v>
      </c>
    </row>
    <row r="17">
      <c r="A17" s="2">
        <f>IFERROR(__xludf.DUMMYFUNCTION("""COMPUTED_VALUE"""),24.0)</f>
        <v>24</v>
      </c>
      <c r="B17" s="2" t="str">
        <f>IFERROR(__xludf.DUMMYFUNCTION("""COMPUTED_VALUE"""),"Susełek")</f>
        <v>Susełek</v>
      </c>
      <c r="C17" s="2" t="str">
        <f t="shared" si="1"/>
        <v>okaz zdrowia</v>
      </c>
      <c r="D17" s="10" t="str">
        <f t="shared" si="2"/>
        <v>5</v>
      </c>
    </row>
    <row r="18">
      <c r="A18" s="2">
        <f>IFERROR(__xludf.DUMMYFUNCTION("""COMPUTED_VALUE"""),23.5)</f>
        <v>23.5</v>
      </c>
      <c r="B18" s="2" t="str">
        <f>IFERROR(__xludf.DUMMYFUNCTION("""COMPUTED_VALUE"""),"!ostatni")</f>
        <v>!ostatni</v>
      </c>
      <c r="C18" s="2" t="str">
        <f t="shared" si="1"/>
        <v>okaz zdrowia</v>
      </c>
      <c r="D18" s="10" t="str">
        <f t="shared" si="2"/>
        <v>5</v>
      </c>
    </row>
    <row r="19">
      <c r="A19" s="2">
        <f>IFERROR(__xludf.DUMMYFUNCTION("""COMPUTED_VALUE"""),23.5)</f>
        <v>23.5</v>
      </c>
      <c r="B19" s="2" t="str">
        <f>IFERROR(__xludf.DUMMYFUNCTION("""COMPUTED_VALUE"""),"Pomelo")</f>
        <v>Pomelo</v>
      </c>
      <c r="C19" s="2" t="str">
        <f t="shared" si="1"/>
        <v>okaz zdrowia</v>
      </c>
      <c r="D19" s="10" t="str">
        <f t="shared" si="2"/>
        <v>5</v>
      </c>
    </row>
    <row r="20">
      <c r="A20" s="2">
        <f>IFERROR(__xludf.DUMMYFUNCTION("""COMPUTED_VALUE"""),23.0)</f>
        <v>23</v>
      </c>
      <c r="B20" s="2" t="str">
        <f>IFERROR(__xludf.DUMMYFUNCTION("""COMPUTED_VALUE"""),"Burooo")</f>
        <v>Burooo</v>
      </c>
      <c r="C20" s="2" t="str">
        <f t="shared" si="1"/>
        <v>okaz zdrowia</v>
      </c>
      <c r="D20" s="10" t="str">
        <f t="shared" si="2"/>
        <v>5</v>
      </c>
    </row>
    <row r="21">
      <c r="A21" s="2">
        <f>IFERROR(__xludf.DUMMYFUNCTION("""COMPUTED_VALUE"""),23.0)</f>
        <v>23</v>
      </c>
      <c r="B21" s="2" t="str">
        <f>IFERROR(__xludf.DUMMYFUNCTION("""COMPUTED_VALUE"""),"Lis")</f>
        <v>Lis</v>
      </c>
      <c r="C21" s="2" t="str">
        <f t="shared" si="1"/>
        <v>okaz zdrowia</v>
      </c>
      <c r="D21" s="10" t="str">
        <f t="shared" si="2"/>
        <v>5</v>
      </c>
    </row>
    <row r="22">
      <c r="A22" s="2">
        <f>IFERROR(__xludf.DUMMYFUNCTION("""COMPUTED_VALUE"""),23.0)</f>
        <v>23</v>
      </c>
      <c r="B22" s="2" t="str">
        <f>IFERROR(__xludf.DUMMYFUNCTION("""COMPUTED_VALUE"""),"Rakieta")</f>
        <v>Rakieta</v>
      </c>
      <c r="C22" s="2" t="str">
        <f t="shared" si="1"/>
        <v>okaz zdrowia</v>
      </c>
      <c r="D22" s="10" t="str">
        <f t="shared" si="2"/>
        <v>5</v>
      </c>
    </row>
    <row r="23">
      <c r="A23" s="2">
        <f>IFERROR(__xludf.DUMMYFUNCTION("""COMPUTED_VALUE"""),23.0)</f>
        <v>23</v>
      </c>
      <c r="B23" s="2" t="str">
        <f>IFERROR(__xludf.DUMMYFUNCTION("""COMPUTED_VALUE"""),"Teqi")</f>
        <v>Teqi</v>
      </c>
      <c r="C23" s="2" t="str">
        <f t="shared" si="1"/>
        <v>okaz zdrowia</v>
      </c>
      <c r="D23" s="10" t="str">
        <f t="shared" si="2"/>
        <v>5</v>
      </c>
    </row>
    <row r="24">
      <c r="A24" s="2">
        <f>IFERROR(__xludf.DUMMYFUNCTION("""COMPUTED_VALUE"""),22.5)</f>
        <v>22.5</v>
      </c>
      <c r="B24" s="2" t="str">
        <f>IFERROR(__xludf.DUMMYFUNCTION("""COMPUTED_VALUE"""),"mydlimydli")</f>
        <v>mydlimydli</v>
      </c>
      <c r="C24" s="2" t="str">
        <f t="shared" si="1"/>
        <v>okaz zdrowia</v>
      </c>
      <c r="D24" s="10" t="str">
        <f t="shared" si="2"/>
        <v>5</v>
      </c>
    </row>
    <row r="25">
      <c r="A25" s="2">
        <f>IFERROR(__xludf.DUMMYFUNCTION("""COMPUTED_VALUE"""),22.5)</f>
        <v>22.5</v>
      </c>
      <c r="B25" s="2" t="str">
        <f>IFERROR(__xludf.DUMMYFUNCTION("""COMPUTED_VALUE"""),"Wydra europejska")</f>
        <v>Wydra europejska</v>
      </c>
      <c r="C25" s="2" t="str">
        <f t="shared" si="1"/>
        <v>okaz zdrowia</v>
      </c>
      <c r="D25" s="10" t="str">
        <f t="shared" si="2"/>
        <v>5</v>
      </c>
    </row>
    <row r="26">
      <c r="A26" s="2">
        <f>IFERROR(__xludf.DUMMYFUNCTION("""COMPUTED_VALUE"""),22.5)</f>
        <v>22.5</v>
      </c>
      <c r="B26" s="2" t="str">
        <f>IFERROR(__xludf.DUMMYFUNCTION("""COMPUTED_VALUE"""),"zhylkaa")</f>
        <v>zhylkaa</v>
      </c>
      <c r="C26" s="2" t="str">
        <f t="shared" si="1"/>
        <v>okaz zdrowia</v>
      </c>
      <c r="D26" s="10" t="str">
        <f t="shared" si="2"/>
        <v>5</v>
      </c>
    </row>
    <row r="27">
      <c r="A27" s="2">
        <f>IFERROR(__xludf.DUMMYFUNCTION("""COMPUTED_VALUE"""),21.0)</f>
        <v>21</v>
      </c>
      <c r="B27" s="2" t="str">
        <f>IFERROR(__xludf.DUMMYFUNCTION("""COMPUTED_VALUE"""),"Atanasius")</f>
        <v>Atanasius</v>
      </c>
      <c r="C27" s="2" t="str">
        <f t="shared" si="1"/>
        <v>krzepki móżdżek</v>
      </c>
      <c r="D27" s="10" t="str">
        <f t="shared" si="2"/>
        <v>4.5</v>
      </c>
    </row>
    <row r="28">
      <c r="A28" s="2">
        <f>IFERROR(__xludf.DUMMYFUNCTION("""COMPUTED_VALUE"""),21.0)</f>
        <v>21</v>
      </c>
      <c r="B28" s="2" t="str">
        <f>IFERROR(__xludf.DUMMYFUNCTION("""COMPUTED_VALUE"""),"durszlak")</f>
        <v>durszlak</v>
      </c>
      <c r="C28" s="2" t="str">
        <f t="shared" si="1"/>
        <v>krzepki móżdżek</v>
      </c>
      <c r="D28" s="10" t="str">
        <f t="shared" si="2"/>
        <v>4.5</v>
      </c>
    </row>
    <row r="29">
      <c r="A29" s="2">
        <f>IFERROR(__xludf.DUMMYFUNCTION("""COMPUTED_VALUE"""),21.0)</f>
        <v>21</v>
      </c>
      <c r="B29" s="2" t="str">
        <f>IFERROR(__xludf.DUMMYFUNCTION("""COMPUTED_VALUE"""),"Pan Tadeusz czyli Ostatni zajazd na Litwie: historia szlachecka z roku 1811 i 1812 we dwunastu księgach wierszem")</f>
        <v>Pan Tadeusz czyli Ostatni zajazd na Litwie: historia szlachecka z roku 1811 i 1812 we dwunastu księgach wierszem</v>
      </c>
      <c r="C29" s="2" t="str">
        <f t="shared" si="1"/>
        <v>krzepki móżdżek</v>
      </c>
      <c r="D29" s="10" t="str">
        <f t="shared" si="2"/>
        <v>4.5</v>
      </c>
    </row>
    <row r="30">
      <c r="A30" s="2">
        <f>IFERROR(__xludf.DUMMYFUNCTION("""COMPUTED_VALUE"""),20.0)</f>
        <v>20</v>
      </c>
      <c r="B30" s="2" t="str">
        <f>IFERROR(__xludf.DUMMYFUNCTION("""COMPUTED_VALUE"""),"0xDEADC0DE")</f>
        <v>0xDEADC0DE</v>
      </c>
      <c r="C30" s="2" t="str">
        <f t="shared" si="1"/>
        <v>krzepki móżdżek</v>
      </c>
      <c r="D30" s="10" t="str">
        <f t="shared" si="2"/>
        <v>4.5</v>
      </c>
    </row>
    <row r="31">
      <c r="A31" s="2">
        <f>IFERROR(__xludf.DUMMYFUNCTION("""COMPUTED_VALUE"""),20.0)</f>
        <v>20</v>
      </c>
      <c r="B31" s="2" t="str">
        <f>IFERROR(__xludf.DUMMYFUNCTION("""COMPUTED_VALUE"""),"Defau1t")</f>
        <v>Defau1t</v>
      </c>
      <c r="C31" s="2" t="str">
        <f t="shared" si="1"/>
        <v>krzepki móżdżek</v>
      </c>
      <c r="D31" s="10" t="str">
        <f t="shared" si="2"/>
        <v>4.5</v>
      </c>
    </row>
    <row r="32">
      <c r="A32" s="2">
        <f>IFERROR(__xludf.DUMMYFUNCTION("""COMPUTED_VALUE"""),20.0)</f>
        <v>20</v>
      </c>
      <c r="B32" s="2" t="str">
        <f>IFERROR(__xludf.DUMMYFUNCTION("""COMPUTED_VALUE"""),"Hawkeye07")</f>
        <v>Hawkeye07</v>
      </c>
      <c r="C32" s="2" t="str">
        <f t="shared" si="1"/>
        <v>krzepki móżdżek</v>
      </c>
      <c r="D32" s="10" t="str">
        <f t="shared" si="2"/>
        <v>4.5</v>
      </c>
    </row>
    <row r="33">
      <c r="A33" s="2">
        <f>IFERROR(__xludf.DUMMYFUNCTION("""COMPUTED_VALUE"""),20.0)</f>
        <v>20</v>
      </c>
      <c r="B33" s="2" t="str">
        <f>IFERROR(__xludf.DUMMYFUNCTION("""COMPUTED_VALUE"""),"Jalid")</f>
        <v>Jalid</v>
      </c>
      <c r="C33" s="2" t="str">
        <f t="shared" si="1"/>
        <v>krzepki móżdżek</v>
      </c>
      <c r="D33" s="10" t="str">
        <f t="shared" si="2"/>
        <v>4.5</v>
      </c>
    </row>
    <row r="34">
      <c r="A34" s="2">
        <f>IFERROR(__xludf.DUMMYFUNCTION("""COMPUTED_VALUE"""),20.0)</f>
        <v>20</v>
      </c>
      <c r="B34" s="2" t="str">
        <f>IFERROR(__xludf.DUMMYFUNCTION("""COMPUTED_VALUE"""),"Kamyś")</f>
        <v>Kamyś</v>
      </c>
      <c r="C34" s="2" t="str">
        <f t="shared" si="1"/>
        <v>krzepki móżdżek</v>
      </c>
      <c r="D34" s="10" t="str">
        <f t="shared" si="2"/>
        <v>4.5</v>
      </c>
    </row>
    <row r="35">
      <c r="A35" s="2">
        <f>IFERROR(__xludf.DUMMYFUNCTION("""COMPUTED_VALUE"""),19.5)</f>
        <v>19.5</v>
      </c>
      <c r="B35" s="2" t="str">
        <f>IFERROR(__xludf.DUMMYFUNCTION("""COMPUTED_VALUE"""),"Brutus")</f>
        <v>Brutus</v>
      </c>
      <c r="C35" s="2" t="str">
        <f t="shared" si="1"/>
        <v>krzepki móżdżek</v>
      </c>
      <c r="D35" s="10" t="str">
        <f t="shared" si="2"/>
        <v>4.5</v>
      </c>
    </row>
    <row r="36">
      <c r="A36" s="2">
        <f>IFERROR(__xludf.DUMMYFUNCTION("""COMPUTED_VALUE"""),19.5)</f>
        <v>19.5</v>
      </c>
      <c r="B36" s="2" t="str">
        <f>IFERROR(__xludf.DUMMYFUNCTION("""COMPUTED_VALUE"""),"Calcium")</f>
        <v>Calcium</v>
      </c>
      <c r="C36" s="2" t="str">
        <f t="shared" si="1"/>
        <v>krzepki móżdżek</v>
      </c>
      <c r="D36" s="10" t="str">
        <f t="shared" si="2"/>
        <v>4.5</v>
      </c>
    </row>
    <row r="37">
      <c r="A37" s="2">
        <f>IFERROR(__xludf.DUMMYFUNCTION("""COMPUTED_VALUE"""),19.5)</f>
        <v>19.5</v>
      </c>
      <c r="B37" s="2" t="str">
        <f>IFERROR(__xludf.DUMMYFUNCTION("""COMPUTED_VALUE"""),"kret")</f>
        <v>kret</v>
      </c>
      <c r="C37" s="2" t="str">
        <f t="shared" si="1"/>
        <v>krzepki móżdżek</v>
      </c>
      <c r="D37" s="10" t="str">
        <f t="shared" si="2"/>
        <v>4.5</v>
      </c>
    </row>
    <row r="38">
      <c r="A38" s="2">
        <f>IFERROR(__xludf.DUMMYFUNCTION("""COMPUTED_VALUE"""),19.5)</f>
        <v>19.5</v>
      </c>
      <c r="B38" s="2" t="str">
        <f>IFERROR(__xludf.DUMMYFUNCTION("""COMPUTED_VALUE"""),"livek")</f>
        <v>livek</v>
      </c>
      <c r="C38" s="2" t="str">
        <f t="shared" si="1"/>
        <v>krzepki móżdżek</v>
      </c>
      <c r="D38" s="10" t="str">
        <f t="shared" si="2"/>
        <v>4.5</v>
      </c>
    </row>
    <row r="39">
      <c r="A39" s="2">
        <f>IFERROR(__xludf.DUMMYFUNCTION("""COMPUTED_VALUE"""),19.5)</f>
        <v>19.5</v>
      </c>
      <c r="B39" s="2" t="str">
        <f>IFERROR(__xludf.DUMMYFUNCTION("""COMPUTED_VALUE"""),"Prosiaczek")</f>
        <v>Prosiaczek</v>
      </c>
      <c r="C39" s="2" t="str">
        <f t="shared" si="1"/>
        <v>krzepki móżdżek</v>
      </c>
      <c r="D39" s="10" t="str">
        <f t="shared" si="2"/>
        <v>4.5</v>
      </c>
    </row>
    <row r="40">
      <c r="A40" s="2">
        <f>IFERROR(__xludf.DUMMYFUNCTION("""COMPUTED_VALUE"""),19.5)</f>
        <v>19.5</v>
      </c>
      <c r="B40" s="2" t="str">
        <f>IFERROR(__xludf.DUMMYFUNCTION("""COMPUTED_VALUE"""),"Swift")</f>
        <v>Swift</v>
      </c>
      <c r="C40" s="2" t="str">
        <f t="shared" si="1"/>
        <v>krzepki móżdżek</v>
      </c>
      <c r="D40" s="10" t="str">
        <f t="shared" si="2"/>
        <v>4.5</v>
      </c>
    </row>
    <row r="41">
      <c r="A41" s="2">
        <f>IFERROR(__xludf.DUMMYFUNCTION("""COMPUTED_VALUE"""),19.0)</f>
        <v>19</v>
      </c>
      <c r="B41" s="2" t="str">
        <f>IFERROR(__xludf.DUMMYFUNCTION("""COMPUTED_VALUE"""),"Alkoholik")</f>
        <v>Alkoholik</v>
      </c>
      <c r="C41" s="2" t="str">
        <f t="shared" si="1"/>
        <v>na zwolnieniu</v>
      </c>
      <c r="D41" s="10" t="str">
        <f t="shared" si="2"/>
        <v>4</v>
      </c>
    </row>
    <row r="42">
      <c r="A42" s="2">
        <f>IFERROR(__xludf.DUMMYFUNCTION("""COMPUTED_VALUE"""),19.0)</f>
        <v>19</v>
      </c>
      <c r="B42" s="2" t="str">
        <f>IFERROR(__xludf.DUMMYFUNCTION("""COMPUTED_VALUE"""),"Kiwi")</f>
        <v>Kiwi</v>
      </c>
      <c r="C42" s="2" t="str">
        <f t="shared" si="1"/>
        <v>na zwolnieniu</v>
      </c>
      <c r="D42" s="10" t="str">
        <f t="shared" si="2"/>
        <v>4</v>
      </c>
    </row>
    <row r="43">
      <c r="A43" s="2">
        <f>IFERROR(__xludf.DUMMYFUNCTION("""COMPUTED_VALUE"""),19.0)</f>
        <v>19</v>
      </c>
      <c r="B43" s="2" t="str">
        <f>IFERROR(__xludf.DUMMYFUNCTION("""COMPUTED_VALUE"""),"kxoo")</f>
        <v>kxoo</v>
      </c>
      <c r="C43" s="2" t="str">
        <f t="shared" si="1"/>
        <v>na zwolnieniu</v>
      </c>
      <c r="D43" s="10" t="str">
        <f t="shared" si="2"/>
        <v>4</v>
      </c>
    </row>
    <row r="44">
      <c r="A44" s="2">
        <f>IFERROR(__xludf.DUMMYFUNCTION("""COMPUTED_VALUE"""),18.5)</f>
        <v>18.5</v>
      </c>
      <c r="B44" s="2" t="str">
        <f>IFERROR(__xludf.DUMMYFUNCTION("""COMPUTED_VALUE"""),"żółw")</f>
        <v>żółw</v>
      </c>
      <c r="C44" s="2" t="str">
        <f t="shared" si="1"/>
        <v>na zwolnieniu</v>
      </c>
      <c r="D44" s="10" t="str">
        <f t="shared" si="2"/>
        <v>4</v>
      </c>
    </row>
    <row r="45">
      <c r="A45" s="2">
        <f>IFERROR(__xludf.DUMMYFUNCTION("""COMPUTED_VALUE"""),17.5)</f>
        <v>17.5</v>
      </c>
      <c r="B45" s="2" t="str">
        <f>IFERROR(__xludf.DUMMYFUNCTION("""COMPUTED_VALUE"""),"abcd")</f>
        <v>abcd</v>
      </c>
      <c r="C45" s="2" t="str">
        <f t="shared" si="1"/>
        <v>na zwolnieniu</v>
      </c>
      <c r="D45" s="10" t="str">
        <f t="shared" si="2"/>
        <v>4</v>
      </c>
    </row>
    <row r="46">
      <c r="A46" s="2">
        <f>IFERROR(__xludf.DUMMYFUNCTION("""COMPUTED_VALUE"""),17.0)</f>
        <v>17</v>
      </c>
      <c r="B46" s="2" t="str">
        <f>IFERROR(__xludf.DUMMYFUNCTION("""COMPUTED_VALUE"""),"!pięć")</f>
        <v>!pięć</v>
      </c>
      <c r="C46" s="2" t="str">
        <f t="shared" si="1"/>
        <v>kuracjusz</v>
      </c>
      <c r="D46" s="10" t="str">
        <f t="shared" si="2"/>
        <v>3.5</v>
      </c>
    </row>
    <row r="47">
      <c r="A47" s="2">
        <f>IFERROR(__xludf.DUMMYFUNCTION("""COMPUTED_VALUE"""),17.0)</f>
        <v>17</v>
      </c>
      <c r="B47" s="2" t="str">
        <f>IFERROR(__xludf.DUMMYFUNCTION("""COMPUTED_VALUE"""),"hubabuba")</f>
        <v>hubabuba</v>
      </c>
      <c r="C47" s="2" t="str">
        <f t="shared" si="1"/>
        <v>kuracjusz</v>
      </c>
      <c r="D47" s="10" t="str">
        <f t="shared" si="2"/>
        <v>3.5</v>
      </c>
    </row>
    <row r="48">
      <c r="A48" s="2">
        <f>IFERROR(__xludf.DUMMYFUNCTION("""COMPUTED_VALUE"""),17.0)</f>
        <v>17</v>
      </c>
      <c r="B48" s="2" t="str">
        <f>IFERROR(__xludf.DUMMYFUNCTION("""COMPUTED_VALUE"""),"TheYoungPope")</f>
        <v>TheYoungPope</v>
      </c>
      <c r="C48" s="2" t="str">
        <f t="shared" si="1"/>
        <v>kuracjusz</v>
      </c>
      <c r="D48" s="10" t="str">
        <f t="shared" si="2"/>
        <v>3.5</v>
      </c>
    </row>
    <row r="49">
      <c r="A49" s="2">
        <f>IFERROR(__xludf.DUMMYFUNCTION("""COMPUTED_VALUE"""),16.5)</f>
        <v>16.5</v>
      </c>
      <c r="B49" s="2" t="str">
        <f>IFERROR(__xludf.DUMMYFUNCTION("""COMPUTED_VALUE"""),"leniwaPanda")</f>
        <v>leniwaPanda</v>
      </c>
      <c r="C49" s="2" t="str">
        <f t="shared" si="1"/>
        <v>kuracjusz</v>
      </c>
      <c r="D49" s="10" t="str">
        <f t="shared" si="2"/>
        <v>3.5</v>
      </c>
    </row>
    <row r="50">
      <c r="A50" s="2">
        <f>IFERROR(__xludf.DUMMYFUNCTION("""COMPUTED_VALUE"""),16.5)</f>
        <v>16.5</v>
      </c>
      <c r="B50" s="2" t="str">
        <f>IFERROR(__xludf.DUMMYFUNCTION("""COMPUTED_VALUE"""),"Saollin")</f>
        <v>Saollin</v>
      </c>
      <c r="C50" s="2" t="str">
        <f t="shared" si="1"/>
        <v>kuracjusz</v>
      </c>
      <c r="D50" s="10" t="str">
        <f t="shared" si="2"/>
        <v>3.5</v>
      </c>
    </row>
    <row r="51">
      <c r="A51" s="2">
        <f>IFERROR(__xludf.DUMMYFUNCTION("""COMPUTED_VALUE"""),16.0)</f>
        <v>16</v>
      </c>
      <c r="B51" s="2" t="str">
        <f>IFERROR(__xludf.DUMMYFUNCTION("""COMPUTED_VALUE"""),"Numernabis")</f>
        <v>Numernabis</v>
      </c>
      <c r="C51" s="2" t="str">
        <f t="shared" si="1"/>
        <v>kuracjusz</v>
      </c>
      <c r="D51" s="10" t="str">
        <f t="shared" si="2"/>
        <v>3.5</v>
      </c>
    </row>
    <row r="52">
      <c r="A52" s="2">
        <f>IFERROR(__xludf.DUMMYFUNCTION("""COMPUTED_VALUE"""),16.0)</f>
        <v>16</v>
      </c>
      <c r="B52" s="2" t="str">
        <f>IFERROR(__xludf.DUMMYFUNCTION("""COMPUTED_VALUE"""),"szarek")</f>
        <v>szarek</v>
      </c>
      <c r="C52" s="2" t="str">
        <f t="shared" si="1"/>
        <v>kuracjusz</v>
      </c>
      <c r="D52" s="10" t="str">
        <f t="shared" si="2"/>
        <v>3.5</v>
      </c>
    </row>
    <row r="53">
      <c r="A53" s="2">
        <f>IFERROR(__xludf.DUMMYFUNCTION("""COMPUTED_VALUE"""),15.0)</f>
        <v>15</v>
      </c>
      <c r="B53" s="2" t="str">
        <f>IFERROR(__xludf.DUMMYFUNCTION("""COMPUTED_VALUE"""),"Ehevi")</f>
        <v>Ehevi</v>
      </c>
      <c r="C53" s="2" t="str">
        <f t="shared" si="1"/>
        <v>kuracjusz</v>
      </c>
      <c r="D53" s="10" t="str">
        <f t="shared" si="2"/>
        <v>3.5</v>
      </c>
    </row>
    <row r="54">
      <c r="A54" s="2">
        <f>IFERROR(__xludf.DUMMYFUNCTION("""COMPUTED_VALUE"""),15.0)</f>
        <v>15</v>
      </c>
      <c r="B54" s="2" t="str">
        <f>IFERROR(__xludf.DUMMYFUNCTION("""COMPUTED_VALUE"""),"Laa-Laa")</f>
        <v>Laa-Laa</v>
      </c>
      <c r="C54" s="2" t="str">
        <f t="shared" si="1"/>
        <v>kuracjusz</v>
      </c>
      <c r="D54" s="10" t="str">
        <f t="shared" si="2"/>
        <v>3.5</v>
      </c>
    </row>
    <row r="55">
      <c r="A55" s="2">
        <f>IFERROR(__xludf.DUMMYFUNCTION("""COMPUTED_VALUE"""),14.5)</f>
        <v>14.5</v>
      </c>
      <c r="B55" s="2" t="str">
        <f>IFERROR(__xludf.DUMMYFUNCTION("""COMPUTED_VALUE"""),"Andrzejska")</f>
        <v>Andrzejska</v>
      </c>
      <c r="C55" s="2" t="str">
        <f t="shared" si="1"/>
        <v>chuderlak</v>
      </c>
      <c r="D55" s="10" t="str">
        <f t="shared" si="2"/>
        <v>3</v>
      </c>
    </row>
    <row r="56">
      <c r="A56" s="2">
        <f>IFERROR(__xludf.DUMMYFUNCTION("""COMPUTED_VALUE"""),14.5)</f>
        <v>14.5</v>
      </c>
      <c r="B56" s="2" t="str">
        <f>IFERROR(__xludf.DUMMYFUNCTION("""COMPUTED_VALUE"""),"Mex")</f>
        <v>Mex</v>
      </c>
      <c r="C56" s="2" t="str">
        <f t="shared" si="1"/>
        <v>chuderlak</v>
      </c>
      <c r="D56" s="10" t="str">
        <f t="shared" si="2"/>
        <v>3</v>
      </c>
    </row>
    <row r="57">
      <c r="A57" s="2">
        <f>IFERROR(__xludf.DUMMYFUNCTION("""COMPUTED_VALUE"""),14.0)</f>
        <v>14</v>
      </c>
      <c r="B57" s="2" t="str">
        <f>IFERROR(__xludf.DUMMYFUNCTION("""COMPUTED_VALUE"""),"Defiance")</f>
        <v>Defiance</v>
      </c>
      <c r="C57" s="2" t="str">
        <f t="shared" si="1"/>
        <v>chuderlak</v>
      </c>
      <c r="D57" s="10" t="str">
        <f t="shared" si="2"/>
        <v>3</v>
      </c>
    </row>
    <row r="58">
      <c r="A58" s="2">
        <f>IFERROR(__xludf.DUMMYFUNCTION("""COMPUTED_VALUE"""),14.0)</f>
        <v>14</v>
      </c>
      <c r="B58" s="2" t="str">
        <f>IFERROR(__xludf.DUMMYFUNCTION("""COMPUTED_VALUE"""),"Dzianix")</f>
        <v>Dzianix</v>
      </c>
      <c r="C58" s="2" t="str">
        <f t="shared" si="1"/>
        <v>chuderlak</v>
      </c>
      <c r="D58" s="10" t="str">
        <f t="shared" si="2"/>
        <v>3</v>
      </c>
    </row>
    <row r="59">
      <c r="A59" s="2">
        <f>IFERROR(__xludf.DUMMYFUNCTION("""COMPUTED_VALUE"""),14.0)</f>
        <v>14</v>
      </c>
      <c r="B59" s="2" t="str">
        <f>IFERROR(__xludf.DUMMYFUNCTION("""COMPUTED_VALUE"""),"Kapibara")</f>
        <v>Kapibara</v>
      </c>
      <c r="C59" s="2" t="str">
        <f t="shared" si="1"/>
        <v>chuderlak</v>
      </c>
      <c r="D59" s="10" t="str">
        <f t="shared" si="2"/>
        <v>3</v>
      </c>
    </row>
    <row r="60">
      <c r="A60" s="2">
        <f>IFERROR(__xludf.DUMMYFUNCTION("""COMPUTED_VALUE"""),14.0)</f>
        <v>14</v>
      </c>
      <c r="B60" s="2" t="str">
        <f>IFERROR(__xludf.DUMMYFUNCTION("""COMPUTED_VALUE"""),"Kolcuś")</f>
        <v>Kolcuś</v>
      </c>
      <c r="C60" s="2" t="str">
        <f t="shared" si="1"/>
        <v>chuderlak</v>
      </c>
      <c r="D60" s="10" t="str">
        <f t="shared" si="2"/>
        <v>3</v>
      </c>
    </row>
    <row r="61">
      <c r="A61" s="2">
        <f>IFERROR(__xludf.DUMMYFUNCTION("""COMPUTED_VALUE"""),14.0)</f>
        <v>14</v>
      </c>
      <c r="B61" s="2" t="str">
        <f>IFERROR(__xludf.DUMMYFUNCTION("""COMPUTED_VALUE"""),"Naklejka")</f>
        <v>Naklejka</v>
      </c>
      <c r="C61" s="2" t="str">
        <f t="shared" si="1"/>
        <v>chuderlak</v>
      </c>
      <c r="D61" s="10" t="str">
        <f t="shared" si="2"/>
        <v>3</v>
      </c>
    </row>
    <row r="62">
      <c r="A62" s="2">
        <f>IFERROR(__xludf.DUMMYFUNCTION("""COMPUTED_VALUE"""),14.0)</f>
        <v>14</v>
      </c>
      <c r="B62" s="2" t="str">
        <f>IFERROR(__xludf.DUMMYFUNCTION("""COMPUTED_VALUE"""),"Szwagier")</f>
        <v>Szwagier</v>
      </c>
      <c r="C62" s="2" t="str">
        <f t="shared" si="1"/>
        <v>chuderlak</v>
      </c>
      <c r="D62" s="10" t="str">
        <f t="shared" si="2"/>
        <v>3</v>
      </c>
    </row>
    <row r="63">
      <c r="A63" s="2">
        <f>IFERROR(__xludf.DUMMYFUNCTION("""COMPUTED_VALUE"""),13.5)</f>
        <v>13.5</v>
      </c>
      <c r="B63" s="2" t="str">
        <f>IFERROR(__xludf.DUMMYFUNCTION("""COMPUTED_VALUE"""),"kwlk")</f>
        <v>kwlk</v>
      </c>
      <c r="C63" s="2" t="str">
        <f t="shared" si="1"/>
        <v>chuderlak</v>
      </c>
      <c r="D63" s="10" t="str">
        <f t="shared" si="2"/>
        <v>3</v>
      </c>
    </row>
    <row r="64">
      <c r="A64" s="2">
        <f>IFERROR(__xludf.DUMMYFUNCTION("""COMPUTED_VALUE"""),13.0)</f>
        <v>13</v>
      </c>
      <c r="B64" s="2" t="str">
        <f>IFERROR(__xludf.DUMMYFUNCTION("""COMPUTED_VALUE"""),"Cube")</f>
        <v>Cube</v>
      </c>
      <c r="C64" s="2" t="str">
        <f t="shared" si="1"/>
        <v>chuderlak</v>
      </c>
      <c r="D64" s="10" t="str">
        <f t="shared" si="2"/>
        <v>3</v>
      </c>
    </row>
    <row r="65">
      <c r="A65" s="2">
        <f>IFERROR(__xludf.DUMMYFUNCTION("""COMPUTED_VALUE"""),13.0)</f>
        <v>13</v>
      </c>
      <c r="B65" s="2" t="str">
        <f>IFERROR(__xludf.DUMMYFUNCTION("""COMPUTED_VALUE"""),"Error 404")</f>
        <v>Error 404</v>
      </c>
      <c r="C65" s="2" t="str">
        <f t="shared" si="1"/>
        <v>chuderlak</v>
      </c>
      <c r="D65" s="10" t="str">
        <f t="shared" si="2"/>
        <v>3</v>
      </c>
    </row>
    <row r="66">
      <c r="A66" s="2">
        <f>IFERROR(__xludf.DUMMYFUNCTION("""COMPUTED_VALUE"""),13.0)</f>
        <v>13</v>
      </c>
      <c r="B66" s="2" t="str">
        <f>IFERROR(__xludf.DUMMYFUNCTION("""COMPUTED_VALUE"""),"Mirek")</f>
        <v>Mirek</v>
      </c>
      <c r="C66" s="2" t="str">
        <f t="shared" si="1"/>
        <v>chuderlak</v>
      </c>
      <c r="D66" s="10" t="str">
        <f t="shared" si="2"/>
        <v>3</v>
      </c>
    </row>
    <row r="67">
      <c r="A67" s="2">
        <f>IFERROR(__xludf.DUMMYFUNCTION("""COMPUTED_VALUE"""),13.0)</f>
        <v>13</v>
      </c>
      <c r="B67" s="2" t="str">
        <f>IFERROR(__xludf.DUMMYFUNCTION("""COMPUTED_VALUE"""),"Mstach")</f>
        <v>Mstach</v>
      </c>
      <c r="C67" s="2" t="str">
        <f t="shared" si="1"/>
        <v>chuderlak</v>
      </c>
      <c r="D67" s="10" t="str">
        <f t="shared" si="2"/>
        <v>3</v>
      </c>
    </row>
    <row r="68">
      <c r="A68" s="2">
        <f>IFERROR(__xludf.DUMMYFUNCTION("""COMPUTED_VALUE"""),13.0)</f>
        <v>13</v>
      </c>
      <c r="B68" s="2" t="str">
        <f>IFERROR(__xludf.DUMMYFUNCTION("""COMPUTED_VALUE"""),"Mzlnk")</f>
        <v>Mzlnk</v>
      </c>
      <c r="C68" s="2" t="str">
        <f t="shared" si="1"/>
        <v>chuderlak</v>
      </c>
      <c r="D68" s="10" t="str">
        <f t="shared" si="2"/>
        <v>3</v>
      </c>
    </row>
    <row r="69">
      <c r="A69" s="2">
        <f>IFERROR(__xludf.DUMMYFUNCTION("""COMPUTED_VALUE"""),12.0)</f>
        <v>12</v>
      </c>
      <c r="B69" s="2" t="str">
        <f>IFERROR(__xludf.DUMMYFUNCTION("""COMPUTED_VALUE"""),"Frontendowy Pies")</f>
        <v>Frontendowy Pies</v>
      </c>
      <c r="C69" s="2" t="str">
        <f t="shared" si="1"/>
        <v>chuderlak</v>
      </c>
      <c r="D69" s="10" t="str">
        <f t="shared" si="2"/>
        <v>3</v>
      </c>
    </row>
    <row r="70">
      <c r="A70" s="2">
        <f>IFERROR(__xludf.DUMMYFUNCTION("""COMPUTED_VALUE"""),12.0)</f>
        <v>12</v>
      </c>
      <c r="B70" s="2" t="str">
        <f>IFERROR(__xludf.DUMMYFUNCTION("""COMPUTED_VALUE"""),"Iffern")</f>
        <v>Iffern</v>
      </c>
      <c r="C70" s="2" t="str">
        <f t="shared" si="1"/>
        <v>chuderlak</v>
      </c>
      <c r="D70" s="10" t="str">
        <f t="shared" si="2"/>
        <v>3</v>
      </c>
    </row>
    <row r="71">
      <c r="A71" s="2">
        <f>IFERROR(__xludf.DUMMYFUNCTION("""COMPUTED_VALUE"""),12.0)</f>
        <v>12</v>
      </c>
      <c r="B71" s="2" t="str">
        <f>IFERROR(__xludf.DUMMYFUNCTION("""COMPUTED_VALUE"""),"Konrad")</f>
        <v>Konrad</v>
      </c>
      <c r="C71" s="2" t="str">
        <f t="shared" si="1"/>
        <v>chuderlak</v>
      </c>
      <c r="D71" s="10" t="str">
        <f t="shared" si="2"/>
        <v>3</v>
      </c>
    </row>
    <row r="72">
      <c r="A72" s="2">
        <f>IFERROR(__xludf.DUMMYFUNCTION("""COMPUTED_VALUE"""),12.0)</f>
        <v>12</v>
      </c>
      <c r="B72" s="2" t="str">
        <f>IFERROR(__xludf.DUMMYFUNCTION("""COMPUTED_VALUE"""),"kot")</f>
        <v>kot</v>
      </c>
      <c r="C72" s="2" t="str">
        <f t="shared" si="1"/>
        <v>chuderlak</v>
      </c>
      <c r="D72" s="10" t="str">
        <f t="shared" si="2"/>
        <v>3</v>
      </c>
    </row>
    <row r="73">
      <c r="A73" s="2">
        <f>IFERROR(__xludf.DUMMYFUNCTION("""COMPUTED_VALUE"""),12.0)</f>
        <v>12</v>
      </c>
      <c r="B73" s="2" t="str">
        <f>IFERROR(__xludf.DUMMYFUNCTION("""COMPUTED_VALUE"""),"Krzyś123")</f>
        <v>Krzyś123</v>
      </c>
      <c r="C73" s="2" t="str">
        <f t="shared" si="1"/>
        <v>chuderlak</v>
      </c>
      <c r="D73" s="10" t="str">
        <f t="shared" si="2"/>
        <v>3</v>
      </c>
    </row>
    <row r="74">
      <c r="A74" s="2">
        <f>IFERROR(__xludf.DUMMYFUNCTION("""COMPUTED_VALUE"""),12.0)</f>
        <v>12</v>
      </c>
      <c r="B74" s="2" t="str">
        <f>IFERROR(__xludf.DUMMYFUNCTION("""COMPUTED_VALUE"""),"Lewelyn")</f>
        <v>Lewelyn</v>
      </c>
      <c r="C74" s="2" t="str">
        <f t="shared" si="1"/>
        <v>chuderlak</v>
      </c>
      <c r="D74" s="10" t="str">
        <f t="shared" si="2"/>
        <v>3</v>
      </c>
    </row>
    <row r="75">
      <c r="A75" s="2">
        <f>IFERROR(__xludf.DUMMYFUNCTION("""COMPUTED_VALUE"""),12.0)</f>
        <v>12</v>
      </c>
      <c r="B75" s="2" t="str">
        <f>IFERROR(__xludf.DUMMYFUNCTION("""COMPUTED_VALUE"""),"Misan")</f>
        <v>Misan</v>
      </c>
      <c r="C75" s="2" t="str">
        <f t="shared" si="1"/>
        <v>chuderlak</v>
      </c>
      <c r="D75" s="10" t="str">
        <f t="shared" si="2"/>
        <v>3</v>
      </c>
    </row>
    <row r="76">
      <c r="A76" s="2">
        <f>IFERROR(__xludf.DUMMYFUNCTION("""COMPUTED_VALUE"""),12.0)</f>
        <v>12</v>
      </c>
      <c r="B76" s="2" t="str">
        <f>IFERROR(__xludf.DUMMYFUNCTION("""COMPUTED_VALUE"""),"Mr. Bones")</f>
        <v>Mr. Bones</v>
      </c>
      <c r="C76" s="2" t="str">
        <f t="shared" si="1"/>
        <v>chuderlak</v>
      </c>
      <c r="D76" s="10" t="str">
        <f t="shared" si="2"/>
        <v>3</v>
      </c>
    </row>
    <row r="77">
      <c r="A77" s="2">
        <f>IFERROR(__xludf.DUMMYFUNCTION("""COMPUTED_VALUE"""),12.0)</f>
        <v>12</v>
      </c>
      <c r="B77" s="2" t="str">
        <f>IFERROR(__xludf.DUMMYFUNCTION("""COMPUTED_VALUE"""),"Racine")</f>
        <v>Racine</v>
      </c>
      <c r="C77" s="2" t="str">
        <f t="shared" si="1"/>
        <v>chuderlak</v>
      </c>
      <c r="D77" s="10" t="str">
        <f t="shared" si="2"/>
        <v>3</v>
      </c>
    </row>
    <row r="78">
      <c r="A78" s="2">
        <f>IFERROR(__xludf.DUMMYFUNCTION("""COMPUTED_VALUE"""),12.0)</f>
        <v>12</v>
      </c>
      <c r="B78" s="2" t="str">
        <f>IFERROR(__xludf.DUMMYFUNCTION("""COMPUTED_VALUE"""),"Rzabolbabol")</f>
        <v>Rzabolbabol</v>
      </c>
      <c r="C78" s="2" t="str">
        <f t="shared" si="1"/>
        <v>chuderlak</v>
      </c>
      <c r="D78" s="10" t="str">
        <f t="shared" si="2"/>
        <v>3</v>
      </c>
    </row>
    <row r="79">
      <c r="A79" s="2">
        <f>IFERROR(__xludf.DUMMYFUNCTION("""COMPUTED_VALUE"""),12.0)</f>
        <v>12</v>
      </c>
      <c r="B79" s="2" t="str">
        <f>IFERROR(__xludf.DUMMYFUNCTION("""COMPUTED_VALUE"""),"sharon")</f>
        <v>sharon</v>
      </c>
      <c r="C79" s="2" t="str">
        <f t="shared" si="1"/>
        <v>chuderlak</v>
      </c>
      <c r="D79" s="10" t="str">
        <f t="shared" si="2"/>
        <v>3</v>
      </c>
    </row>
    <row r="80">
      <c r="A80" s="2">
        <f>IFERROR(__xludf.DUMMYFUNCTION("""COMPUTED_VALUE"""),12.0)</f>
        <v>12</v>
      </c>
      <c r="B80" s="2" t="str">
        <f>IFERROR(__xludf.DUMMYFUNCTION("""COMPUTED_VALUE"""),"Shunt")</f>
        <v>Shunt</v>
      </c>
      <c r="C80" s="2" t="str">
        <f t="shared" si="1"/>
        <v>chuderlak</v>
      </c>
      <c r="D80" s="10" t="str">
        <f t="shared" si="2"/>
        <v>3</v>
      </c>
    </row>
    <row r="81">
      <c r="A81" s="2">
        <f>IFERROR(__xludf.DUMMYFUNCTION("""COMPUTED_VALUE"""),12.0)</f>
        <v>12</v>
      </c>
      <c r="B81" s="2" t="str">
        <f>IFERROR(__xludf.DUMMYFUNCTION("""COMPUTED_VALUE"""),"Stasiu Wokulski")</f>
        <v>Stasiu Wokulski</v>
      </c>
      <c r="C81" s="2" t="str">
        <f t="shared" si="1"/>
        <v>chuderlak</v>
      </c>
      <c r="D81" s="10" t="str">
        <f t="shared" si="2"/>
        <v>3</v>
      </c>
    </row>
    <row r="82">
      <c r="A82" s="2">
        <f>IFERROR(__xludf.DUMMYFUNCTION("""COMPUTED_VALUE"""),12.0)</f>
        <v>12</v>
      </c>
      <c r="B82" s="2" t="str">
        <f>IFERROR(__xludf.DUMMYFUNCTION("""COMPUTED_VALUE"""),"Teivos")</f>
        <v>Teivos</v>
      </c>
      <c r="C82" s="2" t="str">
        <f t="shared" si="1"/>
        <v>chuderlak</v>
      </c>
      <c r="D82" s="10" t="str">
        <f t="shared" si="2"/>
        <v>3</v>
      </c>
    </row>
    <row r="83">
      <c r="A83" s="2">
        <f>IFERROR(__xludf.DUMMYFUNCTION("""COMPUTED_VALUE"""),12.0)</f>
        <v>12</v>
      </c>
      <c r="B83" s="2" t="str">
        <f>IFERROR(__xludf.DUMMYFUNCTION("""COMPUTED_VALUE"""),"Tmek")</f>
        <v>Tmek</v>
      </c>
      <c r="C83" s="2" t="str">
        <f t="shared" si="1"/>
        <v>chuderlak</v>
      </c>
      <c r="D83" s="10" t="str">
        <f t="shared" si="2"/>
        <v>3</v>
      </c>
    </row>
    <row r="84">
      <c r="A84" s="2">
        <f>IFERROR(__xludf.DUMMYFUNCTION("""COMPUTED_VALUE"""),12.0)</f>
        <v>12</v>
      </c>
      <c r="B84" s="2" t="str">
        <f>IFERROR(__xludf.DUMMYFUNCTION("""COMPUTED_VALUE"""),"Waran z Komodo")</f>
        <v>Waran z Komodo</v>
      </c>
      <c r="C84" s="2" t="str">
        <f t="shared" si="1"/>
        <v>chuderlak</v>
      </c>
      <c r="D84" s="10" t="str">
        <f t="shared" si="2"/>
        <v>3</v>
      </c>
    </row>
    <row r="85">
      <c r="A85" s="2">
        <f>IFERROR(__xludf.DUMMYFUNCTION("""COMPUTED_VALUE"""),11.0)</f>
        <v>11</v>
      </c>
      <c r="B85" s="2" t="str">
        <f>IFERROR(__xludf.DUMMYFUNCTION("""COMPUTED_VALUE"""),"Alex")</f>
        <v>Alex</v>
      </c>
      <c r="C85" s="2" t="str">
        <f t="shared" si="1"/>
        <v>kościotrup</v>
      </c>
      <c r="D85" s="10" t="str">
        <f t="shared" si="2"/>
        <v>2</v>
      </c>
    </row>
    <row r="86">
      <c r="A86" s="2">
        <f>IFERROR(__xludf.DUMMYFUNCTION("""COMPUTED_VALUE"""),11.0)</f>
        <v>11</v>
      </c>
      <c r="B86" s="2" t="str">
        <f>IFERROR(__xludf.DUMMYFUNCTION("""COMPUTED_VALUE"""),"Bibul")</f>
        <v>Bibul</v>
      </c>
      <c r="C86" s="2" t="str">
        <f t="shared" si="1"/>
        <v>kościotrup</v>
      </c>
      <c r="D86" s="10" t="str">
        <f t="shared" si="2"/>
        <v>2</v>
      </c>
    </row>
    <row r="87">
      <c r="A87" s="2">
        <f>IFERROR(__xludf.DUMMYFUNCTION("""COMPUTED_VALUE"""),11.0)</f>
        <v>11</v>
      </c>
      <c r="B87" s="2" t="str">
        <f>IFERROR(__xludf.DUMMYFUNCTION("""COMPUTED_VALUE"""),"CodeKiller")</f>
        <v>CodeKiller</v>
      </c>
      <c r="C87" s="2" t="str">
        <f t="shared" si="1"/>
        <v>kościotrup</v>
      </c>
      <c r="D87" s="10" t="str">
        <f t="shared" si="2"/>
        <v>2</v>
      </c>
    </row>
    <row r="88">
      <c r="A88" s="2">
        <f>IFERROR(__xludf.DUMMYFUNCTION("""COMPUTED_VALUE"""),11.0)</f>
        <v>11</v>
      </c>
      <c r="B88" s="2" t="str">
        <f>IFERROR(__xludf.DUMMYFUNCTION("""COMPUTED_VALUE"""),"Hemofilia")</f>
        <v>Hemofilia</v>
      </c>
      <c r="C88" s="2" t="str">
        <f t="shared" si="1"/>
        <v>kościotrup</v>
      </c>
      <c r="D88" s="10" t="str">
        <f t="shared" si="2"/>
        <v>2</v>
      </c>
    </row>
    <row r="89">
      <c r="A89" s="2">
        <f>IFERROR(__xludf.DUMMYFUNCTION("""COMPUTED_VALUE"""),11.0)</f>
        <v>11</v>
      </c>
      <c r="B89" s="2" t="str">
        <f>IFERROR(__xludf.DUMMYFUNCTION("""COMPUTED_VALUE"""),"Klon")</f>
        <v>Klon</v>
      </c>
      <c r="C89" s="2" t="str">
        <f t="shared" si="1"/>
        <v>kościotrup</v>
      </c>
      <c r="D89" s="10" t="str">
        <f t="shared" si="2"/>
        <v>2</v>
      </c>
    </row>
    <row r="90">
      <c r="A90" s="2">
        <f>IFERROR(__xludf.DUMMYFUNCTION("""COMPUTED_VALUE"""),11.0)</f>
        <v>11</v>
      </c>
      <c r="B90" s="2" t="str">
        <f>IFERROR(__xludf.DUMMYFUNCTION("""COMPUTED_VALUE"""),"Marian Polak")</f>
        <v>Marian Polak</v>
      </c>
      <c r="C90" s="2" t="str">
        <f t="shared" si="1"/>
        <v>kościotrup</v>
      </c>
      <c r="D90" s="10" t="str">
        <f t="shared" si="2"/>
        <v>2</v>
      </c>
    </row>
    <row r="91">
      <c r="A91" s="2">
        <f>IFERROR(__xludf.DUMMYFUNCTION("""COMPUTED_VALUE"""),11.0)</f>
        <v>11</v>
      </c>
      <c r="B91" s="2" t="str">
        <f>IFERROR(__xludf.DUMMYFUNCTION("""COMPUTED_VALUE"""),"Martial FC")</f>
        <v>Martial FC</v>
      </c>
      <c r="C91" s="2" t="str">
        <f t="shared" si="1"/>
        <v>kościotrup</v>
      </c>
      <c r="D91" s="10" t="str">
        <f t="shared" si="2"/>
        <v>2</v>
      </c>
    </row>
    <row r="92">
      <c r="A92" s="2">
        <f>IFERROR(__xludf.DUMMYFUNCTION("""COMPUTED_VALUE"""),11.0)</f>
        <v>11</v>
      </c>
      <c r="B92" s="2" t="str">
        <f>IFERROR(__xludf.DUMMYFUNCTION("""COMPUTED_VALUE"""),"Mozarek")</f>
        <v>Mozarek</v>
      </c>
      <c r="C92" s="2" t="str">
        <f t="shared" si="1"/>
        <v>kościotrup</v>
      </c>
      <c r="D92" s="10" t="str">
        <f t="shared" si="2"/>
        <v>2</v>
      </c>
    </row>
    <row r="93">
      <c r="A93" s="2">
        <f>IFERROR(__xludf.DUMMYFUNCTION("""COMPUTED_VALUE"""),11.0)</f>
        <v>11</v>
      </c>
      <c r="B93" s="2" t="str">
        <f>IFERROR(__xludf.DUMMYFUNCTION("""COMPUTED_VALUE"""),"Nikiel")</f>
        <v>Nikiel</v>
      </c>
      <c r="C93" s="2" t="str">
        <f t="shared" si="1"/>
        <v>kościotrup</v>
      </c>
      <c r="D93" s="10" t="str">
        <f t="shared" si="2"/>
        <v>2</v>
      </c>
    </row>
    <row r="94">
      <c r="A94" s="2">
        <f>IFERROR(__xludf.DUMMYFUNCTION("""COMPUTED_VALUE"""),11.0)</f>
        <v>11</v>
      </c>
      <c r="B94" s="2" t="str">
        <f>IFERROR(__xludf.DUMMYFUNCTION("""COMPUTED_VALUE"""),"NullPointerException")</f>
        <v>NullPointerException</v>
      </c>
      <c r="C94" s="2" t="str">
        <f t="shared" si="1"/>
        <v>kościotrup</v>
      </c>
      <c r="D94" s="10" t="str">
        <f t="shared" si="2"/>
        <v>2</v>
      </c>
    </row>
    <row r="95">
      <c r="A95" s="2">
        <f>IFERROR(__xludf.DUMMYFUNCTION("""COMPUTED_VALUE"""),11.0)</f>
        <v>11</v>
      </c>
      <c r="B95" s="2" t="str">
        <f>IFERROR(__xludf.DUMMYFUNCTION("""COMPUTED_VALUE"""),"Podo")</f>
        <v>Podo</v>
      </c>
      <c r="C95" s="2" t="str">
        <f t="shared" si="1"/>
        <v>kościotrup</v>
      </c>
      <c r="D95" s="10" t="str">
        <f t="shared" si="2"/>
        <v>2</v>
      </c>
    </row>
    <row r="96">
      <c r="A96" s="2">
        <f>IFERROR(__xludf.DUMMYFUNCTION("""COMPUTED_VALUE"""),11.0)</f>
        <v>11</v>
      </c>
      <c r="B96" s="2" t="str">
        <f>IFERROR(__xludf.DUMMYFUNCTION("""COMPUTED_VALUE"""),"Polec")</f>
        <v>Polec</v>
      </c>
      <c r="C96" s="2" t="str">
        <f t="shared" si="1"/>
        <v>kościotrup</v>
      </c>
      <c r="D96" s="10" t="str">
        <f t="shared" si="2"/>
        <v>2</v>
      </c>
    </row>
    <row r="97">
      <c r="A97" s="2">
        <f>IFERROR(__xludf.DUMMYFUNCTION("""COMPUTED_VALUE"""),11.0)</f>
        <v>11</v>
      </c>
      <c r="B97" s="2" t="str">
        <f>IFERROR(__xludf.DUMMYFUNCTION("""COMPUTED_VALUE"""),"Radekx")</f>
        <v>Radekx</v>
      </c>
      <c r="C97" s="2" t="str">
        <f t="shared" si="1"/>
        <v>kościotrup</v>
      </c>
      <c r="D97" s="10" t="str">
        <f t="shared" si="2"/>
        <v>2</v>
      </c>
    </row>
    <row r="98">
      <c r="A98" s="2">
        <f>IFERROR(__xludf.DUMMYFUNCTION("""COMPUTED_VALUE"""),11.0)</f>
        <v>11</v>
      </c>
      <c r="B98" s="2" t="str">
        <f>IFERROR(__xludf.DUMMYFUNCTION("""COMPUTED_VALUE"""),"Riele")</f>
        <v>Riele</v>
      </c>
      <c r="C98" s="2" t="str">
        <f t="shared" si="1"/>
        <v>kościotrup</v>
      </c>
      <c r="D98" s="10" t="str">
        <f t="shared" si="2"/>
        <v>2</v>
      </c>
    </row>
    <row r="99">
      <c r="A99" s="2">
        <f>IFERROR(__xludf.DUMMYFUNCTION("""COMPUTED_VALUE"""),11.0)</f>
        <v>11</v>
      </c>
      <c r="B99" s="2" t="str">
        <f>IFERROR(__xludf.DUMMYFUNCTION("""COMPUTED_VALUE"""),"Vojteq")</f>
        <v>Vojteq</v>
      </c>
      <c r="C99" s="2" t="str">
        <f t="shared" si="1"/>
        <v>kościotrup</v>
      </c>
      <c r="D99" s="10" t="str">
        <f t="shared" si="2"/>
        <v>2</v>
      </c>
    </row>
    <row r="100">
      <c r="A100" s="2">
        <f>IFERROR(__xludf.DUMMYFUNCTION("""COMPUTED_VALUE"""),11.0)</f>
        <v>11</v>
      </c>
      <c r="B100" s="2" t="str">
        <f>IFERROR(__xludf.DUMMYFUNCTION("""COMPUTED_VALUE"""),"Wolaq")</f>
        <v>Wolaq</v>
      </c>
      <c r="C100" s="2" t="str">
        <f t="shared" si="1"/>
        <v>kościotrup</v>
      </c>
      <c r="D100" s="10" t="str">
        <f t="shared" si="2"/>
        <v>2</v>
      </c>
    </row>
    <row r="101">
      <c r="A101" s="2">
        <f>IFERROR(__xludf.DUMMYFUNCTION("""COMPUTED_VALUE"""),11.0)</f>
        <v>11</v>
      </c>
      <c r="B101" s="2" t="str">
        <f>IFERROR(__xludf.DUMMYFUNCTION("""COMPUTED_VALUE"""),"Wolski")</f>
        <v>Wolski</v>
      </c>
      <c r="C101" s="2" t="str">
        <f t="shared" si="1"/>
        <v>kościotrup</v>
      </c>
      <c r="D101" s="10" t="str">
        <f t="shared" si="2"/>
        <v>2</v>
      </c>
    </row>
    <row r="102">
      <c r="A102" s="2">
        <f>IFERROR(__xludf.DUMMYFUNCTION("""COMPUTED_VALUE"""),11.0)</f>
        <v>11</v>
      </c>
      <c r="B102" s="2" t="str">
        <f>IFERROR(__xludf.DUMMYFUNCTION("""COMPUTED_VALUE"""),"XD")</f>
        <v>XD</v>
      </c>
      <c r="C102" s="2" t="str">
        <f t="shared" si="1"/>
        <v>kościotrup</v>
      </c>
      <c r="D102" s="10" t="str">
        <f t="shared" si="2"/>
        <v>2</v>
      </c>
    </row>
    <row r="103">
      <c r="A103" s="2">
        <f>IFERROR(__xludf.DUMMYFUNCTION("""COMPUTED_VALUE"""),11.0)</f>
        <v>11</v>
      </c>
      <c r="B103" s="2" t="str">
        <f>IFERROR(__xludf.DUMMYFUNCTION("""COMPUTED_VALUE"""),"Xert")</f>
        <v>Xert</v>
      </c>
      <c r="C103" s="2" t="str">
        <f t="shared" si="1"/>
        <v>kościotrup</v>
      </c>
      <c r="D103" s="10" t="str">
        <f t="shared" si="2"/>
        <v>2</v>
      </c>
    </row>
    <row r="104">
      <c r="A104" s="2">
        <f>IFERROR(__xludf.DUMMYFUNCTION("""COMPUTED_VALUE"""),10.0)</f>
        <v>10</v>
      </c>
      <c r="B104" s="2" t="str">
        <f>IFERROR(__xludf.DUMMYFUNCTION("""COMPUTED_VALUE"""),"Gaben")</f>
        <v>Gaben</v>
      </c>
      <c r="C104" s="2" t="str">
        <f t="shared" si="1"/>
        <v>kościotrup</v>
      </c>
      <c r="D104" s="10" t="str">
        <f t="shared" si="2"/>
        <v>2</v>
      </c>
    </row>
    <row r="105">
      <c r="A105" s="2">
        <f>IFERROR(__xludf.DUMMYFUNCTION("""COMPUTED_VALUE"""),10.0)</f>
        <v>10</v>
      </c>
      <c r="B105" s="2" t="str">
        <f>IFERROR(__xludf.DUMMYFUNCTION("""COMPUTED_VALUE"""),"Jaskolka")</f>
        <v>Jaskolka</v>
      </c>
      <c r="C105" s="2" t="str">
        <f t="shared" si="1"/>
        <v>kościotrup</v>
      </c>
      <c r="D105" s="10" t="str">
        <f t="shared" si="2"/>
        <v>2</v>
      </c>
    </row>
    <row r="106">
      <c r="A106" s="2">
        <f>IFERROR(__xludf.DUMMYFUNCTION("""COMPUTED_VALUE"""),10.0)</f>
        <v>10</v>
      </c>
      <c r="B106" s="2" t="str">
        <f>IFERROR(__xludf.DUMMYFUNCTION("""COMPUTED_VALUE"""),"Mateon1")</f>
        <v>Mateon1</v>
      </c>
      <c r="C106" s="2" t="str">
        <f t="shared" si="1"/>
        <v>kościotrup</v>
      </c>
      <c r="D106" s="10" t="str">
        <f t="shared" si="2"/>
        <v>2</v>
      </c>
    </row>
    <row r="107">
      <c r="A107" s="2">
        <f>IFERROR(__xludf.DUMMYFUNCTION("""COMPUTED_VALUE"""),10.0)</f>
        <v>10</v>
      </c>
      <c r="B107" s="2" t="str">
        <f>IFERROR(__xludf.DUMMYFUNCTION("""COMPUTED_VALUE"""),"Meiclow")</f>
        <v>Meiclow</v>
      </c>
      <c r="C107" s="2" t="str">
        <f t="shared" si="1"/>
        <v>kościotrup</v>
      </c>
      <c r="D107" s="10" t="str">
        <f t="shared" si="2"/>
        <v>2</v>
      </c>
    </row>
    <row r="108">
      <c r="A108" s="2">
        <f>IFERROR(__xludf.DUMMYFUNCTION("""COMPUTED_VALUE"""),10.0)</f>
        <v>10</v>
      </c>
      <c r="B108" s="2" t="str">
        <f>IFERROR(__xludf.DUMMYFUNCTION("""COMPUTED_VALUE"""),"Oros")</f>
        <v>Oros</v>
      </c>
      <c r="C108" s="2" t="str">
        <f t="shared" si="1"/>
        <v>kościotrup</v>
      </c>
      <c r="D108" s="10" t="str">
        <f t="shared" si="2"/>
        <v>2</v>
      </c>
    </row>
    <row r="109">
      <c r="A109" s="2">
        <f>IFERROR(__xludf.DUMMYFUNCTION("""COMPUTED_VALUE"""),10.0)</f>
        <v>10</v>
      </c>
      <c r="B109" s="2" t="str">
        <f>IFERROR(__xludf.DUMMYFUNCTION("""COMPUTED_VALUE"""),"Pinio")</f>
        <v>Pinio</v>
      </c>
      <c r="C109" s="2" t="str">
        <f t="shared" si="1"/>
        <v>kościotrup</v>
      </c>
      <c r="D109" s="10" t="str">
        <f t="shared" si="2"/>
        <v>2</v>
      </c>
    </row>
    <row r="110">
      <c r="A110" s="2">
        <f>IFERROR(__xludf.DUMMYFUNCTION("""COMPUTED_VALUE"""),10.0)</f>
        <v>10</v>
      </c>
      <c r="B110" s="2" t="str">
        <f>IFERROR(__xludf.DUMMYFUNCTION("""COMPUTED_VALUE"""),"Przemq")</f>
        <v>Przemq</v>
      </c>
      <c r="C110" s="2" t="str">
        <f t="shared" si="1"/>
        <v>kościotrup</v>
      </c>
      <c r="D110" s="10" t="str">
        <f t="shared" si="2"/>
        <v>2</v>
      </c>
    </row>
    <row r="111">
      <c r="A111" s="2">
        <f>IFERROR(__xludf.DUMMYFUNCTION("""COMPUTED_VALUE"""),10.0)</f>
        <v>10</v>
      </c>
      <c r="B111" s="2" t="str">
        <f>IFERROR(__xludf.DUMMYFUNCTION("""COMPUTED_VALUE"""),"Rzuf")</f>
        <v>Rzuf</v>
      </c>
      <c r="C111" s="2" t="str">
        <f t="shared" si="1"/>
        <v>kościotrup</v>
      </c>
      <c r="D111" s="10" t="str">
        <f t="shared" si="2"/>
        <v>2</v>
      </c>
    </row>
    <row r="112">
      <c r="A112" s="2">
        <f>IFERROR(__xludf.DUMMYFUNCTION("""COMPUTED_VALUE"""),10.0)</f>
        <v>10</v>
      </c>
      <c r="B112" s="2" t="str">
        <f>IFERROR(__xludf.DUMMYFUNCTION("""COMPUTED_VALUE"""),"Śląski Partyzant")</f>
        <v>Śląski Partyzant</v>
      </c>
    </row>
    <row r="113">
      <c r="A113" s="2">
        <f>IFERROR(__xludf.DUMMYFUNCTION("""COMPUTED_VALUE"""),10.0)</f>
        <v>10</v>
      </c>
      <c r="B113" s="2" t="str">
        <f>IFERROR(__xludf.DUMMYFUNCTION("""COMPUTED_VALUE"""),"Wokstym")</f>
        <v>Wokstym</v>
      </c>
    </row>
    <row r="114">
      <c r="A114" s="2">
        <f>IFERROR(__xludf.DUMMYFUNCTION("""COMPUTED_VALUE"""),9.0)</f>
        <v>9</v>
      </c>
      <c r="B114" s="2" t="str">
        <f>IFERROR(__xludf.DUMMYFUNCTION("""COMPUTED_VALUE"""),"BezPseudonimu")</f>
        <v>BezPseudonimu</v>
      </c>
    </row>
    <row r="115">
      <c r="A115" s="2">
        <f>IFERROR(__xludf.DUMMYFUNCTION("""COMPUTED_VALUE"""),9.0)</f>
        <v>9</v>
      </c>
      <c r="B115" s="2" t="str">
        <f>IFERROR(__xludf.DUMMYFUNCTION("""COMPUTED_VALUE"""),"Karmel")</f>
        <v>Karmel</v>
      </c>
    </row>
    <row r="116">
      <c r="A116" s="2">
        <f>IFERROR(__xludf.DUMMYFUNCTION("""COMPUTED_VALUE"""),9.0)</f>
        <v>9</v>
      </c>
      <c r="B116" s="2" t="str">
        <f>IFERROR(__xludf.DUMMYFUNCTION("""COMPUTED_VALUE"""),"Mishou")</f>
        <v>Mishou</v>
      </c>
    </row>
    <row r="117">
      <c r="A117" s="2">
        <f>IFERROR(__xludf.DUMMYFUNCTION("""COMPUTED_VALUE"""),8.0)</f>
        <v>8</v>
      </c>
      <c r="B117" s="2" t="str">
        <f>IFERROR(__xludf.DUMMYFUNCTION("""COMPUTED_VALUE"""),"Concol")</f>
        <v>Concol</v>
      </c>
    </row>
    <row r="118">
      <c r="A118" s="2">
        <f>IFERROR(__xludf.DUMMYFUNCTION("""COMPUTED_VALUE"""),8.0)</f>
        <v>8</v>
      </c>
      <c r="B118" s="2" t="str">
        <f>IFERROR(__xludf.DUMMYFUNCTION("""COMPUTED_VALUE"""),"Hubert")</f>
        <v>Hubert</v>
      </c>
    </row>
    <row r="119">
      <c r="A119" s="2">
        <f>IFERROR(__xludf.DUMMYFUNCTION("""COMPUTED_VALUE"""),2.0)</f>
        <v>2</v>
      </c>
      <c r="B119" s="2" t="str">
        <f>IFERROR(__xludf.DUMMYFUNCTION("""COMPUTED_VALUE"""),"Marcon Zet")</f>
        <v>Marcon Zet</v>
      </c>
    </row>
    <row r="120">
      <c r="A120" s="2">
        <f>IFERROR(__xludf.DUMMYFUNCTION("""COMPUTED_VALUE"""),1.0)</f>
        <v>1</v>
      </c>
      <c r="B120" s="2" t="str">
        <f>IFERROR(__xludf.DUMMYFUNCTION("""COMPUTED_VALUE"""),"dominix86")</f>
        <v>dominix86</v>
      </c>
    </row>
    <row r="121">
      <c r="A121" s="2">
        <f>IFERROR(__xludf.DUMMYFUNCTION("""COMPUTED_VALUE"""),0.0)</f>
        <v>0</v>
      </c>
      <c r="B121" s="2" t="str">
        <f>IFERROR(__xludf.DUMMYFUNCTION("""COMPUTED_VALUE"""),"Saitama")</f>
        <v>Saitama</v>
      </c>
    </row>
  </sheetData>
  <drawing r:id="rId1"/>
</worksheet>
</file>