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oc/Documents/Source_code_for_SCFA_dynamics_project/our_data/"/>
    </mc:Choice>
  </mc:AlternateContent>
  <xr:revisionPtr revIDLastSave="0" documentId="13_ncr:1_{8DEFBAA2-431A-5943-AC65-FB8AD989E0E3}" xr6:coauthVersionLast="46" xr6:coauthVersionMax="46" xr10:uidLastSave="{00000000-0000-0000-0000-000000000000}"/>
  <bookViews>
    <workbookView xWindow="1280" yWindow="2960" windowWidth="30940" windowHeight="16900" xr2:uid="{C08140B7-9C66-47F1-A5D9-37FE9E3AD382}"/>
  </bookViews>
  <sheets>
    <sheet name="Experimental di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18" i="1" s="1"/>
  <c r="E6" i="1"/>
  <c r="G6" i="1"/>
  <c r="C7" i="1"/>
  <c r="E7" i="1"/>
  <c r="G7" i="1"/>
  <c r="C8" i="1"/>
  <c r="E8" i="1"/>
  <c r="G8" i="1"/>
  <c r="G18" i="1" s="1"/>
  <c r="E10" i="1"/>
  <c r="G10" i="1"/>
  <c r="E11" i="1"/>
  <c r="G11" i="1"/>
  <c r="B18" i="1"/>
  <c r="B20" i="1" s="1"/>
  <c r="D18" i="1"/>
  <c r="D21" i="1" s="1"/>
  <c r="F18" i="1"/>
  <c r="F22" i="1" s="1"/>
  <c r="B21" i="1" l="1"/>
  <c r="C25" i="1"/>
  <c r="D22" i="1"/>
  <c r="B22" i="1"/>
  <c r="E18" i="1"/>
  <c r="E22" i="1" s="1"/>
  <c r="G24" i="1"/>
  <c r="G22" i="1"/>
  <c r="G20" i="1"/>
  <c r="G21" i="1"/>
  <c r="C21" i="1"/>
  <c r="C20" i="1"/>
  <c r="C24" i="1"/>
  <c r="C22" i="1"/>
  <c r="F20" i="1"/>
  <c r="G25" i="1"/>
  <c r="F21" i="1"/>
  <c r="D20" i="1"/>
  <c r="E25" i="1"/>
  <c r="E21" i="1" l="1"/>
  <c r="E20" i="1"/>
  <c r="E24" i="1"/>
  <c r="C23" i="1"/>
  <c r="G23" i="1"/>
  <c r="E23" i="1"/>
</calcChain>
</file>

<file path=xl/sharedStrings.xml><?xml version="1.0" encoding="utf-8"?>
<sst xmlns="http://schemas.openxmlformats.org/spreadsheetml/2006/main" count="42" uniqueCount="35">
  <si>
    <t>Mineral mix and vitamin mix are both AIN-93G.</t>
    <phoneticPr fontId="2" type="noConversion"/>
  </si>
  <si>
    <r>
      <t>Inulin: Orafti® HP,</t>
    </r>
    <r>
      <rPr>
        <sz val="10.5"/>
        <color rgb="FF000000"/>
        <rFont val="等线"/>
        <family val="3"/>
        <charset val="134"/>
      </rPr>
      <t xml:space="preserve"> </t>
    </r>
    <r>
      <rPr>
        <sz val="10"/>
        <color theme="1"/>
        <rFont val="Times New Roman"/>
        <family val="1"/>
      </rPr>
      <t>High performance Inulin powder for fat replacement at low processing temperatures, ~94.5% Insulin (Average DP &gt;=23, DP = 2–60), DP = Degree of Polymerization. 1.5kcal/g.</t>
    </r>
    <phoneticPr fontId="2" type="noConversion"/>
  </si>
  <si>
    <r>
      <t xml:space="preserve">Type </t>
    </r>
    <r>
      <rPr>
        <sz val="10"/>
        <color theme="1"/>
        <rFont val="宋体"/>
        <family val="3"/>
        <charset val="134"/>
      </rPr>
      <t>Ⅱ</t>
    </r>
    <r>
      <rPr>
        <sz val="10"/>
        <color theme="1"/>
        <rFont val="Times New Roman"/>
        <family val="1"/>
      </rPr>
      <t xml:space="preserve"> RS (Corn): HI-MAIZE® 260 resistant starch, 1.3kcal/g, contain 60% dietary fiber.</t>
    </r>
    <phoneticPr fontId="2" type="noConversion"/>
  </si>
  <si>
    <t>Amioca corn starch (100% amylopectin, which has 0% RS).</t>
    <phoneticPr fontId="2" type="noConversion"/>
  </si>
  <si>
    <t>Resistant polysaccharide</t>
    <phoneticPr fontId="2" type="noConversion"/>
  </si>
  <si>
    <t xml:space="preserve">kcal/gm </t>
  </si>
  <si>
    <t xml:space="preserve">Total </t>
  </si>
  <si>
    <t xml:space="preserve">Fat </t>
  </si>
  <si>
    <t xml:space="preserve">Carbohydrate </t>
  </si>
  <si>
    <t xml:space="preserve">Protein </t>
  </si>
  <si>
    <t>kcal%</t>
  </si>
  <si>
    <t xml:space="preserve">g% </t>
    <phoneticPr fontId="2" type="noConversion"/>
  </si>
  <si>
    <t xml:space="preserve">kcal% </t>
  </si>
  <si>
    <t>Total</t>
  </si>
  <si>
    <t>Choline bitartrate</t>
  </si>
  <si>
    <t>V10037</t>
  </si>
  <si>
    <t>AIN Vitamin mix</t>
  </si>
  <si>
    <t>S10022G</t>
  </si>
  <si>
    <t>AIN Mineral mix</t>
  </si>
  <si>
    <t>Soybean oil</t>
  </si>
  <si>
    <t>Inulin or RS</t>
  </si>
  <si>
    <t>Cellulose</t>
  </si>
  <si>
    <t>Sucrose</t>
  </si>
  <si>
    <t>Maltodextrin</t>
  </si>
  <si>
    <t>Corn starch</t>
  </si>
  <si>
    <t>L-cystine</t>
  </si>
  <si>
    <t>Casein</t>
    <phoneticPr fontId="2" type="noConversion"/>
  </si>
  <si>
    <t>kcal</t>
  </si>
  <si>
    <t>g</t>
  </si>
  <si>
    <t>Ingredient</t>
  </si>
  <si>
    <t>Inulin</t>
  </si>
  <si>
    <r>
      <t xml:space="preserve">Type </t>
    </r>
    <r>
      <rPr>
        <b/>
        <sz val="11"/>
        <color theme="1"/>
        <rFont val="等线"/>
        <family val="3"/>
        <charset val="134"/>
      </rPr>
      <t>Ⅱ</t>
    </r>
    <r>
      <rPr>
        <b/>
        <sz val="11"/>
        <color theme="1"/>
        <rFont val="Times New Roman"/>
        <family val="1"/>
      </rPr>
      <t xml:space="preserve"> RS (Corn)</t>
    </r>
  </si>
  <si>
    <t>Control group</t>
  </si>
  <si>
    <t>Table 1. Ingredients and analyzed chemical composition of the four experimental diets.</t>
    <phoneticPr fontId="2" type="noConversion"/>
  </si>
  <si>
    <t>t-butylhydroquinone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</si>
</sst>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DBNum1][$-804]General"/>
    <numFmt numFmtId="165" formatCode="0.00_);[Red]\(0.00\)"/>
  </numFmts>
  <fonts count="11">
    <font>
      <sz val="11"/>
      <color theme="1"/>
      <name val="Calibri"/>
      <family val="2"/>
      <charset val="134"/>
      <scheme val="minor"/>
    </font>
    <font>
      <sz val="11"/>
      <color theme="1"/>
      <name val="Times New Roman"/>
      <family val="1"/>
    </font>
    <font>
      <sz val="9"/>
      <name val="Calibri"/>
      <family val="2"/>
      <charset val="134"/>
      <scheme val="minor"/>
    </font>
    <font>
      <sz val="11"/>
      <color rgb="FFFF0000"/>
      <name val="Times New Roman"/>
      <family val="1"/>
    </font>
    <font>
      <sz val="10.5"/>
      <color rgb="FF000000"/>
      <name val="等线"/>
      <family val="3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164" fontId="0" fillId="0" borderId="0">
      <alignment vertical="center"/>
    </xf>
  </cellStyleXfs>
  <cellXfs count="20">
    <xf numFmtId="164" fontId="0" fillId="0" borderId="0" xfId="0">
      <alignment vertical="center"/>
    </xf>
    <xf numFmtId="164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2" fontId="1" fillId="0" borderId="1" xfId="0" applyNumberFormat="1" applyFont="1" applyBorder="1">
      <alignment vertical="center"/>
    </xf>
    <xf numFmtId="0" fontId="1" fillId="0" borderId="1" xfId="0" applyNumberFormat="1" applyFont="1" applyBorder="1">
      <alignment vertical="center"/>
    </xf>
    <xf numFmtId="2" fontId="1" fillId="0" borderId="0" xfId="0" applyNumberFormat="1" applyFont="1">
      <alignment vertical="center"/>
    </xf>
    <xf numFmtId="165" fontId="7" fillId="0" borderId="2" xfId="0" applyNumberFormat="1" applyFont="1" applyBorder="1" applyAlignment="1">
      <alignment horizontal="right" vertical="center"/>
    </xf>
    <xf numFmtId="164" fontId="7" fillId="0" borderId="2" xfId="0" applyFont="1" applyBorder="1" applyAlignment="1">
      <alignment horizontal="right" vertical="center"/>
    </xf>
    <xf numFmtId="0" fontId="1" fillId="0" borderId="2" xfId="0" applyNumberFormat="1" applyFont="1" applyBorder="1">
      <alignment vertical="center"/>
    </xf>
    <xf numFmtId="0" fontId="8" fillId="0" borderId="0" xfId="0" applyNumberFormat="1" applyFont="1">
      <alignment vertical="center"/>
    </xf>
    <xf numFmtId="164" fontId="9" fillId="0" borderId="0" xfId="0" applyFont="1">
      <alignment vertical="center"/>
    </xf>
    <xf numFmtId="0" fontId="9" fillId="0" borderId="0" xfId="0" applyNumberFormat="1" applyFont="1">
      <alignment vertical="center"/>
    </xf>
    <xf numFmtId="1" fontId="1" fillId="0" borderId="0" xfId="0" applyNumberFormat="1" applyFont="1">
      <alignment vertical="center"/>
    </xf>
    <xf numFmtId="0" fontId="7" fillId="0" borderId="2" xfId="0" applyNumberFormat="1" applyFont="1" applyBorder="1" applyAlignment="1">
      <alignment horizontal="right" vertical="center"/>
    </xf>
    <xf numFmtId="0" fontId="7" fillId="0" borderId="2" xfId="0" applyNumberFormat="1" applyFont="1" applyBorder="1">
      <alignment vertical="center"/>
    </xf>
    <xf numFmtId="164" fontId="1" fillId="0" borderId="1" xfId="0" applyFont="1" applyBorder="1">
      <alignment vertical="center"/>
    </xf>
    <xf numFmtId="164" fontId="7" fillId="0" borderId="1" xfId="0" applyFont="1" applyBorder="1">
      <alignment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2D5D2-F729-43E0-A270-A26413298BE8}">
  <dimension ref="A1:M65"/>
  <sheetViews>
    <sheetView showGridLines="0" tabSelected="1" workbookViewId="0">
      <selection activeCell="K5" sqref="K5"/>
    </sheetView>
  </sheetViews>
  <sheetFormatPr baseColWidth="10" defaultColWidth="8.6640625" defaultRowHeight="14"/>
  <cols>
    <col min="1" max="1" width="18.1640625" style="1" customWidth="1"/>
    <col min="2" max="2" width="9.5" style="1" customWidth="1"/>
    <col min="3" max="7" width="10.5" style="1" customWidth="1"/>
    <col min="8" max="16384" width="8.6640625" style="1"/>
  </cols>
  <sheetData>
    <row r="1" spans="1:13" ht="30.5" customHeight="1" thickBot="1">
      <c r="A1" s="17" t="s">
        <v>33</v>
      </c>
      <c r="B1" s="16"/>
      <c r="C1" s="16"/>
      <c r="D1" s="16"/>
      <c r="E1" s="16"/>
      <c r="F1" s="16"/>
      <c r="G1" s="16"/>
    </row>
    <row r="2" spans="1:13" ht="27" customHeight="1">
      <c r="A2" s="2"/>
      <c r="B2" s="18" t="s">
        <v>32</v>
      </c>
      <c r="C2" s="18"/>
      <c r="D2" s="19" t="s">
        <v>31</v>
      </c>
      <c r="E2" s="19"/>
      <c r="F2" s="18" t="s">
        <v>30</v>
      </c>
      <c r="G2" s="18"/>
    </row>
    <row r="3" spans="1:13" ht="21.5" customHeight="1">
      <c r="A3" s="15" t="s">
        <v>29</v>
      </c>
      <c r="B3" s="14" t="s">
        <v>28</v>
      </c>
      <c r="C3" s="14" t="s">
        <v>27</v>
      </c>
      <c r="D3" s="14" t="s">
        <v>28</v>
      </c>
      <c r="E3" s="14" t="s">
        <v>27</v>
      </c>
      <c r="F3" s="14" t="s">
        <v>28</v>
      </c>
      <c r="G3" s="14" t="s">
        <v>27</v>
      </c>
    </row>
    <row r="4" spans="1:13" ht="16" customHeight="1">
      <c r="A4" s="2" t="s">
        <v>26</v>
      </c>
      <c r="B4" s="2">
        <v>200</v>
      </c>
      <c r="C4" s="2">
        <v>800</v>
      </c>
      <c r="D4" s="2">
        <v>200</v>
      </c>
      <c r="E4" s="2">
        <v>800</v>
      </c>
      <c r="F4" s="2">
        <v>200</v>
      </c>
      <c r="G4" s="2">
        <v>800</v>
      </c>
      <c r="H4" s="2"/>
      <c r="J4" s="2"/>
      <c r="K4" s="2"/>
      <c r="L4" s="2"/>
    </row>
    <row r="5" spans="1:13" ht="16" customHeight="1">
      <c r="A5" s="2" t="s">
        <v>25</v>
      </c>
      <c r="B5" s="2">
        <v>3</v>
      </c>
      <c r="C5" s="2">
        <v>12</v>
      </c>
      <c r="D5" s="2">
        <v>3</v>
      </c>
      <c r="E5" s="2">
        <v>12</v>
      </c>
      <c r="F5" s="2">
        <v>3</v>
      </c>
      <c r="G5" s="2">
        <v>12</v>
      </c>
      <c r="H5" s="2"/>
      <c r="J5" s="2"/>
      <c r="K5" s="2"/>
      <c r="L5" s="2"/>
    </row>
    <row r="6" spans="1:13" ht="16" customHeight="1">
      <c r="A6" s="2" t="s">
        <v>24</v>
      </c>
      <c r="B6" s="3">
        <v>379.48599999999999</v>
      </c>
      <c r="C6" s="2">
        <f>B6*4</f>
        <v>1517.944</v>
      </c>
      <c r="D6" s="3">
        <v>326.48599999999999</v>
      </c>
      <c r="E6" s="2">
        <f>D6*4</f>
        <v>1305.944</v>
      </c>
      <c r="F6" s="3">
        <v>379.48599999999999</v>
      </c>
      <c r="G6" s="2">
        <f>F6*4</f>
        <v>1517.944</v>
      </c>
      <c r="H6" s="2"/>
      <c r="J6" s="2"/>
      <c r="K6" s="2"/>
      <c r="L6" s="13"/>
    </row>
    <row r="7" spans="1:13" ht="16" customHeight="1">
      <c r="A7" s="2" t="s">
        <v>23</v>
      </c>
      <c r="B7" s="2">
        <v>130</v>
      </c>
      <c r="C7" s="2">
        <f>B7*4</f>
        <v>520</v>
      </c>
      <c r="D7" s="2">
        <v>130</v>
      </c>
      <c r="E7" s="2">
        <f>D7*4</f>
        <v>520</v>
      </c>
      <c r="F7" s="2">
        <v>130</v>
      </c>
      <c r="G7" s="2">
        <f>F7*4</f>
        <v>520</v>
      </c>
      <c r="H7" s="2"/>
      <c r="J7" s="2"/>
      <c r="K7" s="2"/>
      <c r="L7" s="2"/>
    </row>
    <row r="8" spans="1:13" ht="16" customHeight="1">
      <c r="A8" s="2" t="s">
        <v>22</v>
      </c>
      <c r="B8" s="2">
        <v>100</v>
      </c>
      <c r="C8" s="2">
        <f>B8*4</f>
        <v>400</v>
      </c>
      <c r="D8" s="2">
        <v>100</v>
      </c>
      <c r="E8" s="2">
        <f>D8*4</f>
        <v>400</v>
      </c>
      <c r="F8" s="2">
        <v>100</v>
      </c>
      <c r="G8" s="2">
        <f>F8*4</f>
        <v>400</v>
      </c>
      <c r="H8" s="2"/>
      <c r="J8" s="2"/>
      <c r="K8" s="2"/>
      <c r="L8" s="2"/>
    </row>
    <row r="9" spans="1:13" ht="16" customHeight="1">
      <c r="A9" s="2" t="s">
        <v>21</v>
      </c>
      <c r="B9" s="3">
        <v>100</v>
      </c>
      <c r="C9" s="2">
        <v>0</v>
      </c>
      <c r="D9" s="3">
        <v>20</v>
      </c>
      <c r="E9" s="2">
        <v>0</v>
      </c>
      <c r="F9" s="3">
        <v>20</v>
      </c>
      <c r="G9" s="2">
        <v>0</v>
      </c>
      <c r="H9" s="2"/>
      <c r="J9" s="2"/>
      <c r="K9" s="2"/>
      <c r="L9" s="2"/>
    </row>
    <row r="10" spans="1:13" s="11" customFormat="1" ht="16" customHeight="1">
      <c r="A10" s="10" t="s">
        <v>20</v>
      </c>
      <c r="B10" s="3">
        <v>0</v>
      </c>
      <c r="C10" s="10">
        <v>0</v>
      </c>
      <c r="D10" s="3">
        <v>133</v>
      </c>
      <c r="E10" s="10">
        <f>D10*1.3</f>
        <v>172.9</v>
      </c>
      <c r="F10" s="3">
        <v>80</v>
      </c>
      <c r="G10" s="10">
        <f>F10*1.46</f>
        <v>116.8</v>
      </c>
      <c r="H10" s="12"/>
      <c r="J10" s="12"/>
      <c r="K10" s="12"/>
      <c r="L10" s="12"/>
      <c r="M10" s="12"/>
    </row>
    <row r="11" spans="1:13" ht="16" customHeight="1">
      <c r="A11" s="2" t="s">
        <v>19</v>
      </c>
      <c r="B11" s="10">
        <v>70</v>
      </c>
      <c r="C11" s="10">
        <v>630</v>
      </c>
      <c r="D11" s="10">
        <v>70</v>
      </c>
      <c r="E11" s="10">
        <f>D11*9</f>
        <v>630</v>
      </c>
      <c r="F11" s="10">
        <v>70</v>
      </c>
      <c r="G11" s="2">
        <f>F11*9</f>
        <v>630</v>
      </c>
      <c r="H11" s="2"/>
      <c r="J11" s="2"/>
      <c r="K11" s="2"/>
      <c r="L11" s="2"/>
    </row>
    <row r="12" spans="1:13" ht="16" customHeight="1">
      <c r="A12" s="2" t="s">
        <v>34</v>
      </c>
      <c r="B12" s="2">
        <v>1.4E-2</v>
      </c>
      <c r="C12" s="2">
        <v>0</v>
      </c>
      <c r="D12" s="2">
        <v>1.4E-2</v>
      </c>
      <c r="E12" s="2">
        <v>0</v>
      </c>
      <c r="F12" s="2">
        <v>1.4E-2</v>
      </c>
      <c r="G12" s="2">
        <v>0</v>
      </c>
      <c r="H12" s="2"/>
      <c r="J12" s="2"/>
      <c r="K12" s="2"/>
      <c r="L12" s="2"/>
    </row>
    <row r="13" spans="1:13" ht="16" customHeight="1">
      <c r="A13" s="2" t="s">
        <v>18</v>
      </c>
      <c r="B13" s="2">
        <v>35</v>
      </c>
      <c r="C13" s="2">
        <v>0</v>
      </c>
      <c r="D13" s="2">
        <v>35</v>
      </c>
      <c r="E13" s="2">
        <v>0</v>
      </c>
      <c r="F13" s="2">
        <v>35</v>
      </c>
      <c r="G13" s="2">
        <v>0</v>
      </c>
      <c r="H13" s="2"/>
      <c r="J13" s="2"/>
      <c r="K13" s="2"/>
      <c r="L13" s="2"/>
    </row>
    <row r="14" spans="1:13" ht="16" customHeight="1">
      <c r="A14" s="2" t="s">
        <v>17</v>
      </c>
      <c r="B14" s="2"/>
      <c r="C14" s="2">
        <v>0</v>
      </c>
      <c r="D14" s="2"/>
      <c r="E14" s="2">
        <v>0</v>
      </c>
      <c r="F14" s="2"/>
      <c r="G14" s="2">
        <v>0</v>
      </c>
      <c r="H14" s="2"/>
      <c r="K14" s="2"/>
      <c r="L14" s="2"/>
    </row>
    <row r="15" spans="1:13" ht="16" customHeight="1">
      <c r="A15" s="2" t="s">
        <v>16</v>
      </c>
      <c r="B15" s="2">
        <v>10</v>
      </c>
      <c r="C15" s="2">
        <v>40</v>
      </c>
      <c r="D15" s="2">
        <v>10</v>
      </c>
      <c r="E15" s="2">
        <v>40</v>
      </c>
      <c r="F15" s="2">
        <v>10</v>
      </c>
      <c r="G15" s="2">
        <v>40</v>
      </c>
      <c r="H15" s="2"/>
      <c r="J15" s="2"/>
      <c r="K15" s="2"/>
      <c r="L15" s="2"/>
    </row>
    <row r="16" spans="1:13" ht="16" customHeight="1">
      <c r="A16" s="2" t="s">
        <v>15</v>
      </c>
      <c r="B16" s="2"/>
      <c r="C16" s="2">
        <v>0</v>
      </c>
      <c r="D16" s="2"/>
      <c r="E16" s="2">
        <v>0</v>
      </c>
      <c r="F16" s="2"/>
      <c r="G16" s="2">
        <v>0</v>
      </c>
      <c r="H16" s="2"/>
      <c r="J16" s="2"/>
      <c r="K16" s="2"/>
      <c r="L16" s="2"/>
    </row>
    <row r="17" spans="1:12" ht="16" customHeight="1">
      <c r="A17" s="2" t="s">
        <v>14</v>
      </c>
      <c r="B17" s="2">
        <v>2.5</v>
      </c>
      <c r="C17" s="2">
        <v>0</v>
      </c>
      <c r="D17" s="2">
        <v>2.5</v>
      </c>
      <c r="E17" s="2">
        <v>0</v>
      </c>
      <c r="F17" s="2">
        <v>2.5</v>
      </c>
      <c r="G17" s="2">
        <v>0</v>
      </c>
      <c r="H17" s="2"/>
      <c r="J17" s="2"/>
      <c r="K17" s="2"/>
      <c r="L17" s="2"/>
    </row>
    <row r="18" spans="1:12" ht="16" customHeight="1">
      <c r="A18" s="9" t="s">
        <v>13</v>
      </c>
      <c r="B18" s="9">
        <f t="shared" ref="B18:G18" si="0">SUM(B4:B17)</f>
        <v>1030</v>
      </c>
      <c r="C18" s="9">
        <f t="shared" si="0"/>
        <v>3919.944</v>
      </c>
      <c r="D18" s="9">
        <f t="shared" si="0"/>
        <v>1030</v>
      </c>
      <c r="E18" s="9">
        <f t="shared" si="0"/>
        <v>3880.8440000000001</v>
      </c>
      <c r="F18" s="9">
        <f t="shared" si="0"/>
        <v>1030</v>
      </c>
      <c r="G18" s="9">
        <f t="shared" si="0"/>
        <v>4036.7440000000001</v>
      </c>
      <c r="H18" s="2"/>
      <c r="L18" s="2"/>
    </row>
    <row r="19" spans="1:12" ht="24" customHeight="1">
      <c r="A19" s="9"/>
      <c r="B19" s="8" t="s">
        <v>11</v>
      </c>
      <c r="C19" s="7" t="s">
        <v>12</v>
      </c>
      <c r="D19" s="7" t="s">
        <v>11</v>
      </c>
      <c r="E19" s="7" t="s">
        <v>12</v>
      </c>
      <c r="F19" s="7" t="s">
        <v>11</v>
      </c>
      <c r="G19" s="7" t="s">
        <v>10</v>
      </c>
      <c r="H19" s="2"/>
      <c r="L19" s="2"/>
    </row>
    <row r="20" spans="1:12" ht="16" customHeight="1">
      <c r="A20" s="1" t="s">
        <v>9</v>
      </c>
      <c r="B20" s="6">
        <f t="shared" ref="B20:G20" si="1">B4/B18*100</f>
        <v>19.417475728155338</v>
      </c>
      <c r="C20" s="6">
        <f t="shared" si="1"/>
        <v>20.408454814660619</v>
      </c>
      <c r="D20" s="6">
        <f t="shared" si="1"/>
        <v>19.417475728155338</v>
      </c>
      <c r="E20" s="6">
        <f t="shared" si="1"/>
        <v>20.61407260894795</v>
      </c>
      <c r="F20" s="6">
        <f t="shared" si="1"/>
        <v>19.417475728155338</v>
      </c>
      <c r="G20" s="6">
        <f t="shared" si="1"/>
        <v>19.817952290261655</v>
      </c>
      <c r="H20" s="2"/>
      <c r="L20" s="2"/>
    </row>
    <row r="21" spans="1:12" ht="16" customHeight="1">
      <c r="A21" s="1" t="s">
        <v>8</v>
      </c>
      <c r="B21" s="6">
        <f t="shared" ref="B21:G21" si="2">SUM(B6:B10,B15)/B18*100</f>
        <v>69.853009708737872</v>
      </c>
      <c r="C21" s="6">
        <f t="shared" si="2"/>
        <v>63.213760196574228</v>
      </c>
      <c r="D21" s="6">
        <f t="shared" si="2"/>
        <v>69.853009708737872</v>
      </c>
      <c r="E21" s="6">
        <f t="shared" si="2"/>
        <v>62.843134122371325</v>
      </c>
      <c r="F21" s="6">
        <f t="shared" si="2"/>
        <v>69.853009708737872</v>
      </c>
      <c r="G21" s="6">
        <f t="shared" si="2"/>
        <v>64.278140996803373</v>
      </c>
      <c r="H21" s="2"/>
      <c r="L21" s="2"/>
    </row>
    <row r="22" spans="1:12" ht="16" customHeight="1">
      <c r="A22" s="1" t="s">
        <v>7</v>
      </c>
      <c r="B22" s="6">
        <f t="shared" ref="B22:G22" si="3">B11/B18*100</f>
        <v>6.7961165048543686</v>
      </c>
      <c r="C22" s="6">
        <f t="shared" si="3"/>
        <v>16.071658166545237</v>
      </c>
      <c r="D22" s="6">
        <f t="shared" si="3"/>
        <v>6.7961165048543686</v>
      </c>
      <c r="E22" s="6">
        <f t="shared" si="3"/>
        <v>16.233582179546509</v>
      </c>
      <c r="F22" s="6">
        <f t="shared" si="3"/>
        <v>6.7961165048543686</v>
      </c>
      <c r="G22" s="6">
        <f t="shared" si="3"/>
        <v>15.606637428581054</v>
      </c>
    </row>
    <row r="23" spans="1:12" ht="16" customHeight="1">
      <c r="A23" s="1" t="s">
        <v>6</v>
      </c>
      <c r="B23" s="6"/>
      <c r="C23" s="6">
        <f>SUM(C20:C22)</f>
        <v>99.693873177780077</v>
      </c>
      <c r="D23" s="6"/>
      <c r="E23" s="6">
        <f>SUM(E20:E22)</f>
        <v>99.690788910865791</v>
      </c>
      <c r="F23" s="6"/>
      <c r="G23" s="6">
        <f>SUM(G20:G22)</f>
        <v>99.702730715646084</v>
      </c>
    </row>
    <row r="24" spans="1:12" ht="16" customHeight="1">
      <c r="A24" s="1" t="s">
        <v>5</v>
      </c>
      <c r="C24" s="6">
        <f>C18/B18</f>
        <v>3.8057708737864075</v>
      </c>
      <c r="D24" s="6"/>
      <c r="E24" s="6">
        <f>E18/D18</f>
        <v>3.7678097087378641</v>
      </c>
      <c r="F24" s="6"/>
      <c r="G24" s="6">
        <f>G18/F18</f>
        <v>3.919168932038835</v>
      </c>
    </row>
    <row r="25" spans="1:12" ht="16" customHeight="1" thickBot="1">
      <c r="A25" s="5" t="s">
        <v>4</v>
      </c>
      <c r="B25" s="5"/>
      <c r="C25" s="4">
        <f>SUM(B9:B10)/B18*100</f>
        <v>9.7087378640776691</v>
      </c>
      <c r="D25" s="4"/>
      <c r="E25" s="4">
        <f>SUM(D9+D10*0.6)/D18*100</f>
        <v>9.6893203883495147</v>
      </c>
      <c r="F25" s="4"/>
      <c r="G25" s="4">
        <f>SUM(F9:F10)/F18*100</f>
        <v>9.7087378640776691</v>
      </c>
      <c r="H25" s="2"/>
      <c r="L25" s="2"/>
    </row>
    <row r="26" spans="1:12">
      <c r="B26" s="2"/>
      <c r="C26" s="2"/>
      <c r="D26" s="2"/>
      <c r="E26" s="2"/>
      <c r="F26" s="2"/>
      <c r="G26" s="2"/>
    </row>
    <row r="27" spans="1:12" ht="15" customHeight="1">
      <c r="A27" s="1" t="s">
        <v>3</v>
      </c>
      <c r="B27" s="2"/>
      <c r="C27" s="2"/>
      <c r="D27" s="2"/>
      <c r="E27" s="2"/>
      <c r="F27" s="2"/>
      <c r="G27" s="2"/>
    </row>
    <row r="28" spans="1:12">
      <c r="A28" s="1" t="s">
        <v>2</v>
      </c>
      <c r="B28" s="2"/>
      <c r="C28" s="2"/>
      <c r="D28" s="2"/>
      <c r="E28" s="2"/>
      <c r="F28" s="2"/>
      <c r="G28" s="2"/>
    </row>
    <row r="29" spans="1:12" ht="15">
      <c r="A29" s="1" t="s">
        <v>1</v>
      </c>
      <c r="B29" s="2"/>
      <c r="C29" s="2"/>
      <c r="D29" s="2"/>
      <c r="E29" s="2"/>
      <c r="F29" s="2"/>
      <c r="G29" s="2"/>
    </row>
    <row r="30" spans="1:12">
      <c r="A30" s="1" t="s">
        <v>0</v>
      </c>
      <c r="B30" s="2"/>
      <c r="C30" s="2"/>
      <c r="D30" s="2"/>
      <c r="E30" s="2"/>
      <c r="F30" s="2"/>
      <c r="G30" s="2"/>
    </row>
    <row r="31" spans="1:12">
      <c r="A31" s="2"/>
      <c r="B31" s="2"/>
      <c r="C31" s="2"/>
      <c r="D31" s="2"/>
      <c r="E31" s="2"/>
      <c r="F31" s="2"/>
      <c r="G31" s="2"/>
    </row>
    <row r="32" spans="1:12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3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6" spans="1:7">
      <c r="A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B63" s="2"/>
      <c r="C63" s="2"/>
      <c r="D63" s="2"/>
      <c r="E63" s="2"/>
      <c r="F63" s="2"/>
      <c r="G63" s="2"/>
    </row>
    <row r="64" spans="1:7">
      <c r="B64" s="2"/>
      <c r="C64" s="2"/>
      <c r="D64" s="2"/>
      <c r="E64" s="2"/>
      <c r="F64" s="2"/>
      <c r="G64" s="2"/>
    </row>
    <row r="65" spans="2:7">
      <c r="B65" s="2"/>
      <c r="C65" s="2"/>
      <c r="D65" s="2"/>
      <c r="E65" s="2"/>
      <c r="F65" s="2"/>
      <c r="G65" s="2"/>
    </row>
  </sheetData>
  <mergeCells count="3">
    <mergeCell ref="B2:C2"/>
    <mergeCell ref="D2:E2"/>
    <mergeCell ref="F2:G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Experimental diet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Chen Liao</cp:lastModifiedBy>
  <dcterms:created xsi:type="dcterms:W3CDTF">2020-06-18T11:41:33Z</dcterms:created>
  <dcterms:modified xsi:type="dcterms:W3CDTF">2021-02-01T09:50:42Z</dcterms:modified>
</cp:coreProperties>
</file>