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liaoc/Documents/Source_code_for_SCFA_dynamics_project/figures_tables/supp/"/>
    </mc:Choice>
  </mc:AlternateContent>
  <xr:revisionPtr revIDLastSave="0" documentId="8_{B73F4B2B-829F-4140-AC82-92BDC1C43AE5}" xr6:coauthVersionLast="46" xr6:coauthVersionMax="46" xr10:uidLastSave="{00000000-0000-0000-0000-000000000000}"/>
  <bookViews>
    <workbookView xWindow="740" yWindow="460" windowWidth="30940" windowHeight="16900" activeTab="2" xr2:uid="{00000000-000D-0000-FFFF-FFFF00000000}"/>
  </bookViews>
  <sheets>
    <sheet name="Table S1" sheetId="2" r:id="rId1"/>
    <sheet name="Table S2" sheetId="4" r:id="rId2"/>
    <sheet name="Table S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D20" i="2"/>
  <c r="F18" i="2"/>
  <c r="G25" i="2" s="1"/>
  <c r="D18" i="2"/>
  <c r="E25" i="2" s="1"/>
  <c r="B18" i="2"/>
  <c r="B20" i="2" s="1"/>
  <c r="G11" i="2"/>
  <c r="E11" i="2"/>
  <c r="G10" i="2"/>
  <c r="E10" i="2"/>
  <c r="G8" i="2"/>
  <c r="E8" i="2"/>
  <c r="C8" i="2"/>
  <c r="C18" i="2" s="1"/>
  <c r="G7" i="2"/>
  <c r="E7" i="2"/>
  <c r="C7" i="2"/>
  <c r="G6" i="2"/>
  <c r="E6" i="2"/>
  <c r="C6" i="2"/>
  <c r="E18" i="2" l="1"/>
  <c r="G18" i="2"/>
  <c r="G22" i="2" s="1"/>
  <c r="F21" i="2"/>
  <c r="F22" i="2"/>
  <c r="C20" i="2"/>
  <c r="C21" i="2"/>
  <c r="C24" i="2"/>
  <c r="C22" i="2"/>
  <c r="E21" i="2"/>
  <c r="E20" i="2"/>
  <c r="E24" i="2"/>
  <c r="E22" i="2"/>
  <c r="B22" i="2"/>
  <c r="B21" i="2"/>
  <c r="D22" i="2"/>
  <c r="C25" i="2"/>
  <c r="D21" i="2"/>
  <c r="G21" i="2" l="1"/>
  <c r="G20" i="2"/>
  <c r="G23" i="2" s="1"/>
  <c r="G24" i="2"/>
  <c r="E23" i="2"/>
  <c r="C23" i="2"/>
</calcChain>
</file>

<file path=xl/sharedStrings.xml><?xml version="1.0" encoding="utf-8"?>
<sst xmlns="http://schemas.openxmlformats.org/spreadsheetml/2006/main" count="157" uniqueCount="132">
  <si>
    <t>Cellulose</t>
    <phoneticPr fontId="3" type="noConversion"/>
  </si>
  <si>
    <t>Inulin</t>
  </si>
  <si>
    <t>Ingredient</t>
  </si>
  <si>
    <t>g</t>
  </si>
  <si>
    <t>kcal</t>
  </si>
  <si>
    <t>Casein</t>
  </si>
  <si>
    <t>L-cystine</t>
  </si>
  <si>
    <t>Corn starch</t>
  </si>
  <si>
    <t>Maltodextrin</t>
  </si>
  <si>
    <t>Sucrose</t>
  </si>
  <si>
    <t>Cellulose</t>
  </si>
  <si>
    <t>Inulin or RS</t>
  </si>
  <si>
    <t>Soybean oil</t>
  </si>
  <si>
    <t>t-butylhydroquinone</t>
    <phoneticPr fontId="3" type="noConversion"/>
  </si>
  <si>
    <t>AIN Mineral mix</t>
  </si>
  <si>
    <t>S10022G</t>
  </si>
  <si>
    <t>AIN Vitamin mix</t>
  </si>
  <si>
    <t>V10037</t>
  </si>
  <si>
    <t>Choline bitartrate</t>
  </si>
  <si>
    <t>Total</t>
  </si>
  <si>
    <t xml:space="preserve">g% </t>
    <phoneticPr fontId="3" type="noConversion"/>
  </si>
  <si>
    <t xml:space="preserve">kcal% </t>
  </si>
  <si>
    <t>kcal%</t>
  </si>
  <si>
    <t xml:space="preserve">Protein </t>
  </si>
  <si>
    <t xml:space="preserve">Carbohydrate </t>
  </si>
  <si>
    <t xml:space="preserve">Fat </t>
  </si>
  <si>
    <t xml:space="preserve">Total </t>
  </si>
  <si>
    <t xml:space="preserve">kcal/gm </t>
  </si>
  <si>
    <t>Resistant polysaccharide</t>
    <phoneticPr fontId="3" type="noConversion"/>
  </si>
  <si>
    <t>Mineral mix and vitamin mix are both AIN-93G.</t>
    <phoneticPr fontId="3" type="noConversion"/>
  </si>
  <si>
    <t>Resistant starch</t>
    <phoneticPr fontId="3" type="noConversion"/>
  </si>
  <si>
    <t>Inulin</t>
    <phoneticPr fontId="3" type="noConversion"/>
  </si>
  <si>
    <t>Muribaculaceae</t>
    <phoneticPr fontId="3" type="noConversion"/>
  </si>
  <si>
    <t>Bacteroides acidifaciens</t>
    <phoneticPr fontId="3" type="noConversion"/>
  </si>
  <si>
    <t>Parasutterella</t>
    <phoneticPr fontId="3" type="noConversion"/>
  </si>
  <si>
    <t>Fiber responder</t>
    <phoneticPr fontId="2" type="noConversion"/>
  </si>
  <si>
    <t>Capacity of fiber degradation</t>
    <phoneticPr fontId="3" type="noConversion"/>
  </si>
  <si>
    <t>SCFA Producer</t>
    <phoneticPr fontId="2" type="noConversion"/>
  </si>
  <si>
    <t>Faecalibaculum</t>
    <phoneticPr fontId="3" type="noConversion"/>
  </si>
  <si>
    <t>[1]. Chijiiwa, R., et al., Single-cell genomics of uncultured bacteria reveals dietary fiber responders in the mouse gut microbiota. Microbiome, 2020. 8(1): p. 5-14</t>
    <phoneticPr fontId="3" type="noConversion"/>
  </si>
  <si>
    <t>[2]. Li, L., et al., Inulin with different degrees of polymerization protects against diet-induced endotoxemia and inflammation in association with gut microbiota regulation in mice. Scientific reports, 2020. 10(1): p. 978-12.</t>
    <phoneticPr fontId="3" type="noConversion"/>
  </si>
  <si>
    <t>inulin (mouse[1])</t>
    <phoneticPr fontId="2" type="noConversion"/>
  </si>
  <si>
    <t>inulin (mouse[2])</t>
    <phoneticPr fontId="2" type="noConversion"/>
  </si>
  <si>
    <t>inulin (genetic[1])</t>
    <phoneticPr fontId="3" type="noConversion"/>
  </si>
  <si>
    <t>succinate, acetate, and propionate[3]</t>
    <phoneticPr fontId="2" type="noConversion"/>
  </si>
  <si>
    <t>[3]. Ormerod, K.L., et al., Genomic characterization of the uncultured Bacteroidales family S24-7 inhabiting the guts of homeothermic animals. Microbiome, 2016. 4(1).</t>
    <phoneticPr fontId="2" type="noConversion"/>
  </si>
  <si>
    <t>complex carbohydrate (genetic[3,4])</t>
    <phoneticPr fontId="3" type="noConversion"/>
  </si>
  <si>
    <t>[4]. Lagkouvardos, I., et al., Sequence and cultivation study of Muribaculaceae reveals novel species, host preference, and functional potential of this yet undescribed family. Microbiome, 2019. 7(1).</t>
    <phoneticPr fontId="2" type="noConversion"/>
  </si>
  <si>
    <t>[5]. Lim, S., et al., Whole genome sequencing of “Faecalibaculum rodentium” ALO17, isolated from C57BL/6J laboratory mouse feces. Gut Pathogens, 2016. 8(1).</t>
    <phoneticPr fontId="2" type="noConversion"/>
  </si>
  <si>
    <t>[6]. Chang, D., et al., Faecalibaculum rodentium gen. nov., sp. nov., isolated from the faeces of a laboratory mouse. Antonie van Leeuwenhoek, 2015. 108(6): p. 1309-1318.</t>
    <phoneticPr fontId="2" type="noConversion"/>
  </si>
  <si>
    <t>lactate, acetate, butyrate [5, 6]</t>
    <phoneticPr fontId="2" type="noConversion"/>
  </si>
  <si>
    <t>[7]. Ju, T., et al., Defining the role of Parasutterella, a previously uncharacterized member of the core gut microbiota. The ISME Journal, 2019. 13(6): p. 1520-1534.</t>
    <phoneticPr fontId="3" type="noConversion"/>
  </si>
  <si>
    <t>no [7]</t>
    <phoneticPr fontId="2" type="noConversion"/>
  </si>
  <si>
    <t>succinate [7]</t>
    <phoneticPr fontId="2" type="noConversion"/>
  </si>
  <si>
    <t>Bacteroides</t>
    <phoneticPr fontId="2" type="noConversion"/>
  </si>
  <si>
    <t>[8]. Scott, K.P., et al., Prebiotic stimulation of human colonic butyrate-producing bacteria and bifidobacteria, in vitro. FEMS Microbiol Ecol, 2014. 87(1): p. 30-40.</t>
    <phoneticPr fontId="2" type="noConversion"/>
  </si>
  <si>
    <t>potential (genetic[5])</t>
    <phoneticPr fontId="2" type="noConversion"/>
  </si>
  <si>
    <r>
      <t>Inulin (</t>
    </r>
    <r>
      <rPr>
        <i/>
        <sz val="11"/>
        <color theme="1"/>
        <rFont val="Calibri"/>
        <family val="3"/>
        <charset val="134"/>
        <scheme val="minor"/>
      </rPr>
      <t>in vitro</t>
    </r>
    <r>
      <rPr>
        <sz val="11"/>
        <color theme="1"/>
        <rFont val="Calibri"/>
        <family val="2"/>
        <charset val="134"/>
        <scheme val="minor"/>
      </rPr>
      <t xml:space="preserve"> [8])</t>
    </r>
    <phoneticPr fontId="3" type="noConversion"/>
  </si>
  <si>
    <t>Desulfovibrionaceae</t>
    <phoneticPr fontId="3" type="noConversion"/>
  </si>
  <si>
    <t>Shannon index</t>
  </si>
  <si>
    <t>Total SCFA</t>
  </si>
  <si>
    <t>Butyrate</t>
  </si>
  <si>
    <t>&lt;0.001</t>
  </si>
  <si>
    <t>Propionate</t>
  </si>
  <si>
    <t>Acetate</t>
  </si>
  <si>
    <t>P</t>
  </si>
  <si>
    <t>Shanghai</t>
  </si>
  <si>
    <t>Hunan</t>
  </si>
  <si>
    <t>Guangdong</t>
  </si>
  <si>
    <t>Beijing</t>
  </si>
  <si>
    <t>Table S2. Time scale for short- and long-term response (day).</t>
    <phoneticPr fontId="3" type="noConversion"/>
  </si>
  <si>
    <t>short-term</t>
    <phoneticPr fontId="2" type="noConversion"/>
  </si>
  <si>
    <t>1.97 (±1.62)</t>
  </si>
  <si>
    <t>3.18 (±1.80)</t>
  </si>
  <si>
    <t>0.84 (±0.19)</t>
  </si>
  <si>
    <t>0.63 (±0.13)</t>
  </si>
  <si>
    <t>0.45 (±0.15)</t>
  </si>
  <si>
    <t>1.00 (±0.35)</t>
  </si>
  <si>
    <t>0.42 (±0.22)</t>
  </si>
  <si>
    <t>7.83 (±0.52)</t>
  </si>
  <si>
    <t>0.35 (±0.17)</t>
  </si>
  <si>
    <t>0.88 (±0.20)</t>
  </si>
  <si>
    <t>0.46 (±0.18)</t>
  </si>
  <si>
    <t>0.38 (±0.16)</t>
  </si>
  <si>
    <t>0.56 (±0.31)</t>
  </si>
  <si>
    <t>0.93 (±0.43)</t>
  </si>
  <si>
    <t>0.47 (±0.18)</t>
  </si>
  <si>
    <t xml:space="preserve"> 0.39 (±0.11)</t>
  </si>
  <si>
    <t>0.02 (±0.26)</t>
  </si>
  <si>
    <t>2.85 (±2.22)</t>
  </si>
  <si>
    <t>0.09 (±0.15)</t>
  </si>
  <si>
    <t>1.51 (±0.54)</t>
  </si>
  <si>
    <t>long-term</t>
    <phoneticPr fontId="2" type="noConversion"/>
  </si>
  <si>
    <t>0.53 (±0.25)</t>
  </si>
  <si>
    <t>0.40 (±0.07)</t>
  </si>
  <si>
    <t>0.41 (±0.11)</t>
  </si>
  <si>
    <t>0.46 (±0.29)</t>
  </si>
  <si>
    <t>0.23 (±0.13)</t>
  </si>
  <si>
    <t>0.73 (±0.36)</t>
  </si>
  <si>
    <t>1.88 (±1.23)</t>
  </si>
  <si>
    <t>0.65 (±0.09)</t>
  </si>
  <si>
    <t>0.73 (±0.09)</t>
  </si>
  <si>
    <t>0.20 (±0.12)</t>
  </si>
  <si>
    <t>0.27 (±0.12)</t>
  </si>
  <si>
    <t>0.59 (±0.11)</t>
  </si>
  <si>
    <t>0.13 (±0.14)</t>
  </si>
  <si>
    <t>0.75 (±0.36)</t>
  </si>
  <si>
    <t>0.10 (±0.15)</t>
  </si>
  <si>
    <t>1.64 (±1.68)</t>
  </si>
  <si>
    <t>Table S1. Ingredients and analyzed chemical composition of the four experimental diets.</t>
    <phoneticPr fontId="3" type="noConversion"/>
  </si>
  <si>
    <r>
      <t xml:space="preserve">Type </t>
    </r>
    <r>
      <rPr>
        <sz val="10"/>
        <color theme="1"/>
        <rFont val="Calibri"/>
        <family val="3"/>
        <charset val="134"/>
        <scheme val="minor"/>
      </rPr>
      <t>Ⅱ RS (Corn): HI-MAIZE® 260 resistant starch, 1.3kcal/g, contain 60% dietary fiber.</t>
    </r>
    <phoneticPr fontId="3" type="noConversion"/>
  </si>
  <si>
    <r>
      <t>Inulin: Orafti® HP,</t>
    </r>
    <r>
      <rPr>
        <sz val="10.5"/>
        <color rgb="FF000000"/>
        <rFont val="Calibri"/>
        <family val="3"/>
        <charset val="134"/>
        <scheme val="minor"/>
      </rPr>
      <t xml:space="preserve"> </t>
    </r>
    <r>
      <rPr>
        <sz val="10"/>
        <color theme="1"/>
        <rFont val="Calibri"/>
        <family val="3"/>
        <charset val="134"/>
        <scheme val="minor"/>
      </rPr>
      <t>High performance Inulin powder for fat replacement at low processing temperatures, ~94.5% Insulin (Average DP &gt;=23, DP = 2–60), DP = Degree of Polymerization. 1.5kcal/g.</t>
    </r>
    <phoneticPr fontId="3" type="noConversion"/>
  </si>
  <si>
    <t>Resistant starch
(Type Ⅱ Corn RS)</t>
    <phoneticPr fontId="2" type="noConversion"/>
  </si>
  <si>
    <t>Table S3. Characterization of GLV-identified inulin/resistant starch responders</t>
    <phoneticPr fontId="2" type="noConversion"/>
  </si>
  <si>
    <t>succinate, acetate[9]</t>
    <phoneticPr fontId="2" type="noConversion"/>
  </si>
  <si>
    <t>succinate, acetate, and propionate[10]</t>
    <phoneticPr fontId="2" type="noConversion"/>
  </si>
  <si>
    <t>[10]. Lim, R., et al., Large-scale metabolic interaction network of the mouse and human gut microbiota. Scientific Data, 2020. 7(1).</t>
    <phoneticPr fontId="2" type="noConversion"/>
  </si>
  <si>
    <t>[9]. Miyamoto, Y. and K. Itoh, Bacteroides acidifaciens sp. nov., isolated from the caecum of mice. International journal of systematic and evolutionary microbiology, 2000. 50 Pt 1: p. 145.</t>
    <phoneticPr fontId="2" type="noConversion"/>
  </si>
  <si>
    <t>[11]. Zhou, Y., et al., Regulation of tartary buckwheat‐resistant starch on intestinal microflora in mice fed with high‐fat diet. Food Science &amp; Nutrition, 2020. 8(7): p. 3243-3251.</t>
    <phoneticPr fontId="2" type="noConversion"/>
  </si>
  <si>
    <t>resistant starch (mouse[11])</t>
    <phoneticPr fontId="2" type="noConversion"/>
  </si>
  <si>
    <t>[12]. Bendiks, Z.A., et al., Conserved and variable responses of the gut microbiome to resistant starch type 2. Nutrition Research, 2020. 77: p. 12-28.</t>
    <phoneticPr fontId="2" type="noConversion"/>
  </si>
  <si>
    <t>resistant starch (human[12])</t>
    <phoneticPr fontId="2" type="noConversion"/>
  </si>
  <si>
    <t>resistant starch (rat[13], human[14])</t>
    <phoneticPr fontId="2" type="noConversion"/>
  </si>
  <si>
    <t>[13]. Kieffer, D.A., et al., Resistant starch alters gut microbiome and metabolomic profiles concurrent with amelioration of chronic kidney disease in rats. Am J Physiol Renal Physiol, 2016. 310(9): p. F857-71.</t>
    <phoneticPr fontId="2" type="noConversion"/>
  </si>
  <si>
    <t>[14]. Hald, S., et al., Effects of Arabinoxylan and Resistant Starch on Intestinal Microbiota and Short-Chain Fatty Acids in Subjects with Metabolic Syndrome: A Randomised Crossover Study. PLoS One, 2016. 11(7): p. e0159223.</t>
    <phoneticPr fontId="2" type="noConversion"/>
  </si>
  <si>
    <t>[15]. Ziemer, C.J., Newly cultured bacteria with broad diversity isolated from eight-week continuous  culture enrichments of cow feces on complex polysaccharides. Appl Environ Microbiol, 2014. 80(2): p. 574-85.</t>
    <phoneticPr fontId="2" type="noConversion"/>
  </si>
  <si>
    <t>[16]. Ziemer, C.J., Broad diversity and newly cultured bacterial isolates from enrichment of pig feces on complex polysaccharides. Microb Ecol, 2013. 66(2): p. 448-61.</t>
    <phoneticPr fontId="2" type="noConversion"/>
  </si>
  <si>
    <r>
      <t>complex carbohydrate (</t>
    </r>
    <r>
      <rPr>
        <i/>
        <sz val="11"/>
        <color theme="1"/>
        <rFont val="Calibri"/>
        <family val="3"/>
        <charset val="134"/>
        <scheme val="minor"/>
      </rPr>
      <t>in vitro</t>
    </r>
    <r>
      <rPr>
        <sz val="11"/>
        <color theme="1"/>
        <rFont val="Calibri"/>
        <family val="2"/>
        <charset val="134"/>
        <scheme val="minor"/>
      </rPr>
      <t>[15,16])</t>
    </r>
    <phoneticPr fontId="3" type="noConversion"/>
  </si>
  <si>
    <t>[17]. Rabus, R., et al., A Post-Genomic View of the Ecophysiology, Catabolism and Biotechnological Relevance of Sulphate-Reducing Prokaryotes. Advances in microbial physiology, 2015. 66: p. 55-321.</t>
    <phoneticPr fontId="2" type="noConversion"/>
  </si>
  <si>
    <t>[18]. Bachochin, M.J., et al., Characterization of a butyrate kinase from Desulfovibrio vulgaris str. Hildenborough. FEMS Microbiol Lett, 2020. 367(6).</t>
    <phoneticPr fontId="2" type="noConversion"/>
  </si>
  <si>
    <t>acetate [17], butyrate [18]</t>
    <phoneticPr fontId="2" type="noConversion"/>
  </si>
  <si>
    <t>Bacterial species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</si>
</sst>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DBNum1][$-804]General"/>
    <numFmt numFmtId="165" formatCode="0.00_);[Red]\(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2"/>
      <color theme="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.5"/>
      <color rgb="FF00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1"/>
      <name val="Times New Roman"/>
      <family val="1"/>
    </font>
    <font>
      <sz val="12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>
      <alignment vertical="center"/>
    </xf>
    <xf numFmtId="0" fontId="10" fillId="0" borderId="0"/>
  </cellStyleXfs>
  <cellXfs count="50">
    <xf numFmtId="0" fontId="0" fillId="0" borderId="0" xfId="0"/>
    <xf numFmtId="164" fontId="1" fillId="0" borderId="0" xfId="1">
      <alignment vertical="center"/>
    </xf>
    <xf numFmtId="164" fontId="1" fillId="0" borderId="1" xfId="1" applyBorder="1">
      <alignment vertical="center"/>
    </xf>
    <xf numFmtId="164" fontId="5" fillId="0" borderId="0" xfId="1" applyFont="1" applyAlignment="1">
      <alignment vertical="center" wrapText="1"/>
    </xf>
    <xf numFmtId="164" fontId="1" fillId="0" borderId="0" xfId="1" applyAlignment="1">
      <alignment horizontal="center" vertical="center" wrapText="1"/>
    </xf>
    <xf numFmtId="164" fontId="1" fillId="0" borderId="0" xfId="1" applyAlignment="1">
      <alignment horizontal="center" vertical="center"/>
    </xf>
    <xf numFmtId="164" fontId="5" fillId="0" borderId="0" xfId="1" applyFont="1">
      <alignment vertical="center"/>
    </xf>
    <xf numFmtId="164" fontId="5" fillId="0" borderId="1" xfId="1" applyFont="1" applyBorder="1">
      <alignment vertical="center"/>
    </xf>
    <xf numFmtId="164" fontId="1" fillId="0" borderId="1" xfId="1" applyBorder="1" applyAlignment="1">
      <alignment horizontal="center" vertical="center"/>
    </xf>
    <xf numFmtId="164" fontId="5" fillId="0" borderId="0" xfId="1" applyFont="1" applyBorder="1">
      <alignment vertical="center"/>
    </xf>
    <xf numFmtId="0" fontId="7" fillId="0" borderId="0" xfId="0" applyFont="1" applyAlignment="1">
      <alignment horizontal="left" vertical="center"/>
    </xf>
    <xf numFmtId="164" fontId="8" fillId="0" borderId="1" xfId="1" applyFont="1" applyBorder="1">
      <alignment vertical="center"/>
    </xf>
    <xf numFmtId="164" fontId="4" fillId="0" borderId="3" xfId="1" applyFont="1" applyBorder="1" applyAlignment="1">
      <alignment wrapText="1"/>
    </xf>
    <xf numFmtId="164" fontId="4" fillId="0" borderId="4" xfId="1" applyFont="1" applyBorder="1" applyAlignment="1">
      <alignment wrapText="1"/>
    </xf>
    <xf numFmtId="164" fontId="6" fillId="0" borderId="0" xfId="1" applyFont="1" applyAlignment="1">
      <alignment horizontal="center" vertical="center"/>
    </xf>
    <xf numFmtId="164" fontId="6" fillId="0" borderId="0" xfId="1" applyFont="1" applyBorder="1" applyAlignment="1">
      <alignment horizontal="center" vertical="center"/>
    </xf>
    <xf numFmtId="164" fontId="1" fillId="0" borderId="0" xfId="1" applyBorder="1" applyAlignment="1">
      <alignment horizontal="center" vertical="center"/>
    </xf>
    <xf numFmtId="164" fontId="11" fillId="0" borderId="1" xfId="1" applyFont="1" applyBorder="1">
      <alignment vertical="center"/>
    </xf>
    <xf numFmtId="164" fontId="6" fillId="0" borderId="1" xfId="1" applyFont="1" applyBorder="1">
      <alignment vertical="center"/>
    </xf>
    <xf numFmtId="164" fontId="6" fillId="0" borderId="0" xfId="1" applyFont="1">
      <alignment vertical="center"/>
    </xf>
    <xf numFmtId="0" fontId="6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1" fontId="6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164" fontId="13" fillId="0" borderId="0" xfId="1" applyFont="1">
      <alignment vertical="center"/>
    </xf>
    <xf numFmtId="0" fontId="6" fillId="0" borderId="3" xfId="1" applyNumberFormat="1" applyFont="1" applyBorder="1">
      <alignment vertical="center"/>
    </xf>
    <xf numFmtId="164" fontId="4" fillId="0" borderId="3" xfId="1" applyFont="1" applyBorder="1" applyAlignment="1">
      <alignment horizontal="right" vertical="center"/>
    </xf>
    <xf numFmtId="165" fontId="4" fillId="0" borderId="3" xfId="1" applyNumberFormat="1" applyFont="1" applyBorder="1" applyAlignment="1">
      <alignment horizontal="right" vertical="center"/>
    </xf>
    <xf numFmtId="2" fontId="6" fillId="0" borderId="0" xfId="1" applyNumberFormat="1" applyFont="1">
      <alignment vertical="center"/>
    </xf>
    <xf numFmtId="0" fontId="6" fillId="0" borderId="1" xfId="1" applyNumberFormat="1" applyFont="1" applyBorder="1">
      <alignment vertical="center"/>
    </xf>
    <xf numFmtId="2" fontId="6" fillId="0" borderId="1" xfId="1" applyNumberFormat="1" applyFont="1" applyBorder="1">
      <alignment vertical="center"/>
    </xf>
    <xf numFmtId="0" fontId="16" fillId="0" borderId="0" xfId="1" applyNumberFormat="1" applyFont="1">
      <alignment vertical="center"/>
    </xf>
    <xf numFmtId="0" fontId="8" fillId="2" borderId="2" xfId="2" applyFont="1" applyFill="1" applyBorder="1" applyAlignment="1">
      <alignment horizontal="center" vertical="center" wrapText="1"/>
    </xf>
    <xf numFmtId="0" fontId="17" fillId="2" borderId="2" xfId="2" applyFont="1" applyFill="1" applyBorder="1" applyAlignment="1">
      <alignment horizontal="center" vertical="center" wrapText="1"/>
    </xf>
    <xf numFmtId="0" fontId="9" fillId="0" borderId="1" xfId="2" applyFont="1" applyBorder="1" applyAlignment="1">
      <alignment horizontal="left"/>
    </xf>
    <xf numFmtId="0" fontId="9" fillId="0" borderId="0" xfId="2" applyFont="1" applyAlignment="1">
      <alignment horizontal="left"/>
    </xf>
    <xf numFmtId="0" fontId="9" fillId="2" borderId="2" xfId="2" applyFont="1" applyFill="1" applyBorder="1" applyAlignment="1">
      <alignment horizontal="left"/>
    </xf>
    <xf numFmtId="0" fontId="4" fillId="0" borderId="4" xfId="2" applyFont="1" applyBorder="1" applyAlignment="1">
      <alignment horizontal="left"/>
    </xf>
    <xf numFmtId="0" fontId="9" fillId="0" borderId="0" xfId="2" applyFont="1" applyAlignment="1">
      <alignment horizontal="center"/>
    </xf>
    <xf numFmtId="0" fontId="9" fillId="0" borderId="1" xfId="2" applyFont="1" applyBorder="1" applyAlignment="1">
      <alignment horizontal="center"/>
    </xf>
    <xf numFmtId="164" fontId="6" fillId="0" borderId="0" xfId="1" applyFont="1" applyAlignment="1">
      <alignment horizontal="center" vertical="center" wrapText="1"/>
    </xf>
    <xf numFmtId="164" fontId="6" fillId="0" borderId="1" xfId="1" applyFont="1" applyBorder="1" applyAlignment="1">
      <alignment horizontal="center" vertical="center" wrapText="1"/>
    </xf>
    <xf numFmtId="0" fontId="18" fillId="2" borderId="0" xfId="1" applyNumberFormat="1" applyFont="1" applyFill="1">
      <alignment vertical="center"/>
    </xf>
    <xf numFmtId="0" fontId="11" fillId="2" borderId="3" xfId="1" applyNumberFormat="1" applyFont="1" applyFill="1" applyBorder="1">
      <alignment vertical="center"/>
    </xf>
    <xf numFmtId="0" fontId="11" fillId="2" borderId="3" xfId="1" applyNumberFormat="1" applyFont="1" applyFill="1" applyBorder="1" applyAlignment="1">
      <alignment horizontal="right" vertical="center"/>
    </xf>
    <xf numFmtId="164" fontId="11" fillId="2" borderId="2" xfId="1" applyFont="1" applyFill="1" applyBorder="1" applyAlignment="1">
      <alignment horizontal="left" vertical="center"/>
    </xf>
    <xf numFmtId="164" fontId="11" fillId="2" borderId="2" xfId="1" applyFont="1" applyFill="1" applyBorder="1" applyAlignment="1">
      <alignment horizontal="center" vertical="center"/>
    </xf>
    <xf numFmtId="0" fontId="11" fillId="2" borderId="2" xfId="1" applyNumberFormat="1" applyFont="1" applyFill="1" applyBorder="1" applyAlignment="1">
      <alignment horizontal="center" vertical="center"/>
    </xf>
    <xf numFmtId="0" fontId="11" fillId="2" borderId="0" xfId="1" applyNumberFormat="1" applyFont="1" applyFill="1" applyAlignment="1">
      <alignment horizontal="center" vertical="center" wrapText="1"/>
    </xf>
    <xf numFmtId="0" fontId="11" fillId="2" borderId="0" xfId="1" applyNumberFormat="1" applyFont="1" applyFill="1" applyAlignment="1">
      <alignment horizontal="center" vertical="center"/>
    </xf>
  </cellXfs>
  <cellStyles count="3">
    <cellStyle name="Normal" xfId="0" builtinId="0"/>
    <cellStyle name="常规 2" xfId="1" xr:uid="{A33D2AB3-035B-4CE4-ADF7-2536BA341C65}"/>
    <cellStyle name="常规 3" xfId="2" xr:uid="{CE0E3948-0101-4380-B96A-2E09515D04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7888-1D05-4B5F-A018-E0A11D6B6D3F}">
  <dimension ref="A1:N64"/>
  <sheetViews>
    <sheetView showGridLines="0" workbookViewId="0"/>
  </sheetViews>
  <sheetFormatPr baseColWidth="10" defaultColWidth="8.6640625" defaultRowHeight="15" x14ac:dyDescent="0.2"/>
  <cols>
    <col min="1" max="1" width="18.1640625" style="19" customWidth="1"/>
    <col min="2" max="7" width="17.83203125" style="19" customWidth="1"/>
    <col min="8" max="16384" width="8.6640625" style="19"/>
  </cols>
  <sheetData>
    <row r="1" spans="1:14" ht="30.5" customHeight="1" thickBot="1" x14ac:dyDescent="0.25">
      <c r="A1" s="17" t="s">
        <v>109</v>
      </c>
      <c r="B1" s="18"/>
      <c r="C1" s="18"/>
      <c r="D1" s="18"/>
      <c r="E1" s="18"/>
      <c r="F1" s="18"/>
      <c r="G1" s="18"/>
    </row>
    <row r="2" spans="1:14" ht="30" customHeight="1" x14ac:dyDescent="0.2">
      <c r="A2" s="42"/>
      <c r="B2" s="47" t="s">
        <v>0</v>
      </c>
      <c r="C2" s="47"/>
      <c r="D2" s="48" t="s">
        <v>112</v>
      </c>
      <c r="E2" s="49"/>
      <c r="F2" s="47" t="s">
        <v>1</v>
      </c>
      <c r="G2" s="47"/>
    </row>
    <row r="3" spans="1:14" ht="16.75" customHeight="1" x14ac:dyDescent="0.2">
      <c r="A3" s="43" t="s">
        <v>2</v>
      </c>
      <c r="B3" s="44" t="s">
        <v>3</v>
      </c>
      <c r="C3" s="44" t="s">
        <v>4</v>
      </c>
      <c r="D3" s="44" t="s">
        <v>3</v>
      </c>
      <c r="E3" s="44" t="s">
        <v>4</v>
      </c>
      <c r="F3" s="44" t="s">
        <v>3</v>
      </c>
      <c r="G3" s="44" t="s">
        <v>4</v>
      </c>
    </row>
    <row r="4" spans="1:14" ht="16" customHeight="1" x14ac:dyDescent="0.2">
      <c r="A4" s="20" t="s">
        <v>5</v>
      </c>
      <c r="B4" s="20">
        <v>200</v>
      </c>
      <c r="C4" s="20">
        <v>800</v>
      </c>
      <c r="D4" s="20">
        <v>200</v>
      </c>
      <c r="E4" s="20">
        <v>800</v>
      </c>
      <c r="F4" s="20">
        <v>200</v>
      </c>
      <c r="G4" s="20">
        <v>800</v>
      </c>
      <c r="H4" s="20"/>
      <c r="J4" s="20"/>
      <c r="K4" s="20"/>
      <c r="L4" s="20"/>
      <c r="M4" s="20"/>
    </row>
    <row r="5" spans="1:14" ht="16" customHeight="1" x14ac:dyDescent="0.2">
      <c r="A5" s="20" t="s">
        <v>6</v>
      </c>
      <c r="B5" s="20">
        <v>3</v>
      </c>
      <c r="C5" s="20">
        <v>12</v>
      </c>
      <c r="D5" s="20">
        <v>3</v>
      </c>
      <c r="E5" s="20">
        <v>12</v>
      </c>
      <c r="F5" s="20">
        <v>3</v>
      </c>
      <c r="G5" s="20">
        <v>12</v>
      </c>
      <c r="H5" s="20"/>
      <c r="J5" s="20"/>
      <c r="K5" s="20"/>
      <c r="L5" s="20"/>
      <c r="M5" s="20"/>
    </row>
    <row r="6" spans="1:14" ht="16" customHeight="1" x14ac:dyDescent="0.2">
      <c r="A6" s="21" t="s">
        <v>7</v>
      </c>
      <c r="B6" s="21">
        <v>379.48599999999999</v>
      </c>
      <c r="C6" s="21">
        <f>B6*4</f>
        <v>1517.944</v>
      </c>
      <c r="D6" s="21">
        <v>326.48599999999999</v>
      </c>
      <c r="E6" s="21">
        <f>D6*4</f>
        <v>1305.944</v>
      </c>
      <c r="F6" s="21">
        <v>379.48599999999999</v>
      </c>
      <c r="G6" s="21">
        <f>F6*4</f>
        <v>1517.944</v>
      </c>
      <c r="H6" s="20"/>
      <c r="J6" s="20"/>
      <c r="K6" s="20"/>
      <c r="L6" s="20"/>
      <c r="M6" s="22"/>
    </row>
    <row r="7" spans="1:14" ht="16" customHeight="1" x14ac:dyDescent="0.2">
      <c r="A7" s="21" t="s">
        <v>8</v>
      </c>
      <c r="B7" s="21">
        <v>130</v>
      </c>
      <c r="C7" s="21">
        <f>B7*4</f>
        <v>520</v>
      </c>
      <c r="D7" s="21">
        <v>130</v>
      </c>
      <c r="E7" s="21">
        <f>D7*4</f>
        <v>520</v>
      </c>
      <c r="F7" s="21">
        <v>130</v>
      </c>
      <c r="G7" s="21">
        <f>F7*4</f>
        <v>520</v>
      </c>
      <c r="H7" s="20"/>
      <c r="J7" s="20"/>
      <c r="K7" s="20"/>
      <c r="L7" s="20"/>
      <c r="M7" s="20"/>
    </row>
    <row r="8" spans="1:14" ht="16" customHeight="1" x14ac:dyDescent="0.2">
      <c r="A8" s="21" t="s">
        <v>9</v>
      </c>
      <c r="B8" s="21">
        <v>100</v>
      </c>
      <c r="C8" s="21">
        <f>B8*4</f>
        <v>400</v>
      </c>
      <c r="D8" s="21">
        <v>100</v>
      </c>
      <c r="E8" s="21">
        <f>D8*4</f>
        <v>400</v>
      </c>
      <c r="F8" s="21">
        <v>100</v>
      </c>
      <c r="G8" s="21">
        <f>F8*4</f>
        <v>400</v>
      </c>
      <c r="H8" s="20"/>
      <c r="J8" s="20"/>
      <c r="K8" s="20"/>
      <c r="L8" s="20"/>
      <c r="M8" s="20"/>
    </row>
    <row r="9" spans="1:14" ht="16" customHeight="1" x14ac:dyDescent="0.2">
      <c r="A9" s="21" t="s">
        <v>10</v>
      </c>
      <c r="B9" s="21">
        <v>100</v>
      </c>
      <c r="C9" s="21">
        <v>0</v>
      </c>
      <c r="D9" s="21">
        <v>20</v>
      </c>
      <c r="E9" s="21">
        <v>0</v>
      </c>
      <c r="F9" s="21">
        <v>20</v>
      </c>
      <c r="G9" s="21">
        <v>0</v>
      </c>
      <c r="H9" s="20"/>
      <c r="J9" s="20"/>
      <c r="K9" s="20"/>
      <c r="L9" s="20"/>
      <c r="M9" s="20"/>
    </row>
    <row r="10" spans="1:14" s="24" customFormat="1" ht="16" customHeight="1" x14ac:dyDescent="0.2">
      <c r="A10" s="21" t="s">
        <v>11</v>
      </c>
      <c r="B10" s="21">
        <v>0</v>
      </c>
      <c r="C10" s="21">
        <v>0</v>
      </c>
      <c r="D10" s="21">
        <v>133</v>
      </c>
      <c r="E10" s="21">
        <f>D10*1.3</f>
        <v>172.9</v>
      </c>
      <c r="F10" s="21">
        <v>80</v>
      </c>
      <c r="G10" s="21">
        <f>F10*1.46</f>
        <v>116.8</v>
      </c>
      <c r="H10" s="23"/>
      <c r="J10" s="23"/>
      <c r="K10" s="23"/>
      <c r="L10" s="23"/>
      <c r="M10" s="23"/>
      <c r="N10" s="23"/>
    </row>
    <row r="11" spans="1:14" ht="16" customHeight="1" x14ac:dyDescent="0.2">
      <c r="A11" s="21" t="s">
        <v>12</v>
      </c>
      <c r="B11" s="21">
        <v>70</v>
      </c>
      <c r="C11" s="21">
        <v>630</v>
      </c>
      <c r="D11" s="21">
        <v>70</v>
      </c>
      <c r="E11" s="21">
        <f>D11*9</f>
        <v>630</v>
      </c>
      <c r="F11" s="21">
        <v>70</v>
      </c>
      <c r="G11" s="21">
        <f>F11*9</f>
        <v>630</v>
      </c>
      <c r="H11" s="20"/>
      <c r="J11" s="20"/>
      <c r="K11" s="20"/>
      <c r="L11" s="20"/>
      <c r="M11" s="20"/>
    </row>
    <row r="12" spans="1:14" ht="16" customHeight="1" x14ac:dyDescent="0.2">
      <c r="A12" s="21" t="s">
        <v>13</v>
      </c>
      <c r="B12" s="21">
        <v>1.4E-2</v>
      </c>
      <c r="C12" s="21">
        <v>0</v>
      </c>
      <c r="D12" s="21">
        <v>1.4E-2</v>
      </c>
      <c r="E12" s="21">
        <v>0</v>
      </c>
      <c r="F12" s="21">
        <v>1.4E-2</v>
      </c>
      <c r="G12" s="21">
        <v>0</v>
      </c>
      <c r="H12" s="20"/>
      <c r="J12" s="20"/>
      <c r="K12" s="20"/>
      <c r="L12" s="20"/>
      <c r="M12" s="20"/>
    </row>
    <row r="13" spans="1:14" ht="16" customHeight="1" x14ac:dyDescent="0.2">
      <c r="A13" s="21" t="s">
        <v>14</v>
      </c>
      <c r="B13" s="21">
        <v>35</v>
      </c>
      <c r="C13" s="21">
        <v>0</v>
      </c>
      <c r="D13" s="21">
        <v>35</v>
      </c>
      <c r="E13" s="21">
        <v>0</v>
      </c>
      <c r="F13" s="21">
        <v>35</v>
      </c>
      <c r="G13" s="21">
        <v>0</v>
      </c>
      <c r="H13" s="20"/>
      <c r="J13" s="20"/>
      <c r="K13" s="20"/>
      <c r="L13" s="20"/>
      <c r="M13" s="20"/>
    </row>
    <row r="14" spans="1:14" ht="16" customHeight="1" x14ac:dyDescent="0.2">
      <c r="A14" s="21" t="s">
        <v>15</v>
      </c>
      <c r="B14" s="21"/>
      <c r="C14" s="21">
        <v>0</v>
      </c>
      <c r="D14" s="21"/>
      <c r="E14" s="21">
        <v>0</v>
      </c>
      <c r="F14" s="21"/>
      <c r="G14" s="21">
        <v>0</v>
      </c>
      <c r="H14" s="20"/>
      <c r="L14" s="20"/>
      <c r="M14" s="20"/>
    </row>
    <row r="15" spans="1:14" ht="16" customHeight="1" x14ac:dyDescent="0.2">
      <c r="A15" s="21" t="s">
        <v>16</v>
      </c>
      <c r="B15" s="21">
        <v>10</v>
      </c>
      <c r="C15" s="21">
        <v>40</v>
      </c>
      <c r="D15" s="21">
        <v>10</v>
      </c>
      <c r="E15" s="21">
        <v>40</v>
      </c>
      <c r="F15" s="21">
        <v>10</v>
      </c>
      <c r="G15" s="21">
        <v>40</v>
      </c>
      <c r="H15" s="20"/>
      <c r="J15" s="20"/>
      <c r="K15" s="20"/>
      <c r="L15" s="20"/>
      <c r="M15" s="20"/>
    </row>
    <row r="16" spans="1:14" ht="16" customHeight="1" x14ac:dyDescent="0.2">
      <c r="A16" s="21" t="s">
        <v>17</v>
      </c>
      <c r="B16" s="21"/>
      <c r="C16" s="21">
        <v>0</v>
      </c>
      <c r="D16" s="21"/>
      <c r="E16" s="21">
        <v>0</v>
      </c>
      <c r="F16" s="21"/>
      <c r="G16" s="21">
        <v>0</v>
      </c>
      <c r="H16" s="20"/>
      <c r="J16" s="20"/>
      <c r="K16" s="20"/>
      <c r="L16" s="20"/>
      <c r="M16" s="20"/>
    </row>
    <row r="17" spans="1:13" ht="16" customHeight="1" x14ac:dyDescent="0.2">
      <c r="A17" s="20" t="s">
        <v>18</v>
      </c>
      <c r="B17" s="20">
        <v>2.5</v>
      </c>
      <c r="C17" s="20">
        <v>0</v>
      </c>
      <c r="D17" s="20">
        <v>2.5</v>
      </c>
      <c r="E17" s="20">
        <v>0</v>
      </c>
      <c r="F17" s="20">
        <v>2.5</v>
      </c>
      <c r="G17" s="20">
        <v>0</v>
      </c>
      <c r="H17" s="20"/>
      <c r="J17" s="20"/>
      <c r="K17" s="20"/>
      <c r="L17" s="20"/>
      <c r="M17" s="20"/>
    </row>
    <row r="18" spans="1:13" ht="16" customHeight="1" x14ac:dyDescent="0.2">
      <c r="A18" s="25" t="s">
        <v>19</v>
      </c>
      <c r="B18" s="25">
        <f t="shared" ref="B18:G18" si="0">SUM(B4:B17)</f>
        <v>1030</v>
      </c>
      <c r="C18" s="25">
        <f t="shared" si="0"/>
        <v>3919.944</v>
      </c>
      <c r="D18" s="25">
        <f t="shared" si="0"/>
        <v>1030</v>
      </c>
      <c r="E18" s="25">
        <f t="shared" si="0"/>
        <v>3880.8440000000001</v>
      </c>
      <c r="F18" s="25">
        <f t="shared" si="0"/>
        <v>1030</v>
      </c>
      <c r="G18" s="25">
        <f t="shared" si="0"/>
        <v>4036.7440000000001</v>
      </c>
      <c r="H18" s="20"/>
      <c r="M18" s="20"/>
    </row>
    <row r="19" spans="1:13" ht="24" customHeight="1" x14ac:dyDescent="0.2">
      <c r="A19" s="25"/>
      <c r="B19" s="26" t="s">
        <v>20</v>
      </c>
      <c r="C19" s="27" t="s">
        <v>21</v>
      </c>
      <c r="D19" s="27" t="s">
        <v>20</v>
      </c>
      <c r="E19" s="27" t="s">
        <v>21</v>
      </c>
      <c r="F19" s="27" t="s">
        <v>20</v>
      </c>
      <c r="G19" s="27" t="s">
        <v>22</v>
      </c>
      <c r="H19" s="20"/>
      <c r="M19" s="20"/>
    </row>
    <row r="20" spans="1:13" ht="16" customHeight="1" x14ac:dyDescent="0.2">
      <c r="A20" s="19" t="s">
        <v>23</v>
      </c>
      <c r="B20" s="28">
        <f t="shared" ref="B20:G20" si="1">B4/B18*100</f>
        <v>19.417475728155338</v>
      </c>
      <c r="C20" s="28">
        <f t="shared" si="1"/>
        <v>20.408454814660619</v>
      </c>
      <c r="D20" s="28">
        <f t="shared" si="1"/>
        <v>19.417475728155338</v>
      </c>
      <c r="E20" s="28">
        <f t="shared" si="1"/>
        <v>20.61407260894795</v>
      </c>
      <c r="F20" s="28">
        <f t="shared" si="1"/>
        <v>19.417475728155338</v>
      </c>
      <c r="G20" s="28">
        <f t="shared" si="1"/>
        <v>19.817952290261655</v>
      </c>
      <c r="H20" s="20"/>
      <c r="M20" s="20"/>
    </row>
    <row r="21" spans="1:13" ht="16" customHeight="1" x14ac:dyDescent="0.2">
      <c r="A21" s="19" t="s">
        <v>24</v>
      </c>
      <c r="B21" s="28">
        <f t="shared" ref="B21:G21" si="2">SUM(B6:B10,B15)/B18*100</f>
        <v>69.853009708737872</v>
      </c>
      <c r="C21" s="28">
        <f t="shared" si="2"/>
        <v>63.213760196574228</v>
      </c>
      <c r="D21" s="28">
        <f t="shared" si="2"/>
        <v>69.853009708737872</v>
      </c>
      <c r="E21" s="28">
        <f t="shared" si="2"/>
        <v>62.843134122371325</v>
      </c>
      <c r="F21" s="28">
        <f t="shared" si="2"/>
        <v>69.853009708737872</v>
      </c>
      <c r="G21" s="28">
        <f t="shared" si="2"/>
        <v>64.278140996803373</v>
      </c>
      <c r="H21" s="20"/>
      <c r="M21" s="20"/>
    </row>
    <row r="22" spans="1:13" ht="16" customHeight="1" x14ac:dyDescent="0.2">
      <c r="A22" s="19" t="s">
        <v>25</v>
      </c>
      <c r="B22" s="28">
        <f t="shared" ref="B22:G22" si="3">B11/B18*100</f>
        <v>6.7961165048543686</v>
      </c>
      <c r="C22" s="28">
        <f t="shared" si="3"/>
        <v>16.071658166545237</v>
      </c>
      <c r="D22" s="28">
        <f t="shared" si="3"/>
        <v>6.7961165048543686</v>
      </c>
      <c r="E22" s="28">
        <f t="shared" si="3"/>
        <v>16.233582179546509</v>
      </c>
      <c r="F22" s="28">
        <f t="shared" si="3"/>
        <v>6.7961165048543686</v>
      </c>
      <c r="G22" s="28">
        <f t="shared" si="3"/>
        <v>15.606637428581054</v>
      </c>
    </row>
    <row r="23" spans="1:13" ht="16" customHeight="1" x14ac:dyDescent="0.2">
      <c r="A23" s="19" t="s">
        <v>26</v>
      </c>
      <c r="B23" s="28"/>
      <c r="C23" s="28">
        <f>SUM(C20:C22)</f>
        <v>99.693873177780077</v>
      </c>
      <c r="D23" s="28"/>
      <c r="E23" s="28">
        <f t="shared" ref="E23:G23" si="4">SUM(E20:E22)</f>
        <v>99.690788910865791</v>
      </c>
      <c r="F23" s="28"/>
      <c r="G23" s="28">
        <f t="shared" si="4"/>
        <v>99.702730715646084</v>
      </c>
    </row>
    <row r="24" spans="1:13" ht="16" customHeight="1" x14ac:dyDescent="0.2">
      <c r="A24" s="19" t="s">
        <v>27</v>
      </c>
      <c r="C24" s="28">
        <f>C18/B18</f>
        <v>3.8057708737864075</v>
      </c>
      <c r="D24" s="28"/>
      <c r="E24" s="28">
        <f>E18/D18</f>
        <v>3.7678097087378641</v>
      </c>
      <c r="F24" s="28"/>
      <c r="G24" s="28">
        <f>G18/F18</f>
        <v>3.919168932038835</v>
      </c>
    </row>
    <row r="25" spans="1:13" ht="16" customHeight="1" thickBot="1" x14ac:dyDescent="0.25">
      <c r="A25" s="29" t="s">
        <v>28</v>
      </c>
      <c r="B25" s="29"/>
      <c r="C25" s="30">
        <f>SUM(B9:B10)/B18*100</f>
        <v>9.7087378640776691</v>
      </c>
      <c r="D25" s="30"/>
      <c r="E25" s="30">
        <f>SUM(D9+D10*0.6)/D18*100</f>
        <v>9.6893203883495147</v>
      </c>
      <c r="F25" s="30"/>
      <c r="G25" s="30">
        <f>SUM(F9:F10)/F18*100</f>
        <v>9.7087378640776691</v>
      </c>
      <c r="H25" s="20"/>
      <c r="M25" s="20"/>
    </row>
    <row r="26" spans="1:13" x14ac:dyDescent="0.2">
      <c r="B26" s="20"/>
      <c r="C26" s="20"/>
      <c r="D26" s="20"/>
      <c r="E26" s="20"/>
      <c r="F26" s="20"/>
      <c r="G26" s="20"/>
    </row>
    <row r="27" spans="1:13" x14ac:dyDescent="0.2">
      <c r="A27" s="19" t="s">
        <v>110</v>
      </c>
      <c r="B27" s="20"/>
      <c r="C27" s="20"/>
      <c r="D27" s="20"/>
      <c r="E27" s="20"/>
      <c r="F27" s="20"/>
      <c r="G27" s="20"/>
    </row>
    <row r="28" spans="1:13" x14ac:dyDescent="0.2">
      <c r="A28" s="19" t="s">
        <v>111</v>
      </c>
      <c r="B28" s="20"/>
      <c r="C28" s="20"/>
      <c r="D28" s="20"/>
      <c r="E28" s="20"/>
      <c r="F28" s="20"/>
      <c r="G28" s="20"/>
    </row>
    <row r="29" spans="1:13" x14ac:dyDescent="0.2">
      <c r="A29" s="19" t="s">
        <v>29</v>
      </c>
      <c r="B29" s="20"/>
      <c r="C29" s="20"/>
      <c r="D29" s="20"/>
      <c r="E29" s="20"/>
      <c r="F29" s="20"/>
      <c r="G29" s="20"/>
    </row>
    <row r="30" spans="1:13" x14ac:dyDescent="0.2">
      <c r="A30" s="20"/>
      <c r="B30" s="20"/>
      <c r="C30" s="20"/>
      <c r="D30" s="20"/>
      <c r="E30" s="20"/>
      <c r="F30" s="20"/>
      <c r="G30" s="20"/>
    </row>
    <row r="31" spans="1:13" x14ac:dyDescent="0.2">
      <c r="A31" s="20"/>
      <c r="B31" s="20"/>
      <c r="C31" s="20"/>
      <c r="D31" s="20"/>
      <c r="E31" s="20"/>
      <c r="F31" s="20"/>
      <c r="G31" s="20"/>
    </row>
    <row r="32" spans="1:13" x14ac:dyDescent="0.2">
      <c r="A32" s="20"/>
      <c r="B32" s="20"/>
      <c r="C32" s="20"/>
      <c r="D32" s="20"/>
      <c r="E32" s="20"/>
      <c r="F32" s="20"/>
      <c r="G32" s="20"/>
    </row>
    <row r="33" spans="1:7" x14ac:dyDescent="0.2">
      <c r="A33" s="20"/>
      <c r="B33" s="20"/>
      <c r="C33" s="20"/>
      <c r="D33" s="20"/>
      <c r="E33" s="31"/>
      <c r="F33" s="20"/>
      <c r="G33" s="20"/>
    </row>
    <row r="34" spans="1:7" x14ac:dyDescent="0.2">
      <c r="A34" s="20"/>
      <c r="B34" s="20"/>
      <c r="C34" s="20"/>
      <c r="D34" s="20"/>
      <c r="E34" s="20"/>
      <c r="F34" s="20"/>
      <c r="G34" s="20"/>
    </row>
    <row r="35" spans="1:7" x14ac:dyDescent="0.2">
      <c r="A35" s="20"/>
      <c r="B35" s="20"/>
      <c r="C35" s="20"/>
      <c r="D35" s="20"/>
      <c r="E35" s="20"/>
      <c r="F35" s="20"/>
      <c r="G35" s="20"/>
    </row>
    <row r="36" spans="1:7" x14ac:dyDescent="0.2">
      <c r="A36" s="20"/>
      <c r="B36" s="20"/>
      <c r="C36" s="20"/>
      <c r="D36" s="20"/>
      <c r="E36" s="20"/>
      <c r="F36" s="20"/>
      <c r="G36" s="20"/>
    </row>
    <row r="37" spans="1:7" x14ac:dyDescent="0.2">
      <c r="A37" s="20"/>
      <c r="B37" s="20"/>
      <c r="C37" s="20"/>
      <c r="D37" s="20"/>
      <c r="E37" s="20"/>
      <c r="F37" s="20"/>
      <c r="G37" s="20"/>
    </row>
    <row r="38" spans="1:7" x14ac:dyDescent="0.2">
      <c r="A38" s="20"/>
      <c r="B38" s="20"/>
      <c r="C38" s="20"/>
      <c r="D38" s="20"/>
      <c r="E38" s="20"/>
      <c r="F38" s="20"/>
      <c r="G38" s="20"/>
    </row>
    <row r="39" spans="1:7" x14ac:dyDescent="0.2">
      <c r="A39" s="20"/>
      <c r="B39" s="20"/>
      <c r="C39" s="20"/>
      <c r="D39" s="20"/>
      <c r="E39" s="20"/>
      <c r="F39" s="20"/>
      <c r="G39" s="20"/>
    </row>
    <row r="40" spans="1:7" x14ac:dyDescent="0.2">
      <c r="A40" s="20"/>
      <c r="B40" s="20"/>
      <c r="C40" s="20"/>
      <c r="D40" s="20"/>
      <c r="E40" s="20"/>
      <c r="F40" s="20"/>
      <c r="G40" s="20"/>
    </row>
    <row r="41" spans="1:7" x14ac:dyDescent="0.2">
      <c r="A41" s="20"/>
      <c r="B41" s="20"/>
      <c r="C41" s="20"/>
      <c r="D41" s="20"/>
      <c r="E41" s="20"/>
      <c r="F41" s="20"/>
      <c r="G41" s="20"/>
    </row>
    <row r="42" spans="1:7" x14ac:dyDescent="0.2">
      <c r="A42" s="20"/>
      <c r="B42" s="20"/>
      <c r="C42" s="20"/>
      <c r="D42" s="20"/>
      <c r="E42" s="20"/>
      <c r="F42" s="20"/>
      <c r="G42" s="20"/>
    </row>
    <row r="45" spans="1:7" x14ac:dyDescent="0.2">
      <c r="A45" s="20"/>
    </row>
    <row r="46" spans="1:7" x14ac:dyDescent="0.2">
      <c r="A46" s="20"/>
      <c r="B46" s="20"/>
      <c r="C46" s="20"/>
      <c r="D46" s="20"/>
      <c r="E46" s="20"/>
      <c r="F46" s="20"/>
      <c r="G46" s="20"/>
    </row>
    <row r="47" spans="1:7" x14ac:dyDescent="0.2">
      <c r="A47" s="20"/>
      <c r="B47" s="20"/>
      <c r="C47" s="20"/>
      <c r="D47" s="20"/>
      <c r="E47" s="20"/>
      <c r="F47" s="20"/>
      <c r="G47" s="20"/>
    </row>
    <row r="48" spans="1:7" x14ac:dyDescent="0.2">
      <c r="A48" s="20"/>
      <c r="B48" s="20"/>
      <c r="C48" s="20"/>
      <c r="D48" s="20"/>
      <c r="E48" s="20"/>
      <c r="F48" s="20"/>
      <c r="G48" s="20"/>
    </row>
    <row r="49" spans="1:7" x14ac:dyDescent="0.2">
      <c r="A49" s="20"/>
      <c r="B49" s="20"/>
      <c r="C49" s="20"/>
      <c r="D49" s="20"/>
      <c r="E49" s="20"/>
      <c r="F49" s="20"/>
      <c r="G49" s="20"/>
    </row>
    <row r="50" spans="1:7" x14ac:dyDescent="0.2">
      <c r="A50" s="20"/>
      <c r="B50" s="20"/>
      <c r="C50" s="20"/>
      <c r="D50" s="20"/>
      <c r="E50" s="20"/>
      <c r="F50" s="20"/>
      <c r="G50" s="20"/>
    </row>
    <row r="51" spans="1:7" x14ac:dyDescent="0.2">
      <c r="A51" s="20"/>
      <c r="B51" s="20"/>
      <c r="C51" s="20"/>
      <c r="D51" s="20"/>
      <c r="E51" s="20"/>
      <c r="F51" s="20"/>
      <c r="G51" s="20"/>
    </row>
    <row r="52" spans="1:7" x14ac:dyDescent="0.2">
      <c r="A52" s="20"/>
      <c r="B52" s="20"/>
      <c r="C52" s="20"/>
      <c r="D52" s="20"/>
      <c r="E52" s="20"/>
      <c r="F52" s="20"/>
      <c r="G52" s="20"/>
    </row>
    <row r="53" spans="1:7" x14ac:dyDescent="0.2">
      <c r="A53" s="20"/>
      <c r="B53" s="20"/>
      <c r="C53" s="20"/>
      <c r="D53" s="20"/>
      <c r="E53" s="20"/>
      <c r="F53" s="20"/>
      <c r="G53" s="20"/>
    </row>
    <row r="54" spans="1:7" x14ac:dyDescent="0.2">
      <c r="A54" s="20"/>
      <c r="B54" s="20"/>
      <c r="C54" s="20"/>
      <c r="D54" s="20"/>
      <c r="E54" s="20"/>
      <c r="F54" s="20"/>
      <c r="G54" s="20"/>
    </row>
    <row r="55" spans="1:7" x14ac:dyDescent="0.2">
      <c r="A55" s="20"/>
      <c r="B55" s="20"/>
      <c r="C55" s="20"/>
      <c r="D55" s="20"/>
      <c r="E55" s="20"/>
      <c r="F55" s="20"/>
      <c r="G55" s="20"/>
    </row>
    <row r="56" spans="1:7" x14ac:dyDescent="0.2">
      <c r="A56" s="20"/>
      <c r="B56" s="20"/>
      <c r="C56" s="20"/>
      <c r="D56" s="20"/>
      <c r="E56" s="20"/>
      <c r="F56" s="20"/>
      <c r="G56" s="20"/>
    </row>
    <row r="57" spans="1:7" x14ac:dyDescent="0.2">
      <c r="A57" s="20"/>
      <c r="B57" s="20"/>
      <c r="C57" s="20"/>
      <c r="D57" s="20"/>
      <c r="E57" s="20"/>
      <c r="F57" s="20"/>
      <c r="G57" s="20"/>
    </row>
    <row r="58" spans="1:7" x14ac:dyDescent="0.2">
      <c r="A58" s="20"/>
      <c r="B58" s="20"/>
      <c r="C58" s="20"/>
      <c r="D58" s="20"/>
      <c r="E58" s="20"/>
      <c r="F58" s="20"/>
      <c r="G58" s="20"/>
    </row>
    <row r="59" spans="1:7" x14ac:dyDescent="0.2">
      <c r="A59" s="20"/>
      <c r="B59" s="20"/>
      <c r="C59" s="20"/>
      <c r="D59" s="20"/>
      <c r="E59" s="20"/>
      <c r="F59" s="20"/>
      <c r="G59" s="20"/>
    </row>
    <row r="60" spans="1:7" x14ac:dyDescent="0.2">
      <c r="A60" s="20"/>
      <c r="B60" s="20"/>
      <c r="C60" s="20"/>
      <c r="D60" s="20"/>
      <c r="E60" s="20"/>
      <c r="F60" s="20"/>
      <c r="G60" s="20"/>
    </row>
    <row r="61" spans="1:7" x14ac:dyDescent="0.2">
      <c r="A61" s="20"/>
      <c r="B61" s="20"/>
      <c r="C61" s="20"/>
      <c r="D61" s="20"/>
      <c r="E61" s="20"/>
      <c r="F61" s="20"/>
      <c r="G61" s="20"/>
    </row>
    <row r="62" spans="1:7" x14ac:dyDescent="0.2">
      <c r="B62" s="20"/>
      <c r="C62" s="20"/>
      <c r="D62" s="20"/>
      <c r="E62" s="20"/>
      <c r="F62" s="20"/>
      <c r="G62" s="20"/>
    </row>
    <row r="63" spans="1:7" x14ac:dyDescent="0.2">
      <c r="B63" s="20"/>
      <c r="C63" s="20"/>
      <c r="D63" s="20"/>
      <c r="E63" s="20"/>
      <c r="F63" s="20"/>
      <c r="G63" s="20"/>
    </row>
    <row r="64" spans="1:7" x14ac:dyDescent="0.2">
      <c r="B64" s="20"/>
      <c r="C64" s="20"/>
      <c r="D64" s="20"/>
      <c r="E64" s="20"/>
      <c r="F64" s="20"/>
      <c r="G64" s="20"/>
    </row>
  </sheetData>
  <mergeCells count="3">
    <mergeCell ref="B2:C2"/>
    <mergeCell ref="D2:E2"/>
    <mergeCell ref="F2:G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2425-C74A-49AA-B81C-288F4CED1F6B}">
  <dimension ref="A1:F14"/>
  <sheetViews>
    <sheetView showGridLines="0" zoomScaleNormal="100" workbookViewId="0">
      <selection activeCell="E22" sqref="E22"/>
    </sheetView>
  </sheetViews>
  <sheetFormatPr baseColWidth="10" defaultColWidth="13.1640625" defaultRowHeight="15" x14ac:dyDescent="0.2"/>
  <cols>
    <col min="1" max="1" width="27.1640625" style="35" customWidth="1"/>
    <col min="2" max="6" width="20.83203125" style="35" customWidth="1"/>
    <col min="7" max="7" width="9.5" style="35" customWidth="1"/>
    <col min="8" max="8" width="18.5" style="35" customWidth="1"/>
    <col min="9" max="9" width="18.33203125" style="35" customWidth="1"/>
    <col min="10" max="10" width="19.5" style="35" customWidth="1"/>
    <col min="11" max="11" width="18.83203125" style="35" customWidth="1"/>
    <col min="12" max="12" width="9.5" style="35" customWidth="1"/>
    <col min="13" max="16384" width="13.1640625" style="35"/>
  </cols>
  <sheetData>
    <row r="1" spans="1:6" ht="31.25" customHeight="1" thickBot="1" x14ac:dyDescent="0.25">
      <c r="A1" s="11" t="s">
        <v>70</v>
      </c>
      <c r="B1" s="34"/>
      <c r="C1" s="34"/>
      <c r="D1" s="34"/>
      <c r="E1" s="34"/>
      <c r="F1" s="34"/>
    </row>
    <row r="2" spans="1:6" ht="30" customHeight="1" x14ac:dyDescent="0.2">
      <c r="A2" s="36"/>
      <c r="B2" s="32" t="s">
        <v>69</v>
      </c>
      <c r="C2" s="32" t="s">
        <v>68</v>
      </c>
      <c r="D2" s="32" t="s">
        <v>67</v>
      </c>
      <c r="E2" s="32" t="s">
        <v>66</v>
      </c>
      <c r="F2" s="33" t="s">
        <v>65</v>
      </c>
    </row>
    <row r="3" spans="1:6" ht="27" customHeight="1" x14ac:dyDescent="0.2">
      <c r="A3" s="37" t="s">
        <v>71</v>
      </c>
    </row>
    <row r="4" spans="1:6" ht="18" customHeight="1" x14ac:dyDescent="0.2">
      <c r="A4" s="35" t="s">
        <v>64</v>
      </c>
      <c r="B4" s="38" t="s">
        <v>72</v>
      </c>
      <c r="C4" s="38" t="s">
        <v>73</v>
      </c>
      <c r="D4" s="38" t="s">
        <v>74</v>
      </c>
      <c r="E4" s="38" t="s">
        <v>75</v>
      </c>
      <c r="F4" s="38">
        <v>0.39</v>
      </c>
    </row>
    <row r="5" spans="1:6" ht="18" customHeight="1" x14ac:dyDescent="0.2">
      <c r="A5" s="35" t="s">
        <v>63</v>
      </c>
      <c r="B5" s="38" t="s">
        <v>76</v>
      </c>
      <c r="C5" s="38" t="s">
        <v>77</v>
      </c>
      <c r="D5" s="38" t="s">
        <v>78</v>
      </c>
      <c r="E5" s="38" t="s">
        <v>79</v>
      </c>
      <c r="F5" s="38" t="s">
        <v>62</v>
      </c>
    </row>
    <row r="6" spans="1:6" ht="18" customHeight="1" x14ac:dyDescent="0.2">
      <c r="A6" s="35" t="s">
        <v>61</v>
      </c>
      <c r="B6" s="38" t="s">
        <v>80</v>
      </c>
      <c r="C6" s="38" t="s">
        <v>81</v>
      </c>
      <c r="D6" s="38" t="s">
        <v>82</v>
      </c>
      <c r="E6" s="38" t="s">
        <v>83</v>
      </c>
      <c r="F6" s="38">
        <v>0.23</v>
      </c>
    </row>
    <row r="7" spans="1:6" ht="18" customHeight="1" x14ac:dyDescent="0.2">
      <c r="A7" s="35" t="s">
        <v>60</v>
      </c>
      <c r="B7" s="38" t="s">
        <v>84</v>
      </c>
      <c r="C7" s="38" t="s">
        <v>85</v>
      </c>
      <c r="D7" s="38" t="s">
        <v>86</v>
      </c>
      <c r="E7" s="38" t="s">
        <v>87</v>
      </c>
      <c r="F7" s="38">
        <v>0.56999999999999995</v>
      </c>
    </row>
    <row r="8" spans="1:6" ht="18" customHeight="1" x14ac:dyDescent="0.2">
      <c r="A8" s="35" t="s">
        <v>59</v>
      </c>
      <c r="B8" s="38" t="s">
        <v>88</v>
      </c>
      <c r="C8" s="38" t="s">
        <v>89</v>
      </c>
      <c r="D8" s="38" t="s">
        <v>90</v>
      </c>
      <c r="E8" s="38" t="s">
        <v>91</v>
      </c>
      <c r="F8" s="38">
        <v>0.13</v>
      </c>
    </row>
    <row r="9" spans="1:6" ht="27" customHeight="1" x14ac:dyDescent="0.2">
      <c r="A9" s="37" t="s">
        <v>92</v>
      </c>
      <c r="B9" s="38"/>
      <c r="C9" s="38"/>
      <c r="D9" s="38"/>
      <c r="E9" s="38"/>
      <c r="F9" s="38"/>
    </row>
    <row r="10" spans="1:6" ht="18" customHeight="1" x14ac:dyDescent="0.2">
      <c r="A10" s="35" t="s">
        <v>64</v>
      </c>
      <c r="B10" s="38" t="s">
        <v>93</v>
      </c>
      <c r="C10" s="38" t="s">
        <v>94</v>
      </c>
      <c r="D10" s="38" t="s">
        <v>74</v>
      </c>
      <c r="E10" s="38" t="s">
        <v>95</v>
      </c>
      <c r="F10" s="38">
        <v>0.38</v>
      </c>
    </row>
    <row r="11" spans="1:6" ht="18" customHeight="1" x14ac:dyDescent="0.2">
      <c r="A11" s="35" t="s">
        <v>63</v>
      </c>
      <c r="B11" s="38" t="s">
        <v>96</v>
      </c>
      <c r="C11" s="38" t="s">
        <v>97</v>
      </c>
      <c r="D11" s="38" t="s">
        <v>98</v>
      </c>
      <c r="E11" s="38" t="s">
        <v>99</v>
      </c>
      <c r="F11" s="38">
        <v>0.38</v>
      </c>
    </row>
    <row r="12" spans="1:6" ht="18" customHeight="1" x14ac:dyDescent="0.2">
      <c r="A12" s="35" t="s">
        <v>61</v>
      </c>
      <c r="B12" s="38" t="s">
        <v>80</v>
      </c>
      <c r="C12" s="38" t="s">
        <v>100</v>
      </c>
      <c r="D12" s="38" t="s">
        <v>82</v>
      </c>
      <c r="E12" s="38" t="s">
        <v>101</v>
      </c>
      <c r="F12" s="38">
        <v>0.22</v>
      </c>
    </row>
    <row r="13" spans="1:6" ht="18" customHeight="1" x14ac:dyDescent="0.2">
      <c r="A13" s="35" t="s">
        <v>60</v>
      </c>
      <c r="B13" s="38" t="s">
        <v>102</v>
      </c>
      <c r="C13" s="38" t="s">
        <v>103</v>
      </c>
      <c r="D13" s="38" t="s">
        <v>86</v>
      </c>
      <c r="E13" s="38" t="s">
        <v>104</v>
      </c>
      <c r="F13" s="38">
        <v>0.18</v>
      </c>
    </row>
    <row r="14" spans="1:6" ht="18" customHeight="1" thickBot="1" x14ac:dyDescent="0.25">
      <c r="A14" s="34" t="s">
        <v>59</v>
      </c>
      <c r="B14" s="39" t="s">
        <v>105</v>
      </c>
      <c r="C14" s="39" t="s">
        <v>106</v>
      </c>
      <c r="D14" s="39" t="s">
        <v>107</v>
      </c>
      <c r="E14" s="39" t="s">
        <v>108</v>
      </c>
      <c r="F14" s="39">
        <v>0.85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7F8A-EE5F-4C2C-B960-534A0B649BA2}">
  <dimension ref="A1:D31"/>
  <sheetViews>
    <sheetView showGridLines="0" tabSelected="1" workbookViewId="0">
      <selection activeCell="G6" sqref="G6"/>
    </sheetView>
  </sheetViews>
  <sheetFormatPr baseColWidth="10" defaultColWidth="8.83203125" defaultRowHeight="15" x14ac:dyDescent="0.2"/>
  <cols>
    <col min="1" max="1" width="29.5" style="1" customWidth="1"/>
    <col min="2" max="2" width="33.1640625" style="1" customWidth="1"/>
    <col min="3" max="3" width="35.5" style="1" customWidth="1"/>
    <col min="4" max="4" width="36.1640625" style="1" customWidth="1"/>
    <col min="5" max="16384" width="8.83203125" style="1"/>
  </cols>
  <sheetData>
    <row r="1" spans="1:4" ht="45" customHeight="1" thickBot="1" x14ac:dyDescent="0.25">
      <c r="A1" s="10" t="s">
        <v>113</v>
      </c>
      <c r="B1" s="2"/>
      <c r="C1" s="2"/>
      <c r="D1" s="2"/>
    </row>
    <row r="2" spans="1:4" ht="28.25" customHeight="1" x14ac:dyDescent="0.2">
      <c r="A2" s="45" t="s">
        <v>131</v>
      </c>
      <c r="B2" s="46" t="s">
        <v>35</v>
      </c>
      <c r="C2" s="46" t="s">
        <v>36</v>
      </c>
      <c r="D2" s="46" t="s">
        <v>37</v>
      </c>
    </row>
    <row r="3" spans="1:4" ht="27.5" customHeight="1" x14ac:dyDescent="0.2">
      <c r="A3" s="13" t="s">
        <v>31</v>
      </c>
      <c r="B3" s="3"/>
      <c r="C3" s="4"/>
      <c r="D3" s="4"/>
    </row>
    <row r="4" spans="1:4" ht="18" customHeight="1" x14ac:dyDescent="0.2">
      <c r="A4" s="9" t="s">
        <v>33</v>
      </c>
      <c r="B4" s="14" t="s">
        <v>41</v>
      </c>
      <c r="C4" s="4" t="s">
        <v>43</v>
      </c>
      <c r="D4" s="5" t="s">
        <v>114</v>
      </c>
    </row>
    <row r="5" spans="1:4" ht="18" customHeight="1" x14ac:dyDescent="0.2">
      <c r="A5" s="6" t="s">
        <v>32</v>
      </c>
      <c r="B5" s="14" t="s">
        <v>42</v>
      </c>
      <c r="C5" s="5" t="s">
        <v>46</v>
      </c>
      <c r="D5" s="5" t="s">
        <v>44</v>
      </c>
    </row>
    <row r="6" spans="1:4" ht="18" customHeight="1" x14ac:dyDescent="0.2">
      <c r="A6" s="3" t="s">
        <v>38</v>
      </c>
      <c r="B6" s="14" t="s">
        <v>42</v>
      </c>
      <c r="C6" s="5" t="s">
        <v>56</v>
      </c>
      <c r="D6" s="5" t="s">
        <v>50</v>
      </c>
    </row>
    <row r="7" spans="1:4" ht="18" customHeight="1" x14ac:dyDescent="0.2">
      <c r="A7" s="6" t="s">
        <v>34</v>
      </c>
      <c r="B7" s="14" t="s">
        <v>42</v>
      </c>
      <c r="C7" s="5" t="s">
        <v>52</v>
      </c>
      <c r="D7" s="5" t="s">
        <v>53</v>
      </c>
    </row>
    <row r="8" spans="1:4" ht="18" customHeight="1" x14ac:dyDescent="0.2">
      <c r="A8" s="9" t="s">
        <v>54</v>
      </c>
      <c r="B8" s="15" t="s">
        <v>42</v>
      </c>
      <c r="C8" s="16" t="s">
        <v>57</v>
      </c>
      <c r="D8" s="16" t="s">
        <v>115</v>
      </c>
    </row>
    <row r="9" spans="1:4" ht="27.5" customHeight="1" x14ac:dyDescent="0.2">
      <c r="A9" s="12" t="s">
        <v>30</v>
      </c>
      <c r="B9" s="6"/>
      <c r="C9" s="5"/>
      <c r="D9" s="5"/>
    </row>
    <row r="10" spans="1:4" ht="18" customHeight="1" x14ac:dyDescent="0.2">
      <c r="A10" s="3" t="s">
        <v>38</v>
      </c>
      <c r="B10" s="40" t="s">
        <v>119</v>
      </c>
      <c r="C10" s="5" t="s">
        <v>56</v>
      </c>
      <c r="D10" s="5" t="s">
        <v>50</v>
      </c>
    </row>
    <row r="11" spans="1:4" ht="18" customHeight="1" x14ac:dyDescent="0.2">
      <c r="A11" s="6" t="s">
        <v>32</v>
      </c>
      <c r="B11" s="40" t="s">
        <v>121</v>
      </c>
      <c r="C11" s="5" t="s">
        <v>46</v>
      </c>
      <c r="D11" s="5" t="s">
        <v>44</v>
      </c>
    </row>
    <row r="12" spans="1:4" ht="18" customHeight="1" thickBot="1" x14ac:dyDescent="0.25">
      <c r="A12" s="7" t="s">
        <v>58</v>
      </c>
      <c r="B12" s="41" t="s">
        <v>122</v>
      </c>
      <c r="C12" s="8" t="s">
        <v>127</v>
      </c>
      <c r="D12" s="8" t="s">
        <v>130</v>
      </c>
    </row>
    <row r="14" spans="1:4" x14ac:dyDescent="0.2">
      <c r="A14" s="1" t="s">
        <v>39</v>
      </c>
    </row>
    <row r="15" spans="1:4" x14ac:dyDescent="0.2">
      <c r="A15" s="1" t="s">
        <v>40</v>
      </c>
    </row>
    <row r="16" spans="1:4" x14ac:dyDescent="0.2">
      <c r="A16" s="1" t="s">
        <v>45</v>
      </c>
    </row>
    <row r="17" spans="1:1" x14ac:dyDescent="0.2">
      <c r="A17" s="1" t="s">
        <v>47</v>
      </c>
    </row>
    <row r="18" spans="1:1" x14ac:dyDescent="0.2">
      <c r="A18" s="1" t="s">
        <v>48</v>
      </c>
    </row>
    <row r="19" spans="1:1" x14ac:dyDescent="0.2">
      <c r="A19" s="1" t="s">
        <v>49</v>
      </c>
    </row>
    <row r="20" spans="1:1" x14ac:dyDescent="0.2">
      <c r="A20" s="1" t="s">
        <v>51</v>
      </c>
    </row>
    <row r="21" spans="1:1" x14ac:dyDescent="0.2">
      <c r="A21" s="1" t="s">
        <v>55</v>
      </c>
    </row>
    <row r="22" spans="1:1" x14ac:dyDescent="0.2">
      <c r="A22" s="1" t="s">
        <v>117</v>
      </c>
    </row>
    <row r="23" spans="1:1" x14ac:dyDescent="0.2">
      <c r="A23" s="1" t="s">
        <v>116</v>
      </c>
    </row>
    <row r="24" spans="1:1" x14ac:dyDescent="0.2">
      <c r="A24" s="1" t="s">
        <v>118</v>
      </c>
    </row>
    <row r="25" spans="1:1" x14ac:dyDescent="0.2">
      <c r="A25" s="1" t="s">
        <v>120</v>
      </c>
    </row>
    <row r="26" spans="1:1" x14ac:dyDescent="0.2">
      <c r="A26" s="1" t="s">
        <v>123</v>
      </c>
    </row>
    <row r="27" spans="1:1" x14ac:dyDescent="0.2">
      <c r="A27" s="1" t="s">
        <v>124</v>
      </c>
    </row>
    <row r="28" spans="1:1" x14ac:dyDescent="0.2">
      <c r="A28" s="1" t="s">
        <v>125</v>
      </c>
    </row>
    <row r="29" spans="1:1" x14ac:dyDescent="0.2">
      <c r="A29" s="1" t="s">
        <v>126</v>
      </c>
    </row>
    <row r="30" spans="1:1" x14ac:dyDescent="0.2">
      <c r="A30" s="1" t="s">
        <v>128</v>
      </c>
    </row>
    <row r="31" spans="1:1" x14ac:dyDescent="0.2">
      <c r="A31" s="1" t="s">
        <v>129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S1</vt:lpstr>
      <vt:lpstr>Table S2</vt:lpstr>
      <vt:lpstr>Table 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 Liao</cp:lastModifiedBy>
  <dcterms:created xsi:type="dcterms:W3CDTF">2015-06-05T18:19:34Z</dcterms:created>
  <dcterms:modified xsi:type="dcterms:W3CDTF">2021-02-04T14:56:14Z</dcterms:modified>
</cp:coreProperties>
</file>