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ari Vignesh\Downloads\"/>
    </mc:Choice>
  </mc:AlternateContent>
  <xr:revisionPtr revIDLastSave="0" documentId="13_ncr:1_{FCC9B20E-4988-4202-83C4-9757CA3E4F13}" xr6:coauthVersionLast="47" xr6:coauthVersionMax="47" xr10:uidLastSave="{00000000-0000-0000-0000-000000000000}"/>
  <bookViews>
    <workbookView xWindow="-108" yWindow="-108" windowWidth="23256" windowHeight="12456" xr2:uid="{00000000-000D-0000-FFFF-FFFF00000000}"/>
  </bookViews>
  <sheets>
    <sheet name="Advanced Fitness members data" sheetId="1" r:id="rId1"/>
    <sheet name="Referral Impact" sheetId="6" r:id="rId2"/>
    <sheet name="Revenue Calculation" sheetId="4" r:id="rId3"/>
    <sheet name="Low Engagement members" sheetId="9" r:id="rId4"/>
    <sheet name="Segment Profitability" sheetId="10" r:id="rId5"/>
    <sheet name="Gender&amp; Age distribution" sheetId="11" r:id="rId6"/>
  </sheets>
  <definedNames>
    <definedName name="Slicer_City">#N/A</definedName>
    <definedName name="Slicer_Membership_Type">#N/A</definedName>
    <definedName name="Slicer_Referral_By">#N/A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3" roundtripDataChecksum="GJwS0+B45xNQM+LKEkjyJlcr0UGtKlsJIMlgA/KehTo="/>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2" i="1"/>
  <c r="N36" i="9"/>
  <c r="M36" i="9"/>
  <c r="L36" i="9"/>
  <c r="M35" i="9"/>
  <c r="L35" i="9"/>
  <c r="N35" i="9" s="1"/>
  <c r="M34" i="9"/>
  <c r="L34" i="9"/>
  <c r="N34" i="9" s="1"/>
  <c r="M33" i="9"/>
  <c r="L33" i="9"/>
  <c r="N33" i="9" s="1"/>
  <c r="M32" i="9"/>
  <c r="L32" i="9"/>
  <c r="N32" i="9" s="1"/>
  <c r="M31" i="9"/>
  <c r="L31" i="9"/>
  <c r="N31" i="9" s="1"/>
  <c r="M30" i="9"/>
  <c r="L30" i="9"/>
  <c r="N30" i="9" s="1"/>
  <c r="M29" i="9"/>
  <c r="L29" i="9"/>
  <c r="N29" i="9" s="1"/>
  <c r="M28" i="9"/>
  <c r="L28" i="9"/>
  <c r="N28" i="9" s="1"/>
  <c r="M27" i="9"/>
  <c r="L27" i="9"/>
  <c r="N27" i="9" s="1"/>
  <c r="M26" i="9"/>
  <c r="L26" i="9"/>
  <c r="N26" i="9" s="1"/>
  <c r="M25" i="9"/>
  <c r="L25" i="9"/>
  <c r="N25" i="9" s="1"/>
  <c r="M24" i="9"/>
  <c r="L24" i="9"/>
  <c r="N24" i="9" s="1"/>
  <c r="M23" i="9"/>
  <c r="L23" i="9"/>
  <c r="N23" i="9" s="1"/>
  <c r="M22" i="9"/>
  <c r="L22" i="9"/>
  <c r="N22" i="9" s="1"/>
  <c r="M21" i="9"/>
  <c r="L21" i="9"/>
  <c r="N21" i="9" s="1"/>
  <c r="M20" i="9"/>
  <c r="L20" i="9"/>
  <c r="N20" i="9" s="1"/>
  <c r="M19" i="9"/>
  <c r="L19" i="9"/>
  <c r="N19" i="9" s="1"/>
  <c r="M18" i="9"/>
  <c r="L18" i="9"/>
  <c r="N18" i="9" s="1"/>
  <c r="M17" i="9"/>
  <c r="L17" i="9"/>
  <c r="N17" i="9" s="1"/>
  <c r="M16" i="9"/>
  <c r="L16" i="9"/>
  <c r="N16" i="9" s="1"/>
  <c r="M15" i="9"/>
  <c r="L15" i="9"/>
  <c r="N15" i="9" s="1"/>
  <c r="M14" i="9"/>
  <c r="L14" i="9"/>
  <c r="N14" i="9" s="1"/>
  <c r="M13" i="9"/>
  <c r="L13" i="9"/>
  <c r="N13" i="9" s="1"/>
  <c r="M12" i="9"/>
  <c r="L12" i="9"/>
  <c r="N12" i="9" s="1"/>
  <c r="M11" i="9"/>
  <c r="L11" i="9"/>
  <c r="N11" i="9" s="1"/>
  <c r="M10" i="9"/>
  <c r="L10" i="9"/>
  <c r="N10" i="9" s="1"/>
  <c r="M9" i="9"/>
  <c r="L9" i="9"/>
  <c r="N9" i="9" s="1"/>
  <c r="M8" i="9"/>
  <c r="L8" i="9"/>
  <c r="N8" i="9" s="1"/>
  <c r="M7" i="9"/>
  <c r="L7" i="9"/>
  <c r="N7" i="9" s="1"/>
  <c r="M6" i="9"/>
  <c r="L6" i="9"/>
  <c r="N6" i="9" s="1"/>
  <c r="M5" i="9"/>
  <c r="L5" i="9"/>
  <c r="N5" i="9" s="1"/>
  <c r="M4" i="9"/>
  <c r="L4" i="9"/>
  <c r="N4" i="9" s="1"/>
  <c r="M3" i="9"/>
  <c r="L3" i="9"/>
  <c r="N3" i="9" s="1"/>
  <c r="M2" i="9"/>
  <c r="L2" i="9"/>
  <c r="N2" i="9"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2" i="1"/>
  <c r="L3" i="1"/>
  <c r="N3" i="1" s="1"/>
  <c r="L4" i="1"/>
  <c r="N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2" i="1"/>
  <c r="N2" i="1" s="1"/>
  <c r="N37" i="1" l="1"/>
</calcChain>
</file>

<file path=xl/sharedStrings.xml><?xml version="1.0" encoding="utf-8"?>
<sst xmlns="http://schemas.openxmlformats.org/spreadsheetml/2006/main" count="504" uniqueCount="153">
  <si>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</si>
  <si>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</si>
  <si>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</si>
  <si>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</si>
  <si>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</si>
  <si>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</si>
  <si>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</si>
  <si>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</si>
  <si>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</si>
  <si>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</si>
  <si>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</si>
  <si>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</si>
  <si>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</si>
  <si>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</si>
  <si>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</si>
  <si>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</si>
  <si>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</si>
  <si>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</si>
  <si>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</si>
  <si>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</si>
  <si>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</si>
  <si>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</si>
  <si>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</si>
  <si>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</si>
  <si>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</si>
  <si>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</si>
  <si>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</si>
  <si>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</si>
  <si>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</si>
  <si>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</si>
  <si>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</si>
  <si>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</si>
  <si>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</si>
  <si>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</si>
  <si>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</si>
  <si>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</si>
  <si>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</si>
  <si>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</si>
  <si>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</si>
  <si>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</si>
  <si>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</si>
  <si>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</si>
  <si>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</si>
  <si>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</si>
  <si>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</si>
  <si>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</si>
  <si>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</si>
  <si>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</si>
  <si>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</si>
  <si>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</si>
  <si>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</si>
  <si>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</si>
  <si>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</si>
  <si>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</si>
  <si>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</si>
  <si>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</si>
  <si>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</si>
  <si>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</si>
  <si>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</si>
  <si>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</si>
  <si>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</si>
  <si>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</si>
  <si>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</si>
  <si>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</si>
  <si>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</si>
  <si>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</si>
  <si>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</si>
  <si>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</si>
  <si>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</si>
  <si>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</si>
  <si>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</si>
  <si>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</si>
  <si>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</si>
  <si>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</si>
  <si>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</si>
  <si>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</si>
  <si>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</si>
  <si>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</si>
  <si>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</si>
  <si>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</si>
  <si>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</si>
  <si>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</si>
  <si>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</si>
  <si>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</si>
  <si>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</si>
  <si>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</si>
  <si>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</si>
  <si>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</si>
  <si>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</si>
  <si>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</si>
  <si>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</si>
  <si>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</si>
  <si>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</si>
  <si>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</si>
  <si>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</si>
  <si>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</si>
  <si>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</si>
  <si>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</si>
  <si>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</si>
  <si>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</si>
  <si>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</si>
  <si>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</si>
  <si>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</si>
  <si>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</si>
  <si>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</si>
  <si>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</si>
  <si>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</si>
  <si>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ID</t>
  </si>
  <si>
    <t>Membership_Duration in months</t>
  </si>
  <si>
    <t>Referral_By</t>
  </si>
  <si>
    <t>Row Labels</t>
  </si>
  <si>
    <t>No</t>
  </si>
  <si>
    <t>Yes</t>
  </si>
  <si>
    <t>Grand Total</t>
  </si>
  <si>
    <t>Average of Monthly_Fee</t>
  </si>
  <si>
    <t>Revenue Calculation</t>
  </si>
  <si>
    <t>Sum of Revenue Calculation</t>
  </si>
  <si>
    <t>Column Labels</t>
  </si>
  <si>
    <t>Count of ID</t>
  </si>
  <si>
    <t xml:space="preserve">Age Group </t>
  </si>
  <si>
    <t>Adult</t>
  </si>
  <si>
    <t>Seniors</t>
  </si>
  <si>
    <t>Youth</t>
  </si>
  <si>
    <t>Count of Membership_Type</t>
  </si>
  <si>
    <t>Age distribution across members</t>
  </si>
  <si>
    <t>Gender wise count of membership</t>
  </si>
  <si>
    <t>REFERRAL IMPACT</t>
  </si>
  <si>
    <t>Count of Referred_By</t>
  </si>
  <si>
    <t>Summary :-</t>
  </si>
  <si>
    <t>Here the Membership period of user is been calculated in the month period in column L</t>
  </si>
  <si>
    <t>1)  To Find the membership calculation</t>
  </si>
  <si>
    <t xml:space="preserve">2) To find the referral impact for the membership fee </t>
  </si>
  <si>
    <t>Firstly, the referral details was calculated in the column M</t>
  </si>
  <si>
    <t xml:space="preserve">Then using the referral the average  monthly fee of the members with referral and without referral are calculated are shown up in Pivot table with chart comparison </t>
  </si>
  <si>
    <t>3) To find Revenue calculation</t>
  </si>
  <si>
    <t>Total Revenue</t>
  </si>
  <si>
    <t>Then the total revenue has been calculated has 292290</t>
  </si>
  <si>
    <t xml:space="preserve">Pivot table is created to find the Revenue according to the membership and city wise breakdown has been shown </t>
  </si>
  <si>
    <t>4)Low enngagement members</t>
  </si>
  <si>
    <t>Here the inactive users are been flagged</t>
  </si>
  <si>
    <t>5)Segement profiablilty dashboard</t>
  </si>
  <si>
    <t>Segemnt Profitability dashboard are been created using Pivot table and charts</t>
  </si>
  <si>
    <t>From the insights the most profit has been shown using the combination of city, membership type and referral</t>
  </si>
  <si>
    <t xml:space="preserve">Firstly Revenue was calculated with the values of monthly fee and  membership duration in month </t>
  </si>
  <si>
    <t xml:space="preserve">Using condtitional formatting,  the member with attendence &lt; 8  and membership duration &gt;= 6 has been highlighted </t>
  </si>
  <si>
    <t>Average revenue per member across different segments varies according to the segments</t>
  </si>
  <si>
    <t xml:space="preserve">Sum of revenue with referral for different city was = 114407 </t>
  </si>
  <si>
    <t xml:space="preserve">Sum of revenue without referral for different city was = 177883 </t>
  </si>
  <si>
    <t>Here the Powerfit has to focus more on the markets to get more profit</t>
  </si>
  <si>
    <t>6) Age wise distribbution</t>
  </si>
  <si>
    <t xml:space="preserve">Here the age wise distribution and count of members in different city are calculated </t>
  </si>
  <si>
    <t>Active status</t>
  </si>
  <si>
    <r>
      <t xml:space="preserve">To find inactive member here it is assumed members aren't active from last three months have calculated as </t>
    </r>
    <r>
      <rPr>
        <b/>
        <sz val="12"/>
        <color theme="1"/>
        <rFont val="Calibri"/>
        <family val="2"/>
        <scheme val="minor"/>
      </rPr>
      <t>"inactive"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</si>
</sst>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sz val="11"/>
      <color theme="1"/>
      <name val="Calibri"/>
      <family val="2"/>
      <scheme val="minor"/>
    </font>
    <font>
      <b/>
      <sz val="11"/>
      <color theme="1"/>
      <name val="Calibri"/>
    </font>
    <font>
      <sz val="11"/>
      <color theme="1"/>
      <name val="Calibri"/>
      <scheme val="minor"/>
    </font>
    <font>
      <sz val="11"/>
      <color theme="1"/>
      <name val="Calibri"/>
    </font>
    <font>
      <b/>
      <sz val="14"/>
      <color theme="1"/>
      <name val="Calibri"/>
      <family val="2"/>
      <scheme val="minor"/>
    </font>
    <font>
      <b/>
      <sz val="12"/>
      <color theme="1"/>
      <name val="Calibri"/>
      <family val="2"/>
    </font>
    <font>
      <sz val="12"/>
      <color theme="1"/>
      <name val="Calibri"/>
      <family val="2"/>
      <scheme val="minor"/>
    </font>
    <font>
      <sz val="12"/>
      <color theme="1"/>
      <name val="Calibri"/>
      <family val="2"/>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47">
    <xf numFmtId="0" fontId="0" fillId="0" borderId="0" xfId="0" applyFont="1" applyAlignment="1"/>
    <xf numFmtId="0" fontId="3" fillId="0" borderId="1" xfId="0" applyFont="1" applyBorder="1" applyAlignment="1">
      <alignment horizontal="center"/>
    </xf>
    <xf numFmtId="0" fontId="0" fillId="0" borderId="1" xfId="0" applyFont="1" applyBorder="1" applyAlignment="1">
      <alignment horizontal="center"/>
    </xf>
    <xf numFmtId="14" fontId="4" fillId="0" borderId="1" xfId="0" applyNumberFormat="1" applyFont="1" applyBorder="1" applyAlignment="1">
      <alignment horizontal="center"/>
    </xf>
    <xf numFmtId="14" fontId="0" fillId="0" borderId="0" xfId="0" applyNumberFormat="1" applyFont="1" applyAlignment="1"/>
    <xf numFmtId="0" fontId="0" fillId="0" borderId="0" xfId="0" applyNumberFormat="1" applyFont="1" applyAlignment="1"/>
    <xf numFmtId="1" fontId="0" fillId="0" borderId="1" xfId="0" applyNumberFormat="1" applyFont="1" applyBorder="1" applyAlignment="1">
      <alignment horizontal="center"/>
    </xf>
    <xf numFmtId="1"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3" fillId="0" borderId="2" xfId="0" applyFont="1" applyBorder="1" applyAlignment="1">
      <alignment horizontal="center"/>
    </xf>
    <xf numFmtId="1" fontId="0" fillId="0" borderId="3" xfId="0" applyNumberFormat="1" applyFont="1" applyBorder="1" applyAlignment="1"/>
    <xf numFmtId="0" fontId="2" fillId="0" borderId="4" xfId="0" applyFont="1" applyBorder="1" applyAlignment="1">
      <alignment horizontal="center"/>
    </xf>
    <xf numFmtId="0" fontId="2" fillId="0" borderId="5" xfId="0" applyFont="1" applyBorder="1" applyAlignment="1">
      <alignment horizontal="center"/>
    </xf>
    <xf numFmtId="14" fontId="2" fillId="0" borderId="5" xfId="0" applyNumberFormat="1" applyFont="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14" fontId="4" fillId="0" borderId="8" xfId="0" applyNumberFormat="1" applyFont="1" applyBorder="1" applyAlignment="1">
      <alignment horizontal="center"/>
    </xf>
    <xf numFmtId="0" fontId="0" fillId="0" borderId="8" xfId="0" applyFont="1" applyBorder="1" applyAlignment="1">
      <alignment horizontal="center"/>
    </xf>
    <xf numFmtId="1" fontId="0" fillId="0" borderId="8" xfId="0" applyNumberFormat="1" applyFont="1" applyBorder="1" applyAlignment="1">
      <alignment horizontal="center"/>
    </xf>
    <xf numFmtId="1" fontId="0" fillId="0" borderId="9" xfId="0" applyNumberFormat="1" applyFont="1" applyBorder="1" applyAlignment="1"/>
    <xf numFmtId="0" fontId="1" fillId="0" borderId="0" xfId="0" applyFont="1" applyAlignment="1"/>
    <xf numFmtId="1" fontId="0" fillId="0" borderId="0" xfId="0" pivotButton="1" applyNumberFormat="1" applyFont="1" applyAlignment="1"/>
    <xf numFmtId="1" fontId="0" fillId="0" borderId="0" xfId="0" applyNumberFormat="1" applyFont="1" applyAlignment="1">
      <alignment horizontal="left"/>
    </xf>
    <xf numFmtId="0" fontId="6" fillId="0" borderId="4" xfId="0" applyFont="1" applyBorder="1" applyAlignment="1">
      <alignment horizontal="center"/>
    </xf>
    <xf numFmtId="0" fontId="6" fillId="0" borderId="5" xfId="0" applyFont="1" applyBorder="1" applyAlignment="1">
      <alignment horizontal="center"/>
    </xf>
    <xf numFmtId="14" fontId="6" fillId="0" borderId="5" xfId="0" applyNumberFormat="1" applyFont="1" applyBorder="1" applyAlignment="1">
      <alignment horizontal="center"/>
    </xf>
    <xf numFmtId="1" fontId="6" fillId="0" borderId="5" xfId="0" applyNumberFormat="1" applyFont="1" applyFill="1" applyBorder="1" applyAlignment="1">
      <alignment horizontal="center"/>
    </xf>
    <xf numFmtId="0" fontId="6" fillId="0" borderId="5" xfId="0" applyFont="1" applyFill="1" applyBorder="1" applyAlignment="1">
      <alignment horizontal="center"/>
    </xf>
    <xf numFmtId="0" fontId="6" fillId="0" borderId="6" xfId="0" applyFont="1" applyFill="1" applyBorder="1" applyAlignment="1">
      <alignment horizontal="center"/>
    </xf>
    <xf numFmtId="0" fontId="7" fillId="0" borderId="10" xfId="0" applyFont="1" applyBorder="1" applyAlignment="1"/>
    <xf numFmtId="0" fontId="7" fillId="0" borderId="0" xfId="0" applyFont="1" applyAlignment="1"/>
    <xf numFmtId="0" fontId="7" fillId="0" borderId="1" xfId="0" applyFont="1" applyBorder="1" applyAlignment="1">
      <alignment horizontal="center"/>
    </xf>
    <xf numFmtId="14" fontId="8" fillId="0" borderId="1" xfId="0" applyNumberFormat="1" applyFont="1" applyBorder="1" applyAlignment="1">
      <alignment horizontal="center"/>
    </xf>
    <xf numFmtId="1" fontId="7" fillId="0" borderId="1" xfId="0" applyNumberFormat="1" applyFont="1" applyBorder="1" applyAlignment="1">
      <alignment horizontal="center"/>
    </xf>
    <xf numFmtId="14" fontId="7" fillId="0" borderId="0" xfId="0" applyNumberFormat="1" applyFont="1" applyAlignment="1"/>
    <xf numFmtId="1" fontId="7" fillId="0" borderId="0" xfId="0" applyNumberFormat="1" applyFont="1" applyAlignment="1"/>
    <xf numFmtId="0" fontId="9" fillId="0" borderId="0" xfId="0" applyFont="1" applyAlignment="1"/>
    <xf numFmtId="0" fontId="9" fillId="3" borderId="11" xfId="0" applyFont="1" applyFill="1" applyBorder="1" applyAlignment="1"/>
    <xf numFmtId="0" fontId="9" fillId="3" borderId="11" xfId="0" applyFont="1" applyFill="1" applyBorder="1"/>
    <xf numFmtId="0" fontId="7" fillId="0" borderId="0" xfId="0" applyFont="1" applyAlignment="1">
      <alignment horizontal="left"/>
    </xf>
    <xf numFmtId="0" fontId="7" fillId="0" borderId="0" xfId="0" applyNumberFormat="1" applyFont="1" applyAlignment="1"/>
    <xf numFmtId="0" fontId="9" fillId="3" borderId="12" xfId="0" applyFont="1" applyFill="1" applyBorder="1" applyAlignment="1">
      <alignment horizontal="left"/>
    </xf>
    <xf numFmtId="0" fontId="9" fillId="3" borderId="12" xfId="0" applyNumberFormat="1" applyFont="1" applyFill="1" applyBorder="1" applyAlignment="1"/>
    <xf numFmtId="0" fontId="5" fillId="2" borderId="0" xfId="0" applyFont="1" applyFill="1" applyAlignment="1">
      <alignment horizontal="center"/>
    </xf>
  </cellXfs>
  <cellStyles count="1">
    <cellStyle name="Normal" xfId="0" builtinId="0"/>
  </cellStyles>
  <dxfs count="5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border outline="0">
        <bottom style="thin">
          <color indexed="64"/>
        </bottom>
      </border>
    </dxf>
    <dxf>
      <fill>
        <patternFill>
          <bgColor theme="9" tint="0.59996337778862885"/>
        </patternFill>
      </fill>
    </dxf>
    <dxf>
      <fill>
        <patternFill>
          <bgColor theme="9" tint="0.59996337778862885"/>
        </patternFill>
      </fill>
    </dxf>
    <dxf>
      <numFmt numFmtId="1" formatCode="0"/>
    </dxf>
    <dxf>
      <numFmt numFmtId="2" formatCode="0.00"/>
    </dxf>
    <dxf>
      <numFmt numFmtId="1" formatCode="0"/>
    </dxf>
    <dxf>
      <font>
        <strike val="0"/>
        <outline val="0"/>
        <shadow val="0"/>
        <u val="none"/>
        <vertAlign val="baseline"/>
        <sz val="12"/>
        <color theme="1"/>
        <name val="Calibri"/>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none"/>
      </font>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none"/>
      </font>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ont>
      <alignment horizontal="center" vertical="bottom" textRotation="0" wrapText="0" indent="0" justifyLastLine="0" shrinkToFit="0" readingOrder="0"/>
    </dxf>
    <dxf>
      <border outline="0">
        <bottom style="thin">
          <color indexed="64"/>
        </bottom>
      </border>
    </dxf>
    <dxf>
      <font>
        <strike val="0"/>
        <outline val="0"/>
        <shadow val="0"/>
        <u val="none"/>
        <vertAlign val="baseline"/>
        <sz val="12"/>
        <color theme="1"/>
        <name val="Calibri"/>
      </font>
    </dxf>
    <dxf>
      <numFmt numFmtId="30" formatCode="@"/>
      <fill>
        <patternFill>
          <bgColor theme="6" tint="0.59996337778862885"/>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[Advanced_Fitness_Members_India.xlsx]Referral Impact!PivotTable4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Referra</a:t>
            </a:r>
            <a:r>
              <a:rPr lang="en-IN" baseline="0"/>
              <a:t>l Impact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'Referral Impact'!$B$3</c:f>
              <c:strCache>
                <c:ptCount val="1"/>
                <c:pt idx="0">
                  <c:v>Average of Monthly_Fee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'Referral Impact'!$A$4:$A$6</c:f>
              <c:strCache>
                <c:ptCount val="2"/>
                <c:pt idx="0">
                  <c:v>Yes</c:v>
                </c:pt>
                <c:pt idx="1">
                  <c:v>No</c:v>
                </c:pt>
              </c:strCache>
            </c:strRef>
          </c:cat>
          <c:val>
            <c:numRef>
              <c:f>'Referral Impact'!$B$4:$B$6</c:f>
              <c:numCache>
                <c:formatCode>0</c:formatCode>
                <c:ptCount val="2"/>
                <c:pt idx="0">
                  <c:v>1406.6666666666667</c:v>
                </c:pt>
                <c:pt idx="1">
                  <c:v>1530</c:v>
                </c:pt>
              </c:numCache>
            </c:numRef>
          </c:val>
          <c:extLst>
            <c:ext xmlns:c16="http://schemas.microsoft.com/office/drawing/2014/chart" uri="{C3380CC4-5D6E-409C-BE32-E72D297353CC}">
              <c16:uniqueId val="{00000002-A9E5-43CF-B517-5CD3F29930B7}"/>
            </c:ext>
          </c:extLst>
        </c:ser>
        <c:ser>
          <c:idx val="1"/>
          <c:order val="1"/>
          <c:tx>
            <c:strRef>
              <c:f>'Referral Impact'!$C$3</c:f>
              <c:strCache>
                <c:ptCount val="1"/>
                <c:pt idx="0">
                  <c:v>Count of Referred_By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'Referral Impact'!$A$4:$A$6</c:f>
              <c:strCache>
                <c:ptCount val="2"/>
                <c:pt idx="0">
                  <c:v>Yes</c:v>
                </c:pt>
                <c:pt idx="1">
                  <c:v>No</c:v>
                </c:pt>
              </c:strCache>
            </c:strRef>
          </c:cat>
          <c:val>
            <c:numRef>
              <c:f>'Referral Impact'!$C$4:$C$6</c:f>
              <c:numCache>
                <c:formatCode>0</c:formatCode>
                <c:ptCount val="2"/>
                <c:pt idx="0">
                  <c:v>15</c:v>
                </c:pt>
              </c:numCache>
            </c:numRef>
          </c:val>
          <c:extLst>
            <c:ext xmlns:c16="http://schemas.microsoft.com/office/drawing/2014/chart" uri="{C3380CC4-5D6E-409C-BE32-E72D297353CC}">
              <c16:uniqueId val="{00000012-A9E5-43CF-B517-5CD3F29930B7}"/>
            </c:ext>
          </c:extLst>
        </c:ser>
        <c:dLbls>
          <c:dLblPos val="outEnd"/>
          <c:showLegendKey val="0"/>
          <c:showVal val="1"/>
          <c:showCatName val="0"/>
          <c:showSerName val="0"/>
          <c:showPercent val="0"/>
          <c:showBubbleSize val="0"/>
        </c:dLbls>
        <c:gapWidth val="100"/>
        <c:overlap val="-24"/>
        <c:axId val="445403615"/>
        <c:axId val="445415263"/>
      </c:barChart>
      <c:catAx>
        <c:axId val="4454036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Referral</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415263"/>
        <c:crosses val="autoZero"/>
        <c:auto val="1"/>
        <c:lblAlgn val="ctr"/>
        <c:lblOffset val="100"/>
        <c:noMultiLvlLbl val="0"/>
      </c:catAx>
      <c:valAx>
        <c:axId val="4454152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a:t>
                </a:r>
                <a:r>
                  <a:rPr lang="en-IN" baseline="0"/>
                  <a:t> Calulation</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40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[Advanced_Fitness_Members_India.xlsx]Revenue Calculation!PivotTable2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Calculation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Calculation'!$B$3:$B$4</c:f>
              <c:strCache>
                <c:ptCount val="1"/>
                <c:pt idx="0">
                  <c:v>Bengaluru</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Calculation'!$A$5:$A$9</c:f>
              <c:strCache>
                <c:ptCount val="4"/>
                <c:pt idx="0">
                  <c:v>Basic</c:v>
                </c:pt>
                <c:pt idx="1">
                  <c:v>Family</c:v>
                </c:pt>
                <c:pt idx="2">
                  <c:v>Premium</c:v>
                </c:pt>
                <c:pt idx="3">
                  <c:v>Standard</c:v>
                </c:pt>
              </c:strCache>
            </c:strRef>
          </c:cat>
          <c:val>
            <c:numRef>
              <c:f>'Revenue Calculation'!$B$5:$B$9</c:f>
              <c:numCache>
                <c:formatCode>0</c:formatCode>
                <c:ptCount val="4"/>
                <c:pt idx="0">
                  <c:v>5066.6666666666661</c:v>
                </c:pt>
                <c:pt idx="1">
                  <c:v>17916.666666666668</c:v>
                </c:pt>
                <c:pt idx="2">
                  <c:v>17760</c:v>
                </c:pt>
                <c:pt idx="3">
                  <c:v>18120</c:v>
                </c:pt>
              </c:numCache>
            </c:numRef>
          </c:val>
          <c:extLst>
            <c:ext xmlns:c16="http://schemas.microsoft.com/office/drawing/2014/chart" uri="{C3380CC4-5D6E-409C-BE32-E72D297353CC}">
              <c16:uniqueId val="{00000001-3E95-46B3-9542-3D355FE9FEFB}"/>
            </c:ext>
          </c:extLst>
        </c:ser>
        <c:ser>
          <c:idx val="1"/>
          <c:order val="1"/>
          <c:tx>
            <c:strRef>
              <c:f>'Revenue Calculation'!$C$3:$C$4</c:f>
              <c:strCache>
                <c:ptCount val="1"/>
                <c:pt idx="0">
                  <c:v>Delhi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Calculation'!$A$5:$A$9</c:f>
              <c:strCache>
                <c:ptCount val="4"/>
                <c:pt idx="0">
                  <c:v>Basic</c:v>
                </c:pt>
                <c:pt idx="1">
                  <c:v>Family</c:v>
                </c:pt>
                <c:pt idx="2">
                  <c:v>Premium</c:v>
                </c:pt>
                <c:pt idx="3">
                  <c:v>Standard</c:v>
                </c:pt>
              </c:strCache>
            </c:strRef>
          </c:cat>
          <c:val>
            <c:numRef>
              <c:f>'Revenue Calculation'!$C$5:$C$9</c:f>
              <c:numCache>
                <c:formatCode>0</c:formatCode>
                <c:ptCount val="4"/>
                <c:pt idx="0">
                  <c:v>15146.666666666666</c:v>
                </c:pt>
                <c:pt idx="1">
                  <c:v>36333.333333333336</c:v>
                </c:pt>
                <c:pt idx="2">
                  <c:v>240</c:v>
                </c:pt>
                <c:pt idx="3">
                  <c:v>1000</c:v>
                </c:pt>
              </c:numCache>
            </c:numRef>
          </c:val>
          <c:extLst>
            <c:ext xmlns:c16="http://schemas.microsoft.com/office/drawing/2014/chart" uri="{C3380CC4-5D6E-409C-BE32-E72D297353CC}">
              <c16:uniqueId val="{00000002-3E95-46B3-9542-3D355FE9FEFB}"/>
            </c:ext>
          </c:extLst>
        </c:ser>
        <c:ser>
          <c:idx val="2"/>
          <c:order val="2"/>
          <c:tx>
            <c:strRef>
              <c:f>'Revenue Calculation'!$D$3:$D$4</c:f>
              <c:strCache>
                <c:ptCount val="1"/>
                <c:pt idx="0">
                  <c:v>Hyderabad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Calculation'!$A$5:$A$9</c:f>
              <c:strCache>
                <c:ptCount val="4"/>
                <c:pt idx="0">
                  <c:v>Basic</c:v>
                </c:pt>
                <c:pt idx="1">
                  <c:v>Family</c:v>
                </c:pt>
                <c:pt idx="2">
                  <c:v>Premium</c:v>
                </c:pt>
                <c:pt idx="3">
                  <c:v>Standard</c:v>
                </c:pt>
              </c:strCache>
            </c:strRef>
          </c:cat>
          <c:val>
            <c:numRef>
              <c:f>'Revenue Calculation'!$D$5:$D$9</c:f>
              <c:numCache>
                <c:formatCode>0</c:formatCode>
                <c:ptCount val="4"/>
                <c:pt idx="0">
                  <c:v>5520</c:v>
                </c:pt>
                <c:pt idx="1">
                  <c:v>583.33333333333337</c:v>
                </c:pt>
                <c:pt idx="3">
                  <c:v>25760</c:v>
                </c:pt>
              </c:numCache>
            </c:numRef>
          </c:val>
          <c:extLst>
            <c:ext xmlns:c16="http://schemas.microsoft.com/office/drawing/2014/chart" uri="{C3380CC4-5D6E-409C-BE32-E72D297353CC}">
              <c16:uniqueId val="{00000003-3E95-46B3-9542-3D355FE9FEFB}"/>
            </c:ext>
          </c:extLst>
        </c:ser>
        <c:ser>
          <c:idx val="3"/>
          <c:order val="3"/>
          <c:tx>
            <c:strRef>
              <c:f>'Revenue Calculation'!$E$3:$E$4</c:f>
              <c:strCache>
                <c:ptCount val="1"/>
                <c:pt idx="0">
                  <c:v>Kolkata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Calculation'!$A$5:$A$9</c:f>
              <c:strCache>
                <c:ptCount val="4"/>
                <c:pt idx="0">
                  <c:v>Basic</c:v>
                </c:pt>
                <c:pt idx="1">
                  <c:v>Family</c:v>
                </c:pt>
                <c:pt idx="2">
                  <c:v>Premium</c:v>
                </c:pt>
                <c:pt idx="3">
                  <c:v>Standard</c:v>
                </c:pt>
              </c:strCache>
            </c:strRef>
          </c:cat>
          <c:val>
            <c:numRef>
              <c:f>'Revenue Calculation'!$E$5:$E$9</c:f>
              <c:numCache>
                <c:formatCode>0</c:formatCode>
                <c:ptCount val="4"/>
                <c:pt idx="0">
                  <c:v>346.66666666666669</c:v>
                </c:pt>
                <c:pt idx="1">
                  <c:v>9000</c:v>
                </c:pt>
                <c:pt idx="2">
                  <c:v>11880</c:v>
                </c:pt>
                <c:pt idx="3">
                  <c:v>16560</c:v>
                </c:pt>
              </c:numCache>
            </c:numRef>
          </c:val>
          <c:extLst>
            <c:ext xmlns:c16="http://schemas.microsoft.com/office/drawing/2014/chart" uri="{C3380CC4-5D6E-409C-BE32-E72D297353CC}">
              <c16:uniqueId val="{00000004-3E95-46B3-9542-3D355FE9FEFB}"/>
            </c:ext>
          </c:extLst>
        </c:ser>
        <c:ser>
          <c:idx val="4"/>
          <c:order val="4"/>
          <c:tx>
            <c:strRef>
              <c:f>'Revenue Calculation'!$F$3:$F$4</c:f>
              <c:strCache>
                <c:ptCount val="1"/>
                <c:pt idx="0">
                  <c:v>Mumbai</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Calculation'!$A$5:$A$9</c:f>
              <c:strCache>
                <c:ptCount val="4"/>
                <c:pt idx="0">
                  <c:v>Basic</c:v>
                </c:pt>
                <c:pt idx="1">
                  <c:v>Family</c:v>
                </c:pt>
                <c:pt idx="2">
                  <c:v>Premium</c:v>
                </c:pt>
                <c:pt idx="3">
                  <c:v>Standard</c:v>
                </c:pt>
              </c:strCache>
            </c:strRef>
          </c:cat>
          <c:val>
            <c:numRef>
              <c:f>'Revenue Calculation'!$F$5:$F$9</c:f>
              <c:numCache>
                <c:formatCode>0</c:formatCode>
                <c:ptCount val="4"/>
                <c:pt idx="0">
                  <c:v>11360.000000000002</c:v>
                </c:pt>
                <c:pt idx="1">
                  <c:v>18250</c:v>
                </c:pt>
                <c:pt idx="2">
                  <c:v>36840</c:v>
                </c:pt>
                <c:pt idx="3">
                  <c:v>18720</c:v>
                </c:pt>
              </c:numCache>
            </c:numRef>
          </c:val>
          <c:extLst>
            <c:ext xmlns:c16="http://schemas.microsoft.com/office/drawing/2014/chart" uri="{C3380CC4-5D6E-409C-BE32-E72D297353CC}">
              <c16:uniqueId val="{00000005-3E95-46B3-9542-3D355FE9FEFB}"/>
            </c:ext>
          </c:extLst>
        </c:ser>
        <c:ser>
          <c:idx val="5"/>
          <c:order val="5"/>
          <c:tx>
            <c:strRef>
              <c:f>'Revenue Calculation'!$G$3:$G$4</c:f>
              <c:strCache>
                <c:ptCount val="1"/>
                <c:pt idx="0">
                  <c:v>Pune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 Calculation'!$A$5:$A$9</c:f>
              <c:strCache>
                <c:ptCount val="4"/>
                <c:pt idx="0">
                  <c:v>Basic</c:v>
                </c:pt>
                <c:pt idx="1">
                  <c:v>Family</c:v>
                </c:pt>
                <c:pt idx="2">
                  <c:v>Premium</c:v>
                </c:pt>
                <c:pt idx="3">
                  <c:v>Standard</c:v>
                </c:pt>
              </c:strCache>
            </c:strRef>
          </c:cat>
          <c:val>
            <c:numRef>
              <c:f>'Revenue Calculation'!$G$5:$G$9</c:f>
              <c:numCache>
                <c:formatCode>0</c:formatCode>
                <c:ptCount val="4"/>
                <c:pt idx="0">
                  <c:v>3066.666666666667</c:v>
                </c:pt>
                <c:pt idx="2">
                  <c:v>7980</c:v>
                </c:pt>
                <c:pt idx="3">
                  <c:v>14840</c:v>
                </c:pt>
              </c:numCache>
            </c:numRef>
          </c:val>
          <c:extLst>
            <c:ext xmlns:c16="http://schemas.microsoft.com/office/drawing/2014/chart" uri="{C3380CC4-5D6E-409C-BE32-E72D297353CC}">
              <c16:uniqueId val="{00000006-3E95-46B3-9542-3D355FE9FEFB}"/>
            </c:ext>
          </c:extLst>
        </c:ser>
        <c:dLbls>
          <c:dLblPos val="inEnd"/>
          <c:showLegendKey val="0"/>
          <c:showVal val="1"/>
          <c:showCatName val="0"/>
          <c:showSerName val="0"/>
          <c:showPercent val="0"/>
          <c:showBubbleSize val="0"/>
        </c:dLbls>
        <c:gapWidth val="100"/>
        <c:overlap val="-24"/>
        <c:axId val="445402783"/>
        <c:axId val="445404863"/>
      </c:barChart>
      <c:catAx>
        <c:axId val="4454027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Membership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404863"/>
        <c:crosses val="autoZero"/>
        <c:auto val="1"/>
        <c:lblAlgn val="ctr"/>
        <c:lblOffset val="100"/>
        <c:noMultiLvlLbl val="0"/>
      </c:catAx>
      <c:valAx>
        <c:axId val="4454048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Revenue Amount</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40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[Advanced_Fitness_Members_India.xlsx]Segment Profitability!PivotTable5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Segment Profitability</a:t>
            </a:r>
            <a:r>
              <a:rPr lang="en-IN" baseline="0"/>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'Segment Profitability'!$B$3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Profitability'!$A$4:$A$10</c:f>
              <c:strCache>
                <c:ptCount val="6"/>
                <c:pt idx="0">
                  <c:v>Bengaluru</c:v>
                </c:pt>
                <c:pt idx="1">
                  <c:v>Delhi</c:v>
                </c:pt>
                <c:pt idx="2">
                  <c:v>Hyderabad</c:v>
                </c:pt>
                <c:pt idx="3">
                  <c:v>Kolkata</c:v>
                </c:pt>
                <c:pt idx="4">
                  <c:v>Mumbai</c:v>
                </c:pt>
                <c:pt idx="5">
                  <c:v>Pune</c:v>
                </c:pt>
              </c:strCache>
            </c:strRef>
          </c:cat>
          <c:val>
            <c:numRef>
              <c:f>'Segment Profitability'!$B$4:$B$10</c:f>
              <c:numCache>
                <c:formatCode>0</c:formatCode>
                <c:ptCount val="6"/>
                <c:pt idx="0">
                  <c:v>29400</c:v>
                </c:pt>
                <c:pt idx="1">
                  <c:v>37573.333333333336</c:v>
                </c:pt>
                <c:pt idx="2">
                  <c:v>20343.333333333332</c:v>
                </c:pt>
                <c:pt idx="3">
                  <c:v>14380</c:v>
                </c:pt>
                <c:pt idx="4">
                  <c:v>58973.333333333343</c:v>
                </c:pt>
                <c:pt idx="5">
                  <c:v>17213.333333333332</c:v>
                </c:pt>
              </c:numCache>
            </c:numRef>
          </c:val>
          <c:extLst>
            <c:ext xmlns:c16="http://schemas.microsoft.com/office/drawing/2014/chart" uri="{C3380CC4-5D6E-409C-BE32-E72D297353CC}">
              <c16:uniqueId val="{00000036-8F70-4972-BDB1-5539B9E3D878}"/>
            </c:ext>
          </c:extLst>
        </c:ser>
        <c:dLbls>
          <c:dLblPos val="outEnd"/>
          <c:showLegendKey val="0"/>
          <c:showVal val="1"/>
          <c:showCatName val="0"/>
          <c:showSerName val="0"/>
          <c:showPercent val="0"/>
          <c:showBubbleSize val="0"/>
        </c:dLbls>
        <c:gapWidth val="100"/>
        <c:overlap val="-24"/>
        <c:axId val="554164591"/>
        <c:axId val="554162927"/>
      </c:barChart>
      <c:catAx>
        <c:axId val="5541645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162927"/>
        <c:crosses val="autoZero"/>
        <c:auto val="1"/>
        <c:lblAlgn val="ctr"/>
        <c:lblOffset val="100"/>
        <c:noMultiLvlLbl val="0"/>
      </c:catAx>
      <c:valAx>
        <c:axId val="55416292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16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[Advanced_Fitness_Members_India.xlsx]Segment Profitability!PivotTable5</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'Segment Profitability'!$B$3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8C5-4CEE-9BC4-0216E53F62E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8C5-4CEE-9BC4-0216E53F62E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8C5-4CEE-9BC4-0216E53F62E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8C5-4CEE-9BC4-0216E53F62E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8C5-4CEE-9BC4-0216E53F62E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8C5-4CEE-9BC4-0216E53F62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'Segment Profitability'!$A$4:$A$10</c:f>
              <c:strCache>
                <c:ptCount val="6"/>
                <c:pt idx="0">
                  <c:v>Bengaluru</c:v>
                </c:pt>
                <c:pt idx="1">
                  <c:v>Delhi</c:v>
                </c:pt>
                <c:pt idx="2">
                  <c:v>Hyderabad</c:v>
                </c:pt>
                <c:pt idx="3">
                  <c:v>Kolkata</c:v>
                </c:pt>
                <c:pt idx="4">
                  <c:v>Mumbai</c:v>
                </c:pt>
                <c:pt idx="5">
                  <c:v>Pune</c:v>
                </c:pt>
              </c:strCache>
            </c:strRef>
          </c:cat>
          <c:val>
            <c:numRef>
              <c:f>'Segment Profitability'!$B$4:$B$10</c:f>
              <c:numCache>
                <c:formatCode>0</c:formatCode>
                <c:ptCount val="6"/>
                <c:pt idx="0">
                  <c:v>29400</c:v>
                </c:pt>
                <c:pt idx="1">
                  <c:v>37573.333333333336</c:v>
                </c:pt>
                <c:pt idx="2">
                  <c:v>20343.333333333332</c:v>
                </c:pt>
                <c:pt idx="3">
                  <c:v>14380</c:v>
                </c:pt>
                <c:pt idx="4">
                  <c:v>58973.333333333343</c:v>
                </c:pt>
                <c:pt idx="5">
                  <c:v>17213.333333333332</c:v>
                </c:pt>
              </c:numCache>
            </c:numRef>
          </c:val>
          <c:extLst>
            <c:ext xmlns:c16="http://schemas.microsoft.com/office/drawing/2014/chart" uri="{C3380CC4-5D6E-409C-BE32-E72D297353CC}">
              <c16:uniqueId val="{00000000-8431-4797-B672-E9418A4BA64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[Advanced_Fitness_Members_India.xlsx]Segment Profitability!PivotTable5</c:name>
    <c:fmtId val="1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'Segment Profitability'!$B$3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 Profitability'!$A$4:$A$10</c:f>
              <c:strCache>
                <c:ptCount val="6"/>
                <c:pt idx="0">
                  <c:v>Bengaluru</c:v>
                </c:pt>
                <c:pt idx="1">
                  <c:v>Delhi</c:v>
                </c:pt>
                <c:pt idx="2">
                  <c:v>Hyderabad</c:v>
                </c:pt>
                <c:pt idx="3">
                  <c:v>Kolkata</c:v>
                </c:pt>
                <c:pt idx="4">
                  <c:v>Mumbai</c:v>
                </c:pt>
                <c:pt idx="5">
                  <c:v>Pune</c:v>
                </c:pt>
              </c:strCache>
            </c:strRef>
          </c:cat>
          <c:val>
            <c:numRef>
              <c:f>'Segment Profitability'!$B$4:$B$10</c:f>
              <c:numCache>
                <c:formatCode>0</c:formatCode>
                <c:ptCount val="6"/>
                <c:pt idx="0">
                  <c:v>29400</c:v>
                </c:pt>
                <c:pt idx="1">
                  <c:v>37573.333333333336</c:v>
                </c:pt>
                <c:pt idx="2">
                  <c:v>20343.333333333332</c:v>
                </c:pt>
                <c:pt idx="3">
                  <c:v>14380</c:v>
                </c:pt>
                <c:pt idx="4">
                  <c:v>58973.333333333343</c:v>
                </c:pt>
                <c:pt idx="5">
                  <c:v>17213.333333333332</c:v>
                </c:pt>
              </c:numCache>
            </c:numRef>
          </c:val>
          <c:smooth val="0"/>
          <c:extLst>
            <c:ext xmlns:c16="http://schemas.microsoft.com/office/drawing/2014/chart" uri="{C3380CC4-5D6E-409C-BE32-E72D297353CC}">
              <c16:uniqueId val="{00000000-1E6E-4A84-86A1-3A0415AAD01C}"/>
            </c:ext>
          </c:extLst>
        </c:ser>
        <c:dLbls>
          <c:showLegendKey val="0"/>
          <c:showVal val="1"/>
          <c:showCatName val="0"/>
          <c:showSerName val="0"/>
          <c:showPercent val="0"/>
          <c:showBubbleSize val="0"/>
        </c:dLbls>
        <c:smooth val="0"/>
        <c:axId val="556675695"/>
        <c:axId val="556678191"/>
      </c:lineChart>
      <c:catAx>
        <c:axId val="556675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678191"/>
        <c:crosses val="autoZero"/>
        <c:auto val="1"/>
        <c:lblAlgn val="ctr"/>
        <c:lblOffset val="100"/>
        <c:noMultiLvlLbl val="0"/>
      </c:catAx>
      <c:valAx>
        <c:axId val="55667819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67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[Advanced_Fitness_Members_India.xlsx]Gender&amp; Age distribution!PivotTable6</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'Gender&amp; Age distribution'!$B$3:$B$4</c:f>
              <c:strCache>
                <c:ptCount val="1"/>
                <c:pt idx="0">
                  <c:v>Basic</c:v>
                </c:pt>
              </c:strCache>
            </c:strRef>
          </c:tx>
          <c:spPr>
            <a:gradFill rotWithShape="1">
              <a:gsLst>
                <a:gs pos="0">
                  <a:schemeClr val="accent5">
                    <a:shade val="58000"/>
                    <a:satMod val="103000"/>
                    <a:lumMod val="102000"/>
                    <a:tint val="94000"/>
                  </a:schemeClr>
                </a:gs>
                <a:gs pos="50000">
                  <a:schemeClr val="accent5">
                    <a:shade val="58000"/>
                    <a:satMod val="110000"/>
                    <a:lumMod val="100000"/>
                    <a:shade val="100000"/>
                  </a:schemeClr>
                </a:gs>
                <a:gs pos="100000">
                  <a:schemeClr val="accent5">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'Gender&amp; Age distribution'!$A$5:$A$8</c:f>
              <c:strCache>
                <c:ptCount val="3"/>
                <c:pt idx="0">
                  <c:v>Adult</c:v>
                </c:pt>
                <c:pt idx="1">
                  <c:v>Seniors</c:v>
                </c:pt>
                <c:pt idx="2">
                  <c:v>Youth</c:v>
                </c:pt>
              </c:strCache>
            </c:strRef>
          </c:cat>
          <c:val>
            <c:numRef>
              <c:f>'Gender&amp; Age distribution'!$B$5:$B$8</c:f>
              <c:numCache>
                <c:formatCode>General</c:formatCode>
                <c:ptCount val="3"/>
                <c:pt idx="0">
                  <c:v>4</c:v>
                </c:pt>
                <c:pt idx="1">
                  <c:v>2</c:v>
                </c:pt>
                <c:pt idx="2">
                  <c:v>3</c:v>
                </c:pt>
              </c:numCache>
            </c:numRef>
          </c:val>
          <c:extLst>
            <c:ext xmlns:c16="http://schemas.microsoft.com/office/drawing/2014/chart" uri="{C3380CC4-5D6E-409C-BE32-E72D297353CC}">
              <c16:uniqueId val="{00000005-F3DE-4846-B7A0-32060A56054A}"/>
            </c:ext>
          </c:extLst>
        </c:ser>
        <c:ser>
          <c:idx val="1"/>
          <c:order val="1"/>
          <c:tx>
            <c:strRef>
              <c:f>'Gender&amp; Age distribution'!$C$3:$C$4</c:f>
              <c:strCache>
                <c:ptCount val="1"/>
                <c:pt idx="0">
                  <c:v>Family</c:v>
                </c:pt>
              </c:strCache>
            </c:strRef>
          </c:tx>
          <c:spPr>
            <a:gradFill rotWithShape="1">
              <a:gsLst>
                <a:gs pos="0">
                  <a:schemeClr val="accent5">
                    <a:shade val="86000"/>
                    <a:satMod val="103000"/>
                    <a:lumMod val="102000"/>
                    <a:tint val="94000"/>
                  </a:schemeClr>
                </a:gs>
                <a:gs pos="50000">
                  <a:schemeClr val="accent5">
                    <a:shade val="86000"/>
                    <a:satMod val="110000"/>
                    <a:lumMod val="100000"/>
                    <a:shade val="100000"/>
                  </a:schemeClr>
                </a:gs>
                <a:gs pos="100000">
                  <a:schemeClr val="accent5">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'Gender&amp; Age distribution'!$A$5:$A$8</c:f>
              <c:strCache>
                <c:ptCount val="3"/>
                <c:pt idx="0">
                  <c:v>Adult</c:v>
                </c:pt>
                <c:pt idx="1">
                  <c:v>Seniors</c:v>
                </c:pt>
                <c:pt idx="2">
                  <c:v>Youth</c:v>
                </c:pt>
              </c:strCache>
            </c:strRef>
          </c:cat>
          <c:val>
            <c:numRef>
              <c:f>'Gender&amp; Age distribution'!$C$5:$C$8</c:f>
              <c:numCache>
                <c:formatCode>General</c:formatCode>
                <c:ptCount val="3"/>
                <c:pt idx="0">
                  <c:v>2</c:v>
                </c:pt>
                <c:pt idx="1">
                  <c:v>1</c:v>
                </c:pt>
                <c:pt idx="2">
                  <c:v>4</c:v>
                </c:pt>
              </c:numCache>
            </c:numRef>
          </c:val>
          <c:extLst>
            <c:ext xmlns:c16="http://schemas.microsoft.com/office/drawing/2014/chart" uri="{C3380CC4-5D6E-409C-BE32-E72D297353CC}">
              <c16:uniqueId val="{00000009-F3DE-4846-B7A0-32060A56054A}"/>
            </c:ext>
          </c:extLst>
        </c:ser>
        <c:ser>
          <c:idx val="2"/>
          <c:order val="2"/>
          <c:tx>
            <c:strRef>
              <c:f>'Gender&amp; Age distribution'!$D$3:$D$4</c:f>
              <c:strCache>
                <c:ptCount val="1"/>
                <c:pt idx="0">
                  <c:v>Premium</c:v>
                </c:pt>
              </c:strCache>
            </c:strRef>
          </c:tx>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'Gender&amp; Age distribution'!$A$5:$A$8</c:f>
              <c:strCache>
                <c:ptCount val="3"/>
                <c:pt idx="0">
                  <c:v>Adult</c:v>
                </c:pt>
                <c:pt idx="1">
                  <c:v>Seniors</c:v>
                </c:pt>
                <c:pt idx="2">
                  <c:v>Youth</c:v>
                </c:pt>
              </c:strCache>
            </c:strRef>
          </c:cat>
          <c:val>
            <c:numRef>
              <c:f>'Gender&amp; Age distribution'!$D$5:$D$8</c:f>
              <c:numCache>
                <c:formatCode>General</c:formatCode>
                <c:ptCount val="3"/>
                <c:pt idx="0">
                  <c:v>1</c:v>
                </c:pt>
                <c:pt idx="1">
                  <c:v>4</c:v>
                </c:pt>
                <c:pt idx="2">
                  <c:v>2</c:v>
                </c:pt>
              </c:numCache>
            </c:numRef>
          </c:val>
          <c:extLst>
            <c:ext xmlns:c16="http://schemas.microsoft.com/office/drawing/2014/chart" uri="{C3380CC4-5D6E-409C-BE32-E72D297353CC}">
              <c16:uniqueId val="{0000000A-F3DE-4846-B7A0-32060A56054A}"/>
            </c:ext>
          </c:extLst>
        </c:ser>
        <c:ser>
          <c:idx val="3"/>
          <c:order val="3"/>
          <c:tx>
            <c:strRef>
              <c:f>'Gender&amp; Age distribution'!$E$3:$E$4</c:f>
              <c:strCache>
                <c:ptCount val="1"/>
                <c:pt idx="0">
                  <c:v>Standard</c:v>
                </c:pt>
              </c:strCache>
            </c:strRef>
          </c:tx>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'Gender&amp; Age distribution'!$A$5:$A$8</c:f>
              <c:strCache>
                <c:ptCount val="3"/>
                <c:pt idx="0">
                  <c:v>Adult</c:v>
                </c:pt>
                <c:pt idx="1">
                  <c:v>Seniors</c:v>
                </c:pt>
                <c:pt idx="2">
                  <c:v>Youth</c:v>
                </c:pt>
              </c:strCache>
            </c:strRef>
          </c:cat>
          <c:val>
            <c:numRef>
              <c:f>'Gender&amp; Age distribution'!$E$5:$E$8</c:f>
              <c:numCache>
                <c:formatCode>General</c:formatCode>
                <c:ptCount val="3"/>
                <c:pt idx="0">
                  <c:v>6</c:v>
                </c:pt>
                <c:pt idx="1">
                  <c:v>2</c:v>
                </c:pt>
                <c:pt idx="2">
                  <c:v>4</c:v>
                </c:pt>
              </c:numCache>
            </c:numRef>
          </c:val>
          <c:extLst>
            <c:ext xmlns:c16="http://schemas.microsoft.com/office/drawing/2014/chart" uri="{C3380CC4-5D6E-409C-BE32-E72D297353CC}">
              <c16:uniqueId val="{0000000B-F3DE-4846-B7A0-32060A56054A}"/>
            </c:ext>
          </c:extLst>
        </c:ser>
        <c:dLbls>
          <c:dLblPos val="outEnd"/>
          <c:showLegendKey val="0"/>
          <c:showVal val="1"/>
          <c:showCatName val="0"/>
          <c:showSerName val="0"/>
          <c:showPercent val="0"/>
          <c:showBubbleSize val="0"/>
        </c:dLbls>
        <c:gapWidth val="100"/>
        <c:overlap val="-24"/>
        <c:axId val="592136175"/>
        <c:axId val="592137007"/>
      </c:barChart>
      <c:catAx>
        <c:axId val="5921361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137007"/>
        <c:crosses val="autoZero"/>
        <c:auto val="1"/>
        <c:lblAlgn val="ctr"/>
        <c:lblOffset val="100"/>
        <c:noMultiLvlLbl val="0"/>
      </c:catAx>
      <c:valAx>
        <c:axId val="5921370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213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[Advanced_Fitness_Members_India.xlsx]Gender&amp; Age distribution!PivotTable7</c:name>
    <c:fmtId val="0"/>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'Gender&amp; Age distribution'!$K$3:$K$4</c:f>
              <c:strCache>
                <c:ptCount val="1"/>
                <c:pt idx="0">
                  <c:v>Bengaluru</c:v>
                </c:pt>
              </c:strCache>
            </c:strRef>
          </c:tx>
          <c:spPr>
            <a:gradFill rotWithShape="1">
              <a:gsLst>
                <a:gs pos="0">
                  <a:schemeClr val="accent5">
                    <a:shade val="50000"/>
                    <a:satMod val="103000"/>
                    <a:lumMod val="102000"/>
                    <a:tint val="94000"/>
                  </a:schemeClr>
                </a:gs>
                <a:gs pos="50000">
                  <a:schemeClr val="accent5">
                    <a:shade val="50000"/>
                    <a:satMod val="110000"/>
                    <a:lumMod val="100000"/>
                    <a:shade val="100000"/>
                  </a:schemeClr>
                </a:gs>
                <a:gs pos="100000">
                  <a:schemeClr val="accent5">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'Gender&amp; Age distribution'!$J$5:$J$7</c:f>
              <c:strCache>
                <c:ptCount val="2"/>
                <c:pt idx="0">
                  <c:v>Female</c:v>
                </c:pt>
                <c:pt idx="1">
                  <c:v>Male</c:v>
                </c:pt>
              </c:strCache>
            </c:strRef>
          </c:cat>
          <c:val>
            <c:numRef>
              <c:f>'Gender&amp; Age distribution'!$K$5:$K$7</c:f>
              <c:numCache>
                <c:formatCode>General</c:formatCode>
                <c:ptCount val="2"/>
                <c:pt idx="0">
                  <c:v>3</c:v>
                </c:pt>
                <c:pt idx="1">
                  <c:v>2</c:v>
                </c:pt>
              </c:numCache>
            </c:numRef>
          </c:val>
          <c:extLst>
            <c:ext xmlns:c16="http://schemas.microsoft.com/office/drawing/2014/chart" uri="{C3380CC4-5D6E-409C-BE32-E72D297353CC}">
              <c16:uniqueId val="{00000001-F7EE-4C9F-AB36-6FA9DFCEF935}"/>
            </c:ext>
          </c:extLst>
        </c:ser>
        <c:ser>
          <c:idx val="1"/>
          <c:order val="1"/>
          <c:tx>
            <c:strRef>
              <c:f>'Gender&amp; Age distribution'!$L$3:$L$4</c:f>
              <c:strCache>
                <c:ptCount val="1"/>
                <c:pt idx="0">
                  <c:v>Delhi</c:v>
                </c:pt>
              </c:strCache>
            </c:strRef>
          </c:tx>
          <c:spPr>
            <a:gradFill rotWithShape="1">
              <a:gsLst>
                <a:gs pos="0">
                  <a:schemeClr val="accent5">
                    <a:shade val="70000"/>
                    <a:satMod val="103000"/>
                    <a:lumMod val="102000"/>
                    <a:tint val="94000"/>
                  </a:schemeClr>
                </a:gs>
                <a:gs pos="50000">
                  <a:schemeClr val="accent5">
                    <a:shade val="70000"/>
                    <a:satMod val="110000"/>
                    <a:lumMod val="100000"/>
                    <a:shade val="100000"/>
                  </a:schemeClr>
                </a:gs>
                <a:gs pos="100000">
                  <a:schemeClr val="accent5">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'Gender&amp; Age distribution'!$J$5:$J$7</c:f>
              <c:strCache>
                <c:ptCount val="2"/>
                <c:pt idx="0">
                  <c:v>Female</c:v>
                </c:pt>
                <c:pt idx="1">
                  <c:v>Male</c:v>
                </c:pt>
              </c:strCache>
            </c:strRef>
          </c:cat>
          <c:val>
            <c:numRef>
              <c:f>'Gender&amp; Age distribution'!$L$5:$L$7</c:f>
              <c:numCache>
                <c:formatCode>General</c:formatCode>
                <c:ptCount val="2"/>
                <c:pt idx="0">
                  <c:v>3</c:v>
                </c:pt>
                <c:pt idx="1">
                  <c:v>1</c:v>
                </c:pt>
              </c:numCache>
            </c:numRef>
          </c:val>
          <c:extLst>
            <c:ext xmlns:c16="http://schemas.microsoft.com/office/drawing/2014/chart" uri="{C3380CC4-5D6E-409C-BE32-E72D297353CC}">
              <c16:uniqueId val="{00000002-F7EE-4C9F-AB36-6FA9DFCEF935}"/>
            </c:ext>
          </c:extLst>
        </c:ser>
        <c:ser>
          <c:idx val="2"/>
          <c:order val="2"/>
          <c:tx>
            <c:strRef>
              <c:f>'Gender&amp; Age distribution'!$M$3:$M$4</c:f>
              <c:strCache>
                <c:ptCount val="1"/>
                <c:pt idx="0">
                  <c:v>Hyderabad</c:v>
                </c:pt>
              </c:strCache>
            </c:strRef>
          </c:tx>
          <c:spPr>
            <a:gradFill rotWithShape="1">
              <a:gsLst>
                <a:gs pos="0">
                  <a:schemeClr val="accent5">
                    <a:shade val="90000"/>
                    <a:satMod val="103000"/>
                    <a:lumMod val="102000"/>
                    <a:tint val="94000"/>
                  </a:schemeClr>
                </a:gs>
                <a:gs pos="50000">
                  <a:schemeClr val="accent5">
                    <a:shade val="90000"/>
                    <a:satMod val="110000"/>
                    <a:lumMod val="100000"/>
                    <a:shade val="100000"/>
                  </a:schemeClr>
                </a:gs>
                <a:gs pos="100000">
                  <a:schemeClr val="accent5">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'Gender&amp; Age distribution'!$J$5:$J$7</c:f>
              <c:strCache>
                <c:ptCount val="2"/>
                <c:pt idx="0">
                  <c:v>Female</c:v>
                </c:pt>
                <c:pt idx="1">
                  <c:v>Male</c:v>
                </c:pt>
              </c:strCache>
            </c:strRef>
          </c:cat>
          <c:val>
            <c:numRef>
              <c:f>'Gender&amp; Age distribution'!$M$5:$M$7</c:f>
              <c:numCache>
                <c:formatCode>General</c:formatCode>
                <c:ptCount val="2"/>
                <c:pt idx="0">
                  <c:v>3</c:v>
                </c:pt>
                <c:pt idx="1">
                  <c:v>2</c:v>
                </c:pt>
              </c:numCache>
            </c:numRef>
          </c:val>
          <c:extLst>
            <c:ext xmlns:c16="http://schemas.microsoft.com/office/drawing/2014/chart" uri="{C3380CC4-5D6E-409C-BE32-E72D297353CC}">
              <c16:uniqueId val="{00000003-F7EE-4C9F-AB36-6FA9DFCEF935}"/>
            </c:ext>
          </c:extLst>
        </c:ser>
        <c:ser>
          <c:idx val="3"/>
          <c:order val="3"/>
          <c:tx>
            <c:strRef>
              <c:f>'Gender&amp; Age distribution'!$N$3:$N$4</c:f>
              <c:strCache>
                <c:ptCount val="1"/>
                <c:pt idx="0">
                  <c:v>Kolkata</c:v>
                </c:pt>
              </c:strCache>
            </c:strRef>
          </c:tx>
          <c:spPr>
            <a:gradFill rotWithShape="1">
              <a:gsLst>
                <a:gs pos="0">
                  <a:schemeClr val="accent5">
                    <a:tint val="90000"/>
                    <a:satMod val="103000"/>
                    <a:lumMod val="102000"/>
                    <a:tint val="94000"/>
                  </a:schemeClr>
                </a:gs>
                <a:gs pos="50000">
                  <a:schemeClr val="accent5">
                    <a:tint val="90000"/>
                    <a:satMod val="110000"/>
                    <a:lumMod val="100000"/>
                    <a:shade val="100000"/>
                  </a:schemeClr>
                </a:gs>
                <a:gs pos="100000">
                  <a:schemeClr val="accent5">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'Gender&amp; Age distribution'!$J$5:$J$7</c:f>
              <c:strCache>
                <c:ptCount val="2"/>
                <c:pt idx="0">
                  <c:v>Female</c:v>
                </c:pt>
                <c:pt idx="1">
                  <c:v>Male</c:v>
                </c:pt>
              </c:strCache>
            </c:strRef>
          </c:cat>
          <c:val>
            <c:numRef>
              <c:f>'Gender&amp; Age distribution'!$N$5:$N$7</c:f>
              <c:numCache>
                <c:formatCode>General</c:formatCode>
                <c:ptCount val="2"/>
                <c:pt idx="0">
                  <c:v>2</c:v>
                </c:pt>
                <c:pt idx="1">
                  <c:v>4</c:v>
                </c:pt>
              </c:numCache>
            </c:numRef>
          </c:val>
          <c:extLst>
            <c:ext xmlns:c16="http://schemas.microsoft.com/office/drawing/2014/chart" uri="{C3380CC4-5D6E-409C-BE32-E72D297353CC}">
              <c16:uniqueId val="{00000004-F7EE-4C9F-AB36-6FA9DFCEF935}"/>
            </c:ext>
          </c:extLst>
        </c:ser>
        <c:ser>
          <c:idx val="4"/>
          <c:order val="4"/>
          <c:tx>
            <c:strRef>
              <c:f>'Gender&amp; Age distribution'!$O$3:$O$4</c:f>
              <c:strCache>
                <c:ptCount val="1"/>
                <c:pt idx="0">
                  <c:v>Mumbai</c:v>
                </c:pt>
              </c:strCache>
            </c:strRef>
          </c:tx>
          <c:spPr>
            <a:gradFill rotWithShape="1">
              <a:gsLst>
                <a:gs pos="0">
                  <a:schemeClr val="accent5">
                    <a:tint val="70000"/>
                    <a:satMod val="103000"/>
                    <a:lumMod val="102000"/>
                    <a:tint val="94000"/>
                  </a:schemeClr>
                </a:gs>
                <a:gs pos="50000">
                  <a:schemeClr val="accent5">
                    <a:tint val="70000"/>
                    <a:satMod val="110000"/>
                    <a:lumMod val="100000"/>
                    <a:shade val="100000"/>
                  </a:schemeClr>
                </a:gs>
                <a:gs pos="100000">
                  <a:schemeClr val="accent5">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'Gender&amp; Age distribution'!$J$5:$J$7</c:f>
              <c:strCache>
                <c:ptCount val="2"/>
                <c:pt idx="0">
                  <c:v>Female</c:v>
                </c:pt>
                <c:pt idx="1">
                  <c:v>Male</c:v>
                </c:pt>
              </c:strCache>
            </c:strRef>
          </c:cat>
          <c:val>
            <c:numRef>
              <c:f>'Gender&amp; Age distribution'!$O$5:$O$7</c:f>
              <c:numCache>
                <c:formatCode>General</c:formatCode>
                <c:ptCount val="2"/>
                <c:pt idx="0">
                  <c:v>2</c:v>
                </c:pt>
                <c:pt idx="1">
                  <c:v>8</c:v>
                </c:pt>
              </c:numCache>
            </c:numRef>
          </c:val>
          <c:extLst>
            <c:ext xmlns:c16="http://schemas.microsoft.com/office/drawing/2014/chart" uri="{C3380CC4-5D6E-409C-BE32-E72D297353CC}">
              <c16:uniqueId val="{00000005-F7EE-4C9F-AB36-6FA9DFCEF935}"/>
            </c:ext>
          </c:extLst>
        </c:ser>
        <c:ser>
          <c:idx val="5"/>
          <c:order val="5"/>
          <c:tx>
            <c:strRef>
              <c:f>'Gender&amp; Age distribution'!$P$3:$P$4</c:f>
              <c:strCache>
                <c:ptCount val="1"/>
                <c:pt idx="0">
                  <c:v>Pune</c:v>
                </c:pt>
              </c:strCache>
            </c:strRef>
          </c:tx>
          <c:spPr>
            <a:gradFill rotWithShape="1">
              <a:gsLst>
                <a:gs pos="0">
                  <a:schemeClr val="accent5">
                    <a:tint val="50000"/>
                    <a:satMod val="103000"/>
                    <a:lumMod val="102000"/>
                    <a:tint val="94000"/>
                  </a:schemeClr>
                </a:gs>
                <a:gs pos="50000">
                  <a:schemeClr val="accent5">
                    <a:tint val="50000"/>
                    <a:satMod val="110000"/>
                    <a:lumMod val="100000"/>
                    <a:shade val="100000"/>
                  </a:schemeClr>
                </a:gs>
                <a:gs pos="100000">
                  <a:schemeClr val="accent5">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'Gender&amp; Age distribution'!$J$5:$J$7</c:f>
              <c:strCache>
                <c:ptCount val="2"/>
                <c:pt idx="0">
                  <c:v>Female</c:v>
                </c:pt>
                <c:pt idx="1">
                  <c:v>Male</c:v>
                </c:pt>
              </c:strCache>
            </c:strRef>
          </c:cat>
          <c:val>
            <c:numRef>
              <c:f>'Gender&amp; Age distribution'!$P$5:$P$7</c:f>
              <c:numCache>
                <c:formatCode>General</c:formatCode>
                <c:ptCount val="2"/>
                <c:pt idx="0">
                  <c:v>2</c:v>
                </c:pt>
                <c:pt idx="1">
                  <c:v>3</c:v>
                </c:pt>
              </c:numCache>
            </c:numRef>
          </c:val>
          <c:extLst>
            <c:ext xmlns:c16="http://schemas.microsoft.com/office/drawing/2014/chart" uri="{C3380CC4-5D6E-409C-BE32-E72D297353CC}">
              <c16:uniqueId val="{00000006-F7EE-4C9F-AB36-6FA9DFCEF935}"/>
            </c:ext>
          </c:extLst>
        </c:ser>
        <c:dLbls>
          <c:dLblPos val="outEnd"/>
          <c:showLegendKey val="0"/>
          <c:showVal val="1"/>
          <c:showCatName val="0"/>
          <c:showSerName val="0"/>
          <c:showPercent val="0"/>
          <c:showBubbleSize val="0"/>
        </c:dLbls>
        <c:gapWidth val="100"/>
        <c:overlap val="-24"/>
        <c:axId val="591991055"/>
        <c:axId val="591987727"/>
      </c:barChart>
      <c:catAx>
        <c:axId val="5919910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r>
                  <a:rPr lang="en-IN" baseline="0"/>
                  <a:t> type</a:t>
                </a:r>
              </a:p>
            </c:rich>
          </c:tx>
          <c:layout>
            <c:manualLayout>
              <c:xMode val="edge"/>
              <c:yMode val="edge"/>
              <c:x val="0.40696529425968353"/>
              <c:y val="0.8365558677520740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1987727"/>
        <c:crosses val="autoZero"/>
        <c:auto val="1"/>
        <c:lblAlgn val="ctr"/>
        <c:lblOffset val="100"/>
        <c:noMultiLvlLbl val="0"/>
      </c:catAx>
      <c:valAx>
        <c:axId val="5919877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members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199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7620</xdr:colOff>
      <xdr:row>8</xdr:row>
      <xdr:rowOff>118110</xdr:rowOff>
    </xdr:from>
    <xdr:to>
      <xdr:col>7</xdr:col>
      <xdr:colOff>312420</xdr:colOff>
      <xdr:row>26</xdr:row>
      <xdr:rowOff>53340</xdr:rowOff>
    </xdr:to>
    <xdr:graphicFrame macro="">
      <xdr:nvGraphicFramePr>
        <xdr:cNvPr id="2" name="Chart 1">
          <a:extLst>
            <a:ext uri="{FF2B5EF4-FFF2-40B4-BE49-F238E27FC236}">
              <a16:creationId xmlns:a16="http://schemas.microsoft.com/office/drawing/2014/main" id="{EB0D09D9-EE99-432B-AFDE-253A88557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57150</xdr:rowOff>
    </xdr:from>
    <xdr:to>
      <xdr:col>12</xdr:col>
      <xdr:colOff>335280</xdr:colOff>
      <xdr:row>29</xdr:row>
      <xdr:rowOff>175260</xdr:rowOff>
    </xdr:to>
    <xdr:graphicFrame macro="">
      <xdr:nvGraphicFramePr>
        <xdr:cNvPr id="2" name="Chart 1">
          <a:extLst>
            <a:ext uri="{FF2B5EF4-FFF2-40B4-BE49-F238E27FC236}">
              <a16:creationId xmlns:a16="http://schemas.microsoft.com/office/drawing/2014/main" id="{EBC46865-D217-4130-9E47-D7ED0D4B9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141767</xdr:colOff>
      <xdr:row>1</xdr:row>
      <xdr:rowOff>9304</xdr:rowOff>
    </xdr:from>
    <xdr:to>
      <xdr:col>17</xdr:col>
      <xdr:colOff>318977</xdr:colOff>
      <xdr:row>18</xdr:row>
      <xdr:rowOff>0</xdr:rowOff>
    </xdr:to>
    <xdr:graphicFrame macro="">
      <xdr:nvGraphicFramePr>
        <xdr:cNvPr id="2" name="Chart 1">
          <a:extLst>
            <a:ext uri="{FF2B5EF4-FFF2-40B4-BE49-F238E27FC236}">
              <a16:creationId xmlns:a16="http://schemas.microsoft.com/office/drawing/2014/main" id="{96F177B7-CECB-4686-A55C-521F5D67F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369658</xdr:colOff>
      <xdr:row>12</xdr:row>
      <xdr:rowOff>30480</xdr:rowOff>
    </xdr:from>
    <xdr:to>
      <xdr:col>6</xdr:col>
      <xdr:colOff>66278</xdr:colOff>
      <xdr:row>22</xdr:row>
      <xdr:rowOff>118753</xdr:rowOff>
    </xdr:to>
    <mc:AlternateContent xmlns:mc="http://schemas.openxmlformats.org/markup-compatibility/2006" xmlns:a14="http://schemas.microsoft.com/office/drawing/2010/main">
      <mc:Choice Requires="a14">
        <xdr:graphicFrame macro="">
          <xdr:nvGraphicFramePr>
            <xdr:cNvPr id="3" name="Membership_Type">
              <a:extLst>
                <a:ext uri="{FF2B5EF4-FFF2-40B4-BE49-F238E27FC236}">
                  <a16:creationId xmlns:a16="http://schemas.microsoft.com/office/drawing/2014/main" id="{C6796955-8ECA-45D7-AD89-9134EDF09A39}"/>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mlns="">
        <xdr:sp macro="" textlink="">
          <xdr:nvSpPr>
            <xdr:cNvPr id="0" name=""/>
            <xdr:cNvSpPr>
              <a:spLocks noTextEdit="1"/>
            </xdr:cNvSpPr>
          </xdr:nvSpPr>
          <xdr:spPr>
            <a:xfrm>
              <a:off x="4080697" y="2168038"/>
              <a:ext cx="1834178" cy="1869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159667</xdr:rowOff>
    </xdr:from>
    <xdr:to>
      <xdr:col>1</xdr:col>
      <xdr:colOff>905323</xdr:colOff>
      <xdr:row>23</xdr:row>
      <xdr:rowOff>39584</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2BAD2720-FF76-4086-B9A0-A721B1A1709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2119096"/>
              <a:ext cx="1815765" cy="2017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1131658</xdr:colOff>
      <xdr:row>12</xdr:row>
      <xdr:rowOff>35441</xdr:rowOff>
    </xdr:from>
    <xdr:to>
      <xdr:col>3</xdr:col>
      <xdr:colOff>152810</xdr:colOff>
      <xdr:row>22</xdr:row>
      <xdr:rowOff>178129</xdr:rowOff>
    </xdr:to>
    <mc:AlternateContent xmlns:mc="http://schemas.openxmlformats.org/markup-compatibility/2006" xmlns:a14="http://schemas.microsoft.com/office/drawing/2010/main">
      <mc:Choice Requires="a14">
        <xdr:graphicFrame macro="">
          <xdr:nvGraphicFramePr>
            <xdr:cNvPr id="5" name="Referral_By">
              <a:extLst>
                <a:ext uri="{FF2B5EF4-FFF2-40B4-BE49-F238E27FC236}">
                  <a16:creationId xmlns:a16="http://schemas.microsoft.com/office/drawing/2014/main" id="{6F8A08BD-E4E1-40DB-A3D6-4F14C84578DA}"/>
                </a:ext>
              </a:extLst>
            </xdr:cNvPr>
            <xdr:cNvGraphicFramePr/>
          </xdr:nvGraphicFramePr>
          <xdr:xfrm>
            <a:off x="0" y="0"/>
            <a:ext cx="0" cy="0"/>
          </xdr:xfrm>
          <a:graphic>
            <a:graphicData uri="http://schemas.microsoft.com/office/drawing/2010/slicer">
              <sle:slicer xmlns:sle="http://schemas.microsoft.com/office/drawing/2010/slicer" name="Referral_By"/>
            </a:graphicData>
          </a:graphic>
        </xdr:graphicFrame>
      </mc:Choice>
      <mc:Fallback xmlns="">
        <xdr:sp macro="" textlink="">
          <xdr:nvSpPr>
            <xdr:cNvPr id="0" name=""/>
            <xdr:cNvSpPr>
              <a:spLocks noTextEdit="1"/>
            </xdr:cNvSpPr>
          </xdr:nvSpPr>
          <xdr:spPr>
            <a:xfrm>
              <a:off x="2042100" y="2172999"/>
              <a:ext cx="1821749" cy="1923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229259</xdr:colOff>
      <xdr:row>19</xdr:row>
      <xdr:rowOff>116472</xdr:rowOff>
    </xdr:from>
    <xdr:to>
      <xdr:col>18</xdr:col>
      <xdr:colOff>68090</xdr:colOff>
      <xdr:row>34</xdr:row>
      <xdr:rowOff>116472</xdr:rowOff>
    </xdr:to>
    <xdr:graphicFrame macro="">
      <xdr:nvGraphicFramePr>
        <xdr:cNvPr id="8" name="Chart 7">
          <a:extLst>
            <a:ext uri="{FF2B5EF4-FFF2-40B4-BE49-F238E27FC236}">
              <a16:creationId xmlns:a16="http://schemas.microsoft.com/office/drawing/2014/main" id="{C05B4AFD-881B-4790-B99F-9567E71D5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145577</xdr:colOff>
      <xdr:row>1</xdr:row>
      <xdr:rowOff>14266</xdr:rowOff>
    </xdr:from>
    <xdr:to>
      <xdr:col>29</xdr:col>
      <xdr:colOff>283534</xdr:colOff>
      <xdr:row>17</xdr:row>
      <xdr:rowOff>141768</xdr:rowOff>
    </xdr:to>
    <xdr:graphicFrame macro="">
      <xdr:nvGraphicFramePr>
        <xdr:cNvPr id="11" name="Chart 10">
          <a:extLst>
            <a:ext uri="{FF2B5EF4-FFF2-40B4-BE49-F238E27FC236}">
              <a16:creationId xmlns:a16="http://schemas.microsoft.com/office/drawing/2014/main" id="{6AE11F4F-C411-402B-931D-3DE3C6568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80010</xdr:rowOff>
    </xdr:from>
    <xdr:to>
      <xdr:col>5</xdr:col>
      <xdr:colOff>701040</xdr:colOff>
      <xdr:row>24</xdr:row>
      <xdr:rowOff>80010</xdr:rowOff>
    </xdr:to>
    <xdr:graphicFrame macro="">
      <xdr:nvGraphicFramePr>
        <xdr:cNvPr id="2" name="Chart 1">
          <a:extLst>
            <a:ext uri="{FF2B5EF4-FFF2-40B4-BE49-F238E27FC236}">
              <a16:creationId xmlns:a16="http://schemas.microsoft.com/office/drawing/2014/main" id="{A8332847-78F8-43F0-B2DF-71FA947AC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xdr:colOff>
      <xdr:row>9</xdr:row>
      <xdr:rowOff>19050</xdr:rowOff>
    </xdr:from>
    <xdr:to>
      <xdr:col>17</xdr:col>
      <xdr:colOff>0</xdr:colOff>
      <xdr:row>23</xdr:row>
      <xdr:rowOff>160020</xdr:rowOff>
    </xdr:to>
    <xdr:graphicFrame macro="">
      <xdr:nvGraphicFramePr>
        <xdr:cNvPr id="3" name="Chart 2">
          <a:extLst>
            <a:ext uri="{FF2B5EF4-FFF2-40B4-BE49-F238E27FC236}">
              <a16:creationId xmlns:a16="http://schemas.microsoft.com/office/drawing/2014/main" id="{37969DEF-DB07-4730-92B6-57F62781E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 Vignesh" refreshedDate="45815.913217361114" createdVersion="7" refreshedVersion="7" minRefreshableVersion="3" recordCount="35" xr:uid="{74EAC8FA-F0C4-45FC-9129-A63734790568}">
  <cacheSource type="worksheet">
    <worksheetSource ref="A1:N36" sheet="Advanced Fitness members data"/>
  </cacheSource>
  <cacheFields count="14">
    <cacheField name="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ount="16">
        <s v="Hiran Shan"/>
        <s v="Kiara Kakar"/>
        <s v="Jhanvi Chaudhary"/>
        <s v="Tara Swaminathan"/>
        <s v="Madhav Singh"/>
        <s v="Shray Ramakrishnan"/>
        <m/>
        <s v="Nitara Comar"/>
        <s v="Ranbir Karan"/>
        <s v="Rati Sanghvi"/>
        <s v="Ishaan Kashyap"/>
        <s v="Tanya Bajwa"/>
        <s v="Adira Brar"/>
        <s v="Nakul Balakrishnan"/>
        <s v="Darshit Sidhu"/>
        <s v="Riya Dugal"/>
      </sharedItems>
    </cacheField>
    <cacheField name="Membership_Duration in months" numFmtId="1">
      <sharedItems containsSemiMixedTypes="0" containsString="0" containsNumber="1" minValue="0.13333333333333333" maxValue="18.933333333333334"/>
    </cacheField>
    <cacheField name="Referral_By" numFmtId="0">
      <sharedItems count="2">
        <s v="Yes"/>
        <s v="No"/>
      </sharedItems>
    </cacheField>
    <cacheField name="Revenue Calculation" numFmtId="1">
      <sharedItems containsSemiMixedTypes="0" containsString="0" containsNumber="1" minValue="240" maxValue="36333.33333333333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 Vignesh" refreshedDate="45815.934978472222" createdVersion="7" refreshedVersion="7" minRefreshableVersion="3" recordCount="35" xr:uid="{C773A252-C316-45C1-A9C2-ECB859A95D12}">
  <cacheSource type="worksheet">
    <worksheetSource name="Table3"/>
  </cacheSource>
  <cacheFields count="17">
    <cacheField name="ID" numFmtId="0">
      <sharedItems count="35">
        <s v="M001"/>
        <s v="M002"/>
        <s v="M003"/>
        <s v="M004"/>
        <s v="M005"/>
        <s v="M006"/>
        <s v="M007"/>
        <s v="M008"/>
        <s v="M009"/>
        <s v="M010"/>
        <s v="M011"/>
        <s v="M012"/>
        <s v="M013"/>
        <s v="M014"/>
        <s v="M015"/>
        <s v="M016"/>
        <s v="M017"/>
        <s v="M018"/>
        <s v="M019"/>
        <s v="M020"/>
        <s v="M021"/>
        <s v="M022"/>
        <s v="M023"/>
        <s v="M024"/>
        <s v="M025"/>
        <s v="M026"/>
        <s v="M027"/>
        <s v="M028"/>
        <s v="M029"/>
        <s v="M030"/>
        <s v="M031"/>
        <s v="M032"/>
        <s v="M033"/>
        <s v="M034"/>
        <s v="M035"/>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ount="16">
        <s v="Hiran Shan"/>
        <s v="Kiara Kakar"/>
        <s v="Jhanvi Chaudhary"/>
        <s v="Tara Swaminathan"/>
        <s v="Madhav Singh"/>
        <s v="Shray Ramakrishnan"/>
        <m/>
        <s v="Nitara Comar"/>
        <s v="Ranbir Karan"/>
        <s v="Rati Sanghvi"/>
        <s v="Ishaan Kashyap"/>
        <s v="Tanya Bajwa"/>
        <s v="Adira Brar"/>
        <s v="Nakul Balakrishnan"/>
        <s v="Darshit Sidhu"/>
        <s v="Riya Dugal"/>
      </sharedItems>
    </cacheField>
    <cacheField name="Membership_Duration in months" numFmtId="1">
      <sharedItems containsSemiMixedTypes="0" containsString="0" containsNumber="1" minValue="0.13333333333333333" maxValue="18.933333333333334"/>
    </cacheField>
    <cacheField name="Referral_By" numFmtId="0">
      <sharedItems count="2">
        <s v="Yes"/>
        <s v="No"/>
      </sharedItems>
    </cacheField>
    <cacheField name="Revenue Calculation" numFmtId="1">
      <sharedItems containsSemiMixedTypes="0" containsString="0" containsNumber="1" minValue="240" maxValue="36333.333333333336"/>
    </cacheField>
    <cacheField name="Flag Longterm inactive" numFmtId="0">
      <sharedItems containsNonDate="0" containsString="0" containsBlank="1"/>
    </cacheField>
    <cacheField name="Avg Revenue" numFmtId="0" formula="'Revenue Calculation'/ID" databaseField="0"/>
    <cacheField name="Field1" numFmtId="0" formula="'Revenue Calculation'/35" databaseField="0"/>
  </cacheFields>
  <extLst>
    <ext xmlns:x14="http://schemas.microsoft.com/office/spreadsheetml/2009/9/main" uri="{725AE2AE-9491-48be-B2B4-4EB974FC3084}">
      <x14:pivotCacheDefinition pivotCacheId="18221819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 Vignesh" refreshedDate="45815.958075810187" createdVersion="7" refreshedVersion="7" minRefreshableVersion="3" recordCount="35" xr:uid="{63947A19-9E65-443E-AF15-5247424D2E78}">
  <cacheSource type="worksheet">
    <worksheetSource ref="A1:O36" sheet="Advanced Fitness members data"/>
  </cacheSource>
  <cacheFields count="15">
    <cacheField name="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 in months" numFmtId="1">
      <sharedItems containsSemiMixedTypes="0" containsString="0" containsNumber="1" minValue="0.13333333333333333" maxValue="18.933333333333334"/>
    </cacheField>
    <cacheField name="Referral_By" numFmtId="0">
      <sharedItems/>
    </cacheField>
    <cacheField name="Revenue Calculation" numFmtId="1">
      <sharedItems containsSemiMixedTypes="0" containsString="0" containsNumber="1" minValue="240" maxValue="36333.333333333336"/>
    </cacheField>
    <cacheField name="Age Group " numFmtId="0">
      <sharedItems count="3">
        <s v="Seniors"/>
        <s v="Youth"/>
        <s v="Adul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x v="0"/>
    <d v="2023-11-05T00:00:00"/>
    <d v="2024-05-13T00:00:00"/>
    <n v="800"/>
    <n v="25"/>
    <x v="0"/>
    <x v="0"/>
    <n v="6.333333333333333"/>
    <x v="0"/>
    <n v="5066.6666666666661"/>
  </r>
  <r>
    <s v="M002"/>
    <s v="Parinaaz Shanker"/>
    <n v="27"/>
    <s v="Male"/>
    <x v="0"/>
    <d v="2025-02-26T00:00:00"/>
    <d v="2025-03-24T00:00:00"/>
    <n v="800"/>
    <n v="20"/>
    <x v="1"/>
    <x v="1"/>
    <n v="0.8666666666666667"/>
    <x v="0"/>
    <n v="693.33333333333337"/>
  </r>
  <r>
    <s v="M003"/>
    <s v="Aniruddh Batra"/>
    <n v="24"/>
    <s v="Male"/>
    <x v="1"/>
    <d v="2023-09-22T00:00:00"/>
    <d v="2024-03-20T00:00:00"/>
    <n v="1200"/>
    <n v="18"/>
    <x v="2"/>
    <x v="2"/>
    <n v="6"/>
    <x v="0"/>
    <n v="7200"/>
  </r>
  <r>
    <s v="M004"/>
    <s v="Madhup Kapur"/>
    <n v="31"/>
    <s v="Female"/>
    <x v="1"/>
    <d v="2024-07-06T00:00:00"/>
    <d v="2024-10-22T00:00:00"/>
    <n v="1200"/>
    <n v="16"/>
    <x v="2"/>
    <x v="3"/>
    <n v="3.6"/>
    <x v="0"/>
    <n v="4320"/>
  </r>
  <r>
    <s v="M005"/>
    <s v="Rasha Kakar"/>
    <n v="19"/>
    <s v="Male"/>
    <x v="2"/>
    <d v="2023-12-26T00:00:00"/>
    <d v="2024-07-28T00:00:00"/>
    <n v="2500"/>
    <n v="12"/>
    <x v="0"/>
    <x v="4"/>
    <n v="7.166666666666667"/>
    <x v="0"/>
    <n v="17916.666666666668"/>
  </r>
  <r>
    <s v="M006"/>
    <s v="Ehsaan Batra"/>
    <n v="40"/>
    <s v="Male"/>
    <x v="0"/>
    <d v="2024-01-26T00:00:00"/>
    <d v="2024-04-10T00:00:00"/>
    <n v="800"/>
    <n v="14"/>
    <x v="3"/>
    <x v="5"/>
    <n v="2.5"/>
    <x v="0"/>
    <n v="2000"/>
  </r>
  <r>
    <s v="M007"/>
    <s v="Zara Bains"/>
    <n v="41"/>
    <s v="Female"/>
    <x v="0"/>
    <d v="2024-10-23T00:00:00"/>
    <d v="2025-01-20T00:00:00"/>
    <n v="800"/>
    <n v="25"/>
    <x v="1"/>
    <x v="6"/>
    <n v="2.9666666666666668"/>
    <x v="1"/>
    <n v="2373.3333333333335"/>
  </r>
  <r>
    <s v="M008"/>
    <s v="Uthkarsh Baral"/>
    <n v="43"/>
    <s v="Male"/>
    <x v="3"/>
    <d v="2024-06-07T00:00:00"/>
    <d v="2024-09-28T00:00:00"/>
    <n v="1800"/>
    <n v="28"/>
    <x v="4"/>
    <x v="6"/>
    <n v="3.7666666666666666"/>
    <x v="1"/>
    <n v="6780"/>
  </r>
  <r>
    <s v="M009"/>
    <s v="Kashvi Char"/>
    <n v="42"/>
    <s v="Male"/>
    <x v="0"/>
    <d v="2024-10-04T00:00:00"/>
    <d v="2024-10-17T00:00:00"/>
    <n v="800"/>
    <n v="3"/>
    <x v="4"/>
    <x v="7"/>
    <n v="0.43333333333333335"/>
    <x v="0"/>
    <n v="346.66666666666669"/>
  </r>
  <r>
    <s v="M010"/>
    <s v="Dhanush Varma"/>
    <n v="37"/>
    <s v="Male"/>
    <x v="1"/>
    <d v="2023-10-03T00:00:00"/>
    <d v="2023-12-20T00:00:00"/>
    <n v="1200"/>
    <n v="29"/>
    <x v="3"/>
    <x v="8"/>
    <n v="2.6"/>
    <x v="0"/>
    <n v="3120"/>
  </r>
  <r>
    <s v="M011"/>
    <s v="Ishaan Goyal"/>
    <n v="48"/>
    <s v="Female"/>
    <x v="1"/>
    <d v="2024-01-06T00:00:00"/>
    <d v="2024-06-16T00:00:00"/>
    <n v="1200"/>
    <n v="13"/>
    <x v="0"/>
    <x v="9"/>
    <n v="5.4"/>
    <x v="0"/>
    <n v="6480"/>
  </r>
  <r>
    <s v="M012"/>
    <s v="Mahika Ravi"/>
    <n v="36"/>
    <s v="Male"/>
    <x v="1"/>
    <d v="2023-08-16T00:00:00"/>
    <d v="2024-10-03T00:00:00"/>
    <n v="1200"/>
    <n v="19"/>
    <x v="4"/>
    <x v="10"/>
    <n v="13.8"/>
    <x v="0"/>
    <n v="16560"/>
  </r>
  <r>
    <s v="M013"/>
    <s v="Purab Reddy"/>
    <n v="48"/>
    <s v="Female"/>
    <x v="3"/>
    <d v="2024-09-21T00:00:00"/>
    <d v="2024-12-15T00:00:00"/>
    <n v="1800"/>
    <n v="22"/>
    <x v="4"/>
    <x v="6"/>
    <n v="2.8333333333333335"/>
    <x v="1"/>
    <n v="5100"/>
  </r>
  <r>
    <s v="M014"/>
    <s v="Tiya Soni"/>
    <n v="39"/>
    <s v="Male"/>
    <x v="1"/>
    <d v="2023-05-19T00:00:00"/>
    <d v="2023-11-12T00:00:00"/>
    <n v="1200"/>
    <n v="28"/>
    <x v="3"/>
    <x v="6"/>
    <n v="5.9"/>
    <x v="1"/>
    <n v="7080"/>
  </r>
  <r>
    <s v="M015"/>
    <s v="Zara Dugar"/>
    <n v="44"/>
    <s v="Female"/>
    <x v="0"/>
    <d v="2024-02-11T00:00:00"/>
    <d v="2024-09-05T00:00:00"/>
    <n v="800"/>
    <n v="8"/>
    <x v="2"/>
    <x v="6"/>
    <n v="6.9"/>
    <x v="1"/>
    <n v="5520"/>
  </r>
  <r>
    <s v="M016"/>
    <s v="Lakshit Mander"/>
    <n v="39"/>
    <s v="Male"/>
    <x v="2"/>
    <d v="2025-02-14T00:00:00"/>
    <d v="2025-03-16T00:00:00"/>
    <n v="2500"/>
    <n v="14"/>
    <x v="4"/>
    <x v="6"/>
    <n v="1"/>
    <x v="1"/>
    <n v="2500"/>
  </r>
  <r>
    <s v="M017"/>
    <s v="Neysa Krish"/>
    <n v="35"/>
    <s v="Male"/>
    <x v="1"/>
    <d v="2024-02-07T00:00:00"/>
    <d v="2025-01-28T00:00:00"/>
    <n v="1200"/>
    <n v="25"/>
    <x v="2"/>
    <x v="6"/>
    <n v="11.866666666666667"/>
    <x v="1"/>
    <n v="14240"/>
  </r>
  <r>
    <s v="M018"/>
    <s v="Prerak Boase"/>
    <n v="56"/>
    <s v="Female"/>
    <x v="2"/>
    <d v="2023-10-14T00:00:00"/>
    <d v="2024-12-23T00:00:00"/>
    <n v="2500"/>
    <n v="13"/>
    <x v="5"/>
    <x v="6"/>
    <n v="14.533333333333333"/>
    <x v="1"/>
    <n v="36333.333333333336"/>
  </r>
  <r>
    <s v="M019"/>
    <s v="Siya Master"/>
    <n v="27"/>
    <s v="Female"/>
    <x v="0"/>
    <d v="2024-03-03T00:00:00"/>
    <d v="2025-01-07T00:00:00"/>
    <n v="800"/>
    <n v="26"/>
    <x v="3"/>
    <x v="6"/>
    <n v="10.333333333333334"/>
    <x v="1"/>
    <n v="8266.6666666666679"/>
  </r>
  <r>
    <s v="M020"/>
    <s v="Madhup Biswas"/>
    <n v="28"/>
    <s v="Male"/>
    <x v="2"/>
    <d v="2024-05-05T00:00:00"/>
    <d v="2024-11-12T00:00:00"/>
    <n v="2500"/>
    <n v="21"/>
    <x v="3"/>
    <x v="11"/>
    <n v="6.3666666666666663"/>
    <x v="0"/>
    <n v="15916.666666666666"/>
  </r>
  <r>
    <s v="M021"/>
    <s v="Indrans Ratti"/>
    <n v="57"/>
    <s v="Female"/>
    <x v="3"/>
    <d v="2023-08-08T00:00:00"/>
    <d v="2025-01-17T00:00:00"/>
    <n v="1800"/>
    <n v="19"/>
    <x v="3"/>
    <x v="6"/>
    <n v="17.600000000000001"/>
    <x v="1"/>
    <n v="31680.000000000004"/>
  </r>
  <r>
    <s v="M022"/>
    <s v="Kimaya Balay"/>
    <n v="26"/>
    <s v="Female"/>
    <x v="3"/>
    <d v="2024-01-29T00:00:00"/>
    <d v="2024-11-20T00:00:00"/>
    <n v="1800"/>
    <n v="5"/>
    <x v="0"/>
    <x v="6"/>
    <n v="9.8666666666666671"/>
    <x v="1"/>
    <n v="17760"/>
  </r>
  <r>
    <s v="M023"/>
    <s v="Eva Dass"/>
    <n v="48"/>
    <s v="Male"/>
    <x v="3"/>
    <d v="2024-06-08T00:00:00"/>
    <d v="2024-06-12T00:00:00"/>
    <n v="1800"/>
    <n v="18"/>
    <x v="5"/>
    <x v="6"/>
    <n v="0.13333333333333333"/>
    <x v="1"/>
    <n v="240"/>
  </r>
  <r>
    <s v="M024"/>
    <s v="Pihu Wali"/>
    <n v="25"/>
    <s v="Female"/>
    <x v="1"/>
    <d v="2024-05-27T00:00:00"/>
    <d v="2025-03-14T00:00:00"/>
    <n v="1200"/>
    <n v="6"/>
    <x v="0"/>
    <x v="6"/>
    <n v="9.6999999999999993"/>
    <x v="1"/>
    <n v="11640"/>
  </r>
  <r>
    <s v="M025"/>
    <s v="Tiya Rege"/>
    <n v="53"/>
    <s v="Male"/>
    <x v="3"/>
    <d v="2023-12-26T00:00:00"/>
    <d v="2024-03-21T00:00:00"/>
    <n v="1800"/>
    <n v="17"/>
    <x v="3"/>
    <x v="12"/>
    <n v="2.8666666666666667"/>
    <x v="0"/>
    <n v="5160"/>
  </r>
  <r>
    <s v="M026"/>
    <s v="Aarav Sen"/>
    <n v="42"/>
    <s v="Female"/>
    <x v="1"/>
    <d v="2025-02-14T00:00:00"/>
    <d v="2025-03-11T00:00:00"/>
    <n v="1200"/>
    <n v="3"/>
    <x v="5"/>
    <x v="6"/>
    <n v="0.83333333333333337"/>
    <x v="1"/>
    <n v="1000"/>
  </r>
  <r>
    <s v="M027"/>
    <s v="Dishani Bera"/>
    <n v="24"/>
    <s v="Male"/>
    <x v="2"/>
    <d v="2025-02-10T00:00:00"/>
    <d v="2025-03-10T00:00:00"/>
    <n v="2500"/>
    <n v="28"/>
    <x v="3"/>
    <x v="6"/>
    <n v="0.93333333333333335"/>
    <x v="1"/>
    <n v="2333.3333333333335"/>
  </r>
  <r>
    <s v="M028"/>
    <s v="Indrans Grover"/>
    <n v="53"/>
    <s v="Male"/>
    <x v="1"/>
    <d v="2024-11-18T00:00:00"/>
    <d v="2024-12-19T00:00:00"/>
    <n v="1200"/>
    <n v="23"/>
    <x v="1"/>
    <x v="6"/>
    <n v="1.0333333333333334"/>
    <x v="1"/>
    <n v="1240.0000000000002"/>
  </r>
  <r>
    <s v="M029"/>
    <s v="Kismat Edwin"/>
    <n v="29"/>
    <s v="Female"/>
    <x v="2"/>
    <d v="2024-04-19T00:00:00"/>
    <d v="2024-04-26T00:00:00"/>
    <n v="2500"/>
    <n v="8"/>
    <x v="2"/>
    <x v="6"/>
    <n v="0.23333333333333334"/>
    <x v="1"/>
    <n v="583.33333333333337"/>
  </r>
  <r>
    <s v="M030"/>
    <s v="Taran Vyas"/>
    <n v="31"/>
    <s v="Female"/>
    <x v="2"/>
    <d v="2025-01-10T00:00:00"/>
    <d v="2025-03-29T00:00:00"/>
    <n v="2500"/>
    <n v="23"/>
    <x v="4"/>
    <x v="13"/>
    <n v="2.6"/>
    <x v="0"/>
    <n v="6500"/>
  </r>
  <r>
    <s v="M031"/>
    <s v="Jiya Baral"/>
    <n v="52"/>
    <s v="Female"/>
    <x v="0"/>
    <d v="2023-06-11T00:00:00"/>
    <d v="2024-12-30T00:00:00"/>
    <n v="800"/>
    <n v="9"/>
    <x v="5"/>
    <x v="14"/>
    <n v="18.933333333333334"/>
    <x v="0"/>
    <n v="15146.666666666666"/>
  </r>
  <r>
    <s v="M032"/>
    <s v="Gokul Sahni"/>
    <n v="20"/>
    <s v="Male"/>
    <x v="1"/>
    <d v="2024-04-09T00:00:00"/>
    <d v="2024-11-08T00:00:00"/>
    <n v="1200"/>
    <n v="2"/>
    <x v="3"/>
    <x v="6"/>
    <n v="7.1"/>
    <x v="1"/>
    <n v="8520"/>
  </r>
  <r>
    <s v="M033"/>
    <s v="Prerak Lalla"/>
    <n v="22"/>
    <s v="Male"/>
    <x v="0"/>
    <d v="2025-02-11T00:00:00"/>
    <d v="2025-03-24T00:00:00"/>
    <n v="800"/>
    <n v="30"/>
    <x v="3"/>
    <x v="6"/>
    <n v="1.3666666666666667"/>
    <x v="1"/>
    <n v="1093.3333333333333"/>
  </r>
  <r>
    <s v="M034"/>
    <s v="Hrishita Shroff"/>
    <n v="23"/>
    <s v="Male"/>
    <x v="3"/>
    <d v="2024-10-23T00:00:00"/>
    <d v="2025-03-05T00:00:00"/>
    <n v="1800"/>
    <n v="23"/>
    <x v="1"/>
    <x v="15"/>
    <n v="4.4333333333333336"/>
    <x v="0"/>
    <n v="7980"/>
  </r>
  <r>
    <s v="M035"/>
    <s v="Oorja Sachar"/>
    <n v="27"/>
    <s v="Female"/>
    <x v="1"/>
    <d v="2024-01-21T00:00:00"/>
    <d v="2024-12-26T00:00:00"/>
    <n v="1200"/>
    <n v="27"/>
    <x v="1"/>
    <x v="6"/>
    <n v="11.333333333333334"/>
    <x v="1"/>
    <n v="136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s v="Anay Shanker"/>
    <n v="59"/>
    <s v="Male"/>
    <x v="0"/>
    <d v="2023-11-05T00:00:00"/>
    <d v="2024-05-13T00:00:00"/>
    <n v="800"/>
    <n v="25"/>
    <x v="0"/>
    <x v="0"/>
    <n v="6.333333333333333"/>
    <x v="0"/>
    <n v="5066.6666666666661"/>
    <m/>
  </r>
  <r>
    <x v="1"/>
    <s v="Parinaaz Shanker"/>
    <n v="27"/>
    <s v="Male"/>
    <x v="0"/>
    <d v="2025-02-26T00:00:00"/>
    <d v="2025-03-24T00:00:00"/>
    <n v="800"/>
    <n v="20"/>
    <x v="1"/>
    <x v="1"/>
    <n v="0.8666666666666667"/>
    <x v="0"/>
    <n v="693.33333333333337"/>
    <m/>
  </r>
  <r>
    <x v="2"/>
    <s v="Aniruddh Batra"/>
    <n v="24"/>
    <s v="Male"/>
    <x v="1"/>
    <d v="2023-09-22T00:00:00"/>
    <d v="2024-03-20T00:00:00"/>
    <n v="1200"/>
    <n v="18"/>
    <x v="2"/>
    <x v="2"/>
    <n v="6"/>
    <x v="0"/>
    <n v="7200"/>
    <m/>
  </r>
  <r>
    <x v="3"/>
    <s v="Madhup Kapur"/>
    <n v="31"/>
    <s v="Female"/>
    <x v="1"/>
    <d v="2024-07-06T00:00:00"/>
    <d v="2024-10-22T00:00:00"/>
    <n v="1200"/>
    <n v="16"/>
    <x v="2"/>
    <x v="3"/>
    <n v="3.6"/>
    <x v="0"/>
    <n v="4320"/>
    <m/>
  </r>
  <r>
    <x v="4"/>
    <s v="Rasha Kakar"/>
    <n v="19"/>
    <s v="Male"/>
    <x v="2"/>
    <d v="2023-12-26T00:00:00"/>
    <d v="2024-07-28T00:00:00"/>
    <n v="2500"/>
    <n v="12"/>
    <x v="0"/>
    <x v="4"/>
    <n v="7.166666666666667"/>
    <x v="0"/>
    <n v="17916.666666666668"/>
    <m/>
  </r>
  <r>
    <x v="5"/>
    <s v="Ehsaan Batra"/>
    <n v="40"/>
    <s v="Male"/>
    <x v="0"/>
    <d v="2024-01-26T00:00:00"/>
    <d v="2024-04-10T00:00:00"/>
    <n v="800"/>
    <n v="14"/>
    <x v="3"/>
    <x v="5"/>
    <n v="2.5"/>
    <x v="0"/>
    <n v="2000"/>
    <m/>
  </r>
  <r>
    <x v="6"/>
    <s v="Zara Bains"/>
    <n v="41"/>
    <s v="Female"/>
    <x v="0"/>
    <d v="2024-10-23T00:00:00"/>
    <d v="2025-01-20T00:00:00"/>
    <n v="800"/>
    <n v="25"/>
    <x v="1"/>
    <x v="6"/>
    <n v="2.9666666666666668"/>
    <x v="1"/>
    <n v="2373.3333333333335"/>
    <m/>
  </r>
  <r>
    <x v="7"/>
    <s v="Uthkarsh Baral"/>
    <n v="43"/>
    <s v="Male"/>
    <x v="3"/>
    <d v="2024-06-07T00:00:00"/>
    <d v="2024-09-28T00:00:00"/>
    <n v="1800"/>
    <n v="28"/>
    <x v="4"/>
    <x v="6"/>
    <n v="3.7666666666666666"/>
    <x v="1"/>
    <n v="6780"/>
    <m/>
  </r>
  <r>
    <x v="8"/>
    <s v="Kashvi Char"/>
    <n v="42"/>
    <s v="Male"/>
    <x v="0"/>
    <d v="2024-10-04T00:00:00"/>
    <d v="2024-10-17T00:00:00"/>
    <n v="800"/>
    <n v="3"/>
    <x v="4"/>
    <x v="7"/>
    <n v="0.43333333333333335"/>
    <x v="0"/>
    <n v="346.66666666666669"/>
    <m/>
  </r>
  <r>
    <x v="9"/>
    <s v="Dhanush Varma"/>
    <n v="37"/>
    <s v="Male"/>
    <x v="1"/>
    <d v="2023-10-03T00:00:00"/>
    <d v="2023-12-20T00:00:00"/>
    <n v="1200"/>
    <n v="29"/>
    <x v="3"/>
    <x v="8"/>
    <n v="2.6"/>
    <x v="0"/>
    <n v="3120"/>
    <m/>
  </r>
  <r>
    <x v="10"/>
    <s v="Ishaan Goyal"/>
    <n v="48"/>
    <s v="Female"/>
    <x v="1"/>
    <d v="2024-01-06T00:00:00"/>
    <d v="2024-06-16T00:00:00"/>
    <n v="1200"/>
    <n v="13"/>
    <x v="0"/>
    <x v="9"/>
    <n v="5.4"/>
    <x v="0"/>
    <n v="6480"/>
    <m/>
  </r>
  <r>
    <x v="11"/>
    <s v="Mahika Ravi"/>
    <n v="36"/>
    <s v="Male"/>
    <x v="1"/>
    <d v="2023-08-16T00:00:00"/>
    <d v="2024-10-03T00:00:00"/>
    <n v="1200"/>
    <n v="19"/>
    <x v="4"/>
    <x v="10"/>
    <n v="13.8"/>
    <x v="0"/>
    <n v="16560"/>
    <m/>
  </r>
  <r>
    <x v="12"/>
    <s v="Purab Reddy"/>
    <n v="48"/>
    <s v="Female"/>
    <x v="3"/>
    <d v="2024-09-21T00:00:00"/>
    <d v="2024-12-15T00:00:00"/>
    <n v="1800"/>
    <n v="22"/>
    <x v="4"/>
    <x v="6"/>
    <n v="2.8333333333333335"/>
    <x v="1"/>
    <n v="5100"/>
    <m/>
  </r>
  <r>
    <x v="13"/>
    <s v="Tiya Soni"/>
    <n v="39"/>
    <s v="Male"/>
    <x v="1"/>
    <d v="2023-05-19T00:00:00"/>
    <d v="2023-11-12T00:00:00"/>
    <n v="1200"/>
    <n v="28"/>
    <x v="3"/>
    <x v="6"/>
    <n v="5.9"/>
    <x v="1"/>
    <n v="7080"/>
    <m/>
  </r>
  <r>
    <x v="14"/>
    <s v="Zara Dugar"/>
    <n v="44"/>
    <s v="Female"/>
    <x v="0"/>
    <d v="2024-02-11T00:00:00"/>
    <d v="2024-09-05T00:00:00"/>
    <n v="800"/>
    <n v="8"/>
    <x v="2"/>
    <x v="6"/>
    <n v="6.9"/>
    <x v="1"/>
    <n v="5520"/>
    <m/>
  </r>
  <r>
    <x v="15"/>
    <s v="Lakshit Mander"/>
    <n v="39"/>
    <s v="Male"/>
    <x v="2"/>
    <d v="2025-02-14T00:00:00"/>
    <d v="2025-03-16T00:00:00"/>
    <n v="2500"/>
    <n v="14"/>
    <x v="4"/>
    <x v="6"/>
    <n v="1"/>
    <x v="1"/>
    <n v="2500"/>
    <m/>
  </r>
  <r>
    <x v="16"/>
    <s v="Neysa Krish"/>
    <n v="35"/>
    <s v="Male"/>
    <x v="1"/>
    <d v="2024-02-07T00:00:00"/>
    <d v="2025-01-28T00:00:00"/>
    <n v="1200"/>
    <n v="25"/>
    <x v="2"/>
    <x v="6"/>
    <n v="11.866666666666667"/>
    <x v="1"/>
    <n v="14240"/>
    <m/>
  </r>
  <r>
    <x v="17"/>
    <s v="Prerak Boase"/>
    <n v="56"/>
    <s v="Female"/>
    <x v="2"/>
    <d v="2023-10-14T00:00:00"/>
    <d v="2024-12-23T00:00:00"/>
    <n v="2500"/>
    <n v="13"/>
    <x v="5"/>
    <x v="6"/>
    <n v="14.533333333333333"/>
    <x v="1"/>
    <n v="36333.333333333336"/>
    <m/>
  </r>
  <r>
    <x v="18"/>
    <s v="Siya Master"/>
    <n v="27"/>
    <s v="Female"/>
    <x v="0"/>
    <d v="2024-03-03T00:00:00"/>
    <d v="2025-01-07T00:00:00"/>
    <n v="800"/>
    <n v="26"/>
    <x v="3"/>
    <x v="6"/>
    <n v="10.333333333333334"/>
    <x v="1"/>
    <n v="8266.6666666666679"/>
    <m/>
  </r>
  <r>
    <x v="19"/>
    <s v="Madhup Biswas"/>
    <n v="28"/>
    <s v="Male"/>
    <x v="2"/>
    <d v="2024-05-05T00:00:00"/>
    <d v="2024-11-12T00:00:00"/>
    <n v="2500"/>
    <n v="21"/>
    <x v="3"/>
    <x v="11"/>
    <n v="6.3666666666666663"/>
    <x v="0"/>
    <n v="15916.666666666666"/>
    <m/>
  </r>
  <r>
    <x v="20"/>
    <s v="Indrans Ratti"/>
    <n v="57"/>
    <s v="Female"/>
    <x v="3"/>
    <d v="2023-08-08T00:00:00"/>
    <d v="2025-01-17T00:00:00"/>
    <n v="1800"/>
    <n v="19"/>
    <x v="3"/>
    <x v="6"/>
    <n v="17.600000000000001"/>
    <x v="1"/>
    <n v="31680.000000000004"/>
    <m/>
  </r>
  <r>
    <x v="21"/>
    <s v="Kimaya Balay"/>
    <n v="26"/>
    <s v="Female"/>
    <x v="3"/>
    <d v="2024-01-29T00:00:00"/>
    <d v="2024-11-20T00:00:00"/>
    <n v="1800"/>
    <n v="5"/>
    <x v="0"/>
    <x v="6"/>
    <n v="9.8666666666666671"/>
    <x v="1"/>
    <n v="17760"/>
    <m/>
  </r>
  <r>
    <x v="22"/>
    <s v="Eva Dass"/>
    <n v="48"/>
    <s v="Male"/>
    <x v="3"/>
    <d v="2024-06-08T00:00:00"/>
    <d v="2024-06-12T00:00:00"/>
    <n v="1800"/>
    <n v="18"/>
    <x v="5"/>
    <x v="6"/>
    <n v="0.13333333333333333"/>
    <x v="1"/>
    <n v="240"/>
    <m/>
  </r>
  <r>
    <x v="23"/>
    <s v="Pihu Wali"/>
    <n v="25"/>
    <s v="Female"/>
    <x v="1"/>
    <d v="2024-05-27T00:00:00"/>
    <d v="2025-03-14T00:00:00"/>
    <n v="1200"/>
    <n v="6"/>
    <x v="0"/>
    <x v="6"/>
    <n v="9.6999999999999993"/>
    <x v="1"/>
    <n v="11640"/>
    <m/>
  </r>
  <r>
    <x v="24"/>
    <s v="Tiya Rege"/>
    <n v="53"/>
    <s v="Male"/>
    <x v="3"/>
    <d v="2023-12-26T00:00:00"/>
    <d v="2024-03-21T00:00:00"/>
    <n v="1800"/>
    <n v="17"/>
    <x v="3"/>
    <x v="12"/>
    <n v="2.8666666666666667"/>
    <x v="0"/>
    <n v="5160"/>
    <m/>
  </r>
  <r>
    <x v="25"/>
    <s v="Aarav Sen"/>
    <n v="42"/>
    <s v="Female"/>
    <x v="1"/>
    <d v="2025-02-14T00:00:00"/>
    <d v="2025-03-11T00:00:00"/>
    <n v="1200"/>
    <n v="3"/>
    <x v="5"/>
    <x v="6"/>
    <n v="0.83333333333333337"/>
    <x v="1"/>
    <n v="1000"/>
    <m/>
  </r>
  <r>
    <x v="26"/>
    <s v="Dishani Bera"/>
    <n v="24"/>
    <s v="Male"/>
    <x v="2"/>
    <d v="2025-02-10T00:00:00"/>
    <d v="2025-03-10T00:00:00"/>
    <n v="2500"/>
    <n v="28"/>
    <x v="3"/>
    <x v="6"/>
    <n v="0.93333333333333335"/>
    <x v="1"/>
    <n v="2333.3333333333335"/>
    <m/>
  </r>
  <r>
    <x v="27"/>
    <s v="Indrans Grover"/>
    <n v="53"/>
    <s v="Male"/>
    <x v="1"/>
    <d v="2024-11-18T00:00:00"/>
    <d v="2024-12-19T00:00:00"/>
    <n v="1200"/>
    <n v="23"/>
    <x v="1"/>
    <x v="6"/>
    <n v="1.0333333333333334"/>
    <x v="1"/>
    <n v="1240.0000000000002"/>
    <m/>
  </r>
  <r>
    <x v="28"/>
    <s v="Kismat Edwin"/>
    <n v="29"/>
    <s v="Female"/>
    <x v="2"/>
    <d v="2024-04-19T00:00:00"/>
    <d v="2024-04-26T00:00:00"/>
    <n v="2500"/>
    <n v="8"/>
    <x v="2"/>
    <x v="6"/>
    <n v="0.23333333333333334"/>
    <x v="1"/>
    <n v="583.33333333333337"/>
    <m/>
  </r>
  <r>
    <x v="29"/>
    <s v="Taran Vyas"/>
    <n v="31"/>
    <s v="Female"/>
    <x v="2"/>
    <d v="2025-01-10T00:00:00"/>
    <d v="2025-03-29T00:00:00"/>
    <n v="2500"/>
    <n v="23"/>
    <x v="4"/>
    <x v="13"/>
    <n v="2.6"/>
    <x v="0"/>
    <n v="6500"/>
    <m/>
  </r>
  <r>
    <x v="30"/>
    <s v="Jiya Baral"/>
    <n v="52"/>
    <s v="Female"/>
    <x v="0"/>
    <d v="2023-06-11T00:00:00"/>
    <d v="2024-12-30T00:00:00"/>
    <n v="800"/>
    <n v="9"/>
    <x v="5"/>
    <x v="14"/>
    <n v="18.933333333333334"/>
    <x v="0"/>
    <n v="15146.666666666666"/>
    <m/>
  </r>
  <r>
    <x v="31"/>
    <s v="Gokul Sahni"/>
    <n v="20"/>
    <s v="Male"/>
    <x v="1"/>
    <d v="2024-04-09T00:00:00"/>
    <d v="2024-11-08T00:00:00"/>
    <n v="1200"/>
    <n v="2"/>
    <x v="3"/>
    <x v="6"/>
    <n v="7.1"/>
    <x v="1"/>
    <n v="8520"/>
    <m/>
  </r>
  <r>
    <x v="32"/>
    <s v="Prerak Lalla"/>
    <n v="22"/>
    <s v="Male"/>
    <x v="0"/>
    <d v="2025-02-11T00:00:00"/>
    <d v="2025-03-24T00:00:00"/>
    <n v="800"/>
    <n v="30"/>
    <x v="3"/>
    <x v="6"/>
    <n v="1.3666666666666667"/>
    <x v="1"/>
    <n v="1093.3333333333333"/>
    <m/>
  </r>
  <r>
    <x v="33"/>
    <s v="Hrishita Shroff"/>
    <n v="23"/>
    <s v="Male"/>
    <x v="3"/>
    <d v="2024-10-23T00:00:00"/>
    <d v="2025-03-05T00:00:00"/>
    <n v="1800"/>
    <n v="23"/>
    <x v="1"/>
    <x v="15"/>
    <n v="4.4333333333333336"/>
    <x v="0"/>
    <n v="7980"/>
    <m/>
  </r>
  <r>
    <x v="34"/>
    <s v="Oorja Sachar"/>
    <n v="27"/>
    <s v="Female"/>
    <x v="1"/>
    <d v="2024-01-21T00:00:00"/>
    <d v="2024-12-26T00:00:00"/>
    <n v="1200"/>
    <n v="27"/>
    <x v="1"/>
    <x v="6"/>
    <n v="11.333333333333334"/>
    <x v="1"/>
    <n v="13600"/>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d v="2023-11-05T00:00:00"/>
    <d v="2024-05-13T00:00:00"/>
    <n v="800"/>
    <n v="25"/>
    <x v="0"/>
    <s v="Hiran Shan"/>
    <n v="6.333333333333333"/>
    <s v="Yes"/>
    <n v="5066.6666666666661"/>
    <x v="0"/>
  </r>
  <r>
    <s v="M002"/>
    <s v="Parinaaz Shanker"/>
    <n v="27"/>
    <x v="0"/>
    <x v="0"/>
    <d v="2025-02-26T00:00:00"/>
    <d v="2025-03-24T00:00:00"/>
    <n v="800"/>
    <n v="20"/>
    <x v="1"/>
    <s v="Kiara Kakar"/>
    <n v="0.8666666666666667"/>
    <s v="Yes"/>
    <n v="693.33333333333337"/>
    <x v="1"/>
  </r>
  <r>
    <s v="M003"/>
    <s v="Aniruddh Batra"/>
    <n v="24"/>
    <x v="0"/>
    <x v="1"/>
    <d v="2023-09-22T00:00:00"/>
    <d v="2024-03-20T00:00:00"/>
    <n v="1200"/>
    <n v="18"/>
    <x v="2"/>
    <s v="Jhanvi Chaudhary"/>
    <n v="6"/>
    <s v="Yes"/>
    <n v="7200"/>
    <x v="1"/>
  </r>
  <r>
    <s v="M004"/>
    <s v="Madhup Kapur"/>
    <n v="31"/>
    <x v="1"/>
    <x v="1"/>
    <d v="2024-07-06T00:00:00"/>
    <d v="2024-10-22T00:00:00"/>
    <n v="1200"/>
    <n v="16"/>
    <x v="2"/>
    <s v="Tara Swaminathan"/>
    <n v="3.6"/>
    <s v="Yes"/>
    <n v="4320"/>
    <x v="2"/>
  </r>
  <r>
    <s v="M005"/>
    <s v="Rasha Kakar"/>
    <n v="19"/>
    <x v="0"/>
    <x v="2"/>
    <d v="2023-12-26T00:00:00"/>
    <d v="2024-07-28T00:00:00"/>
    <n v="2500"/>
    <n v="12"/>
    <x v="0"/>
    <s v="Madhav Singh"/>
    <n v="7.166666666666667"/>
    <s v="Yes"/>
    <n v="17916.666666666668"/>
    <x v="1"/>
  </r>
  <r>
    <s v="M006"/>
    <s v="Ehsaan Batra"/>
    <n v="40"/>
    <x v="0"/>
    <x v="0"/>
    <d v="2024-01-26T00:00:00"/>
    <d v="2024-04-10T00:00:00"/>
    <n v="800"/>
    <n v="14"/>
    <x v="3"/>
    <s v="Shray Ramakrishnan"/>
    <n v="2.5"/>
    <s v="Yes"/>
    <n v="2000"/>
    <x v="2"/>
  </r>
  <r>
    <s v="M007"/>
    <s v="Zara Bains"/>
    <n v="41"/>
    <x v="1"/>
    <x v="0"/>
    <d v="2024-10-23T00:00:00"/>
    <d v="2025-01-20T00:00:00"/>
    <n v="800"/>
    <n v="25"/>
    <x v="1"/>
    <m/>
    <n v="2.9666666666666668"/>
    <s v="No"/>
    <n v="2373.3333333333335"/>
    <x v="2"/>
  </r>
  <r>
    <s v="M008"/>
    <s v="Uthkarsh Baral"/>
    <n v="43"/>
    <x v="0"/>
    <x v="3"/>
    <d v="2024-06-07T00:00:00"/>
    <d v="2024-09-28T00:00:00"/>
    <n v="1800"/>
    <n v="28"/>
    <x v="4"/>
    <m/>
    <n v="3.7666666666666666"/>
    <s v="No"/>
    <n v="6780"/>
    <x v="2"/>
  </r>
  <r>
    <s v="M009"/>
    <s v="Kashvi Char"/>
    <n v="42"/>
    <x v="0"/>
    <x v="0"/>
    <d v="2024-10-04T00:00:00"/>
    <d v="2024-10-17T00:00:00"/>
    <n v="800"/>
    <n v="3"/>
    <x v="4"/>
    <s v="Nitara Comar"/>
    <n v="0.43333333333333335"/>
    <s v="Yes"/>
    <n v="346.66666666666669"/>
    <x v="2"/>
  </r>
  <r>
    <s v="M010"/>
    <s v="Dhanush Varma"/>
    <n v="37"/>
    <x v="0"/>
    <x v="1"/>
    <d v="2023-10-03T00:00:00"/>
    <d v="2023-12-20T00:00:00"/>
    <n v="1200"/>
    <n v="29"/>
    <x v="3"/>
    <s v="Ranbir Karan"/>
    <n v="2.6"/>
    <s v="Yes"/>
    <n v="3120"/>
    <x v="2"/>
  </r>
  <r>
    <s v="M011"/>
    <s v="Ishaan Goyal"/>
    <n v="48"/>
    <x v="1"/>
    <x v="1"/>
    <d v="2024-01-06T00:00:00"/>
    <d v="2024-06-16T00:00:00"/>
    <n v="1200"/>
    <n v="13"/>
    <x v="0"/>
    <s v="Rati Sanghvi"/>
    <n v="5.4"/>
    <s v="Yes"/>
    <n v="6480"/>
    <x v="0"/>
  </r>
  <r>
    <s v="M012"/>
    <s v="Mahika Ravi"/>
    <n v="36"/>
    <x v="0"/>
    <x v="1"/>
    <d v="2023-08-16T00:00:00"/>
    <d v="2024-10-03T00:00:00"/>
    <n v="1200"/>
    <n v="19"/>
    <x v="4"/>
    <s v="Ishaan Kashyap"/>
    <n v="13.8"/>
    <s v="Yes"/>
    <n v="16560"/>
    <x v="2"/>
  </r>
  <r>
    <s v="M013"/>
    <s v="Purab Reddy"/>
    <n v="48"/>
    <x v="1"/>
    <x v="3"/>
    <d v="2024-09-21T00:00:00"/>
    <d v="2024-12-15T00:00:00"/>
    <n v="1800"/>
    <n v="22"/>
    <x v="4"/>
    <m/>
    <n v="2.8333333333333335"/>
    <s v="No"/>
    <n v="5100"/>
    <x v="0"/>
  </r>
  <r>
    <s v="M014"/>
    <s v="Tiya Soni"/>
    <n v="39"/>
    <x v="0"/>
    <x v="1"/>
    <d v="2023-05-19T00:00:00"/>
    <d v="2023-11-12T00:00:00"/>
    <n v="1200"/>
    <n v="28"/>
    <x v="3"/>
    <m/>
    <n v="5.9"/>
    <s v="No"/>
    <n v="7080"/>
    <x v="2"/>
  </r>
  <r>
    <s v="M015"/>
    <s v="Zara Dugar"/>
    <n v="44"/>
    <x v="1"/>
    <x v="0"/>
    <d v="2024-02-11T00:00:00"/>
    <d v="2024-09-05T00:00:00"/>
    <n v="800"/>
    <n v="8"/>
    <x v="2"/>
    <m/>
    <n v="6.9"/>
    <s v="No"/>
    <n v="5520"/>
    <x v="2"/>
  </r>
  <r>
    <s v="M016"/>
    <s v="Lakshit Mander"/>
    <n v="39"/>
    <x v="0"/>
    <x v="2"/>
    <d v="2025-02-14T00:00:00"/>
    <d v="2025-03-16T00:00:00"/>
    <n v="2500"/>
    <n v="14"/>
    <x v="4"/>
    <m/>
    <n v="1"/>
    <s v="No"/>
    <n v="2500"/>
    <x v="2"/>
  </r>
  <r>
    <s v="M017"/>
    <s v="Neysa Krish"/>
    <n v="35"/>
    <x v="0"/>
    <x v="1"/>
    <d v="2024-02-07T00:00:00"/>
    <d v="2025-01-28T00:00:00"/>
    <n v="1200"/>
    <n v="25"/>
    <x v="2"/>
    <m/>
    <n v="11.866666666666667"/>
    <s v="No"/>
    <n v="14240"/>
    <x v="2"/>
  </r>
  <r>
    <s v="M018"/>
    <s v="Prerak Boase"/>
    <n v="56"/>
    <x v="1"/>
    <x v="2"/>
    <d v="2023-10-14T00:00:00"/>
    <d v="2024-12-23T00:00:00"/>
    <n v="2500"/>
    <n v="13"/>
    <x v="5"/>
    <m/>
    <n v="14.533333333333333"/>
    <s v="No"/>
    <n v="36333.333333333336"/>
    <x v="0"/>
  </r>
  <r>
    <s v="M019"/>
    <s v="Siya Master"/>
    <n v="27"/>
    <x v="1"/>
    <x v="0"/>
    <d v="2024-03-03T00:00:00"/>
    <d v="2025-01-07T00:00:00"/>
    <n v="800"/>
    <n v="26"/>
    <x v="3"/>
    <m/>
    <n v="10.333333333333334"/>
    <s v="No"/>
    <n v="8266.6666666666679"/>
    <x v="1"/>
  </r>
  <r>
    <s v="M020"/>
    <s v="Madhup Biswas"/>
    <n v="28"/>
    <x v="0"/>
    <x v="2"/>
    <d v="2024-05-05T00:00:00"/>
    <d v="2024-11-12T00:00:00"/>
    <n v="2500"/>
    <n v="21"/>
    <x v="3"/>
    <s v="Tanya Bajwa"/>
    <n v="6.3666666666666663"/>
    <s v="Yes"/>
    <n v="15916.666666666666"/>
    <x v="1"/>
  </r>
  <r>
    <s v="M021"/>
    <s v="Indrans Ratti"/>
    <n v="57"/>
    <x v="1"/>
    <x v="3"/>
    <d v="2023-08-08T00:00:00"/>
    <d v="2025-01-17T00:00:00"/>
    <n v="1800"/>
    <n v="19"/>
    <x v="3"/>
    <m/>
    <n v="17.600000000000001"/>
    <s v="No"/>
    <n v="31680.000000000004"/>
    <x v="0"/>
  </r>
  <r>
    <s v="M022"/>
    <s v="Kimaya Balay"/>
    <n v="26"/>
    <x v="1"/>
    <x v="3"/>
    <d v="2024-01-29T00:00:00"/>
    <d v="2024-11-20T00:00:00"/>
    <n v="1800"/>
    <n v="5"/>
    <x v="0"/>
    <m/>
    <n v="9.8666666666666671"/>
    <s v="No"/>
    <n v="17760"/>
    <x v="1"/>
  </r>
  <r>
    <s v="M023"/>
    <s v="Eva Dass"/>
    <n v="48"/>
    <x v="0"/>
    <x v="3"/>
    <d v="2024-06-08T00:00:00"/>
    <d v="2024-06-12T00:00:00"/>
    <n v="1800"/>
    <n v="18"/>
    <x v="5"/>
    <m/>
    <n v="0.13333333333333333"/>
    <s v="No"/>
    <n v="240"/>
    <x v="0"/>
  </r>
  <r>
    <s v="M024"/>
    <s v="Pihu Wali"/>
    <n v="25"/>
    <x v="1"/>
    <x v="1"/>
    <d v="2024-05-27T00:00:00"/>
    <d v="2025-03-14T00:00:00"/>
    <n v="1200"/>
    <n v="6"/>
    <x v="0"/>
    <m/>
    <n v="9.6999999999999993"/>
    <s v="No"/>
    <n v="11640"/>
    <x v="1"/>
  </r>
  <r>
    <s v="M025"/>
    <s v="Tiya Rege"/>
    <n v="53"/>
    <x v="0"/>
    <x v="3"/>
    <d v="2023-12-26T00:00:00"/>
    <d v="2024-03-21T00:00:00"/>
    <n v="1800"/>
    <n v="17"/>
    <x v="3"/>
    <s v="Adira Brar"/>
    <n v="2.8666666666666667"/>
    <s v="Yes"/>
    <n v="5160"/>
    <x v="0"/>
  </r>
  <r>
    <s v="M026"/>
    <s v="Aarav Sen"/>
    <n v="42"/>
    <x v="1"/>
    <x v="1"/>
    <d v="2025-02-14T00:00:00"/>
    <d v="2025-03-11T00:00:00"/>
    <n v="1200"/>
    <n v="3"/>
    <x v="5"/>
    <m/>
    <n v="0.83333333333333337"/>
    <s v="No"/>
    <n v="1000"/>
    <x v="2"/>
  </r>
  <r>
    <s v="M027"/>
    <s v="Dishani Bera"/>
    <n v="24"/>
    <x v="0"/>
    <x v="2"/>
    <d v="2025-02-10T00:00:00"/>
    <d v="2025-03-10T00:00:00"/>
    <n v="2500"/>
    <n v="28"/>
    <x v="3"/>
    <m/>
    <n v="0.93333333333333335"/>
    <s v="No"/>
    <n v="2333.3333333333335"/>
    <x v="1"/>
  </r>
  <r>
    <s v="M028"/>
    <s v="Indrans Grover"/>
    <n v="53"/>
    <x v="0"/>
    <x v="1"/>
    <d v="2024-11-18T00:00:00"/>
    <d v="2024-12-19T00:00:00"/>
    <n v="1200"/>
    <n v="23"/>
    <x v="1"/>
    <m/>
    <n v="1.0333333333333334"/>
    <s v="No"/>
    <n v="1240.0000000000002"/>
    <x v="0"/>
  </r>
  <r>
    <s v="M029"/>
    <s v="Kismat Edwin"/>
    <n v="29"/>
    <x v="1"/>
    <x v="2"/>
    <d v="2024-04-19T00:00:00"/>
    <d v="2024-04-26T00:00:00"/>
    <n v="2500"/>
    <n v="8"/>
    <x v="2"/>
    <m/>
    <n v="0.23333333333333334"/>
    <s v="No"/>
    <n v="583.33333333333337"/>
    <x v="1"/>
  </r>
  <r>
    <s v="M030"/>
    <s v="Taran Vyas"/>
    <n v="31"/>
    <x v="1"/>
    <x v="2"/>
    <d v="2025-01-10T00:00:00"/>
    <d v="2025-03-29T00:00:00"/>
    <n v="2500"/>
    <n v="23"/>
    <x v="4"/>
    <s v="Nakul Balakrishnan"/>
    <n v="2.6"/>
    <s v="Yes"/>
    <n v="6500"/>
    <x v="2"/>
  </r>
  <r>
    <s v="M031"/>
    <s v="Jiya Baral"/>
    <n v="52"/>
    <x v="1"/>
    <x v="0"/>
    <d v="2023-06-11T00:00:00"/>
    <d v="2024-12-30T00:00:00"/>
    <n v="800"/>
    <n v="9"/>
    <x v="5"/>
    <s v="Darshit Sidhu"/>
    <n v="18.933333333333334"/>
    <s v="Yes"/>
    <n v="15146.666666666666"/>
    <x v="0"/>
  </r>
  <r>
    <s v="M032"/>
    <s v="Gokul Sahni"/>
    <n v="20"/>
    <x v="0"/>
    <x v="1"/>
    <d v="2024-04-09T00:00:00"/>
    <d v="2024-11-08T00:00:00"/>
    <n v="1200"/>
    <n v="2"/>
    <x v="3"/>
    <m/>
    <n v="7.1"/>
    <s v="No"/>
    <n v="8520"/>
    <x v="1"/>
  </r>
  <r>
    <s v="M033"/>
    <s v="Prerak Lalla"/>
    <n v="22"/>
    <x v="0"/>
    <x v="0"/>
    <d v="2025-02-11T00:00:00"/>
    <d v="2025-03-24T00:00:00"/>
    <n v="800"/>
    <n v="30"/>
    <x v="3"/>
    <m/>
    <n v="1.3666666666666667"/>
    <s v="No"/>
    <n v="1093.3333333333333"/>
    <x v="1"/>
  </r>
  <r>
    <s v="M034"/>
    <s v="Hrishita Shroff"/>
    <n v="23"/>
    <x v="0"/>
    <x v="3"/>
    <d v="2024-10-23T00:00:00"/>
    <d v="2025-03-05T00:00:00"/>
    <n v="1800"/>
    <n v="23"/>
    <x v="1"/>
    <s v="Riya Dugal"/>
    <n v="4.4333333333333336"/>
    <s v="Yes"/>
    <n v="7980"/>
    <x v="1"/>
  </r>
  <r>
    <s v="M035"/>
    <s v="Oorja Sachar"/>
    <n v="27"/>
    <x v="1"/>
    <x v="1"/>
    <d v="2024-01-21T00:00:00"/>
    <d v="2024-12-26T00:00:00"/>
    <n v="1200"/>
    <n v="27"/>
    <x v="1"/>
    <m/>
    <n v="11.333333333333334"/>
    <s v="No"/>
    <n v="136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962F9D-4049-45FD-8C5E-C8C5D0859D5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6" firstHeaderRow="0" firstDataRow="1" firstDataCol="1"/>
  <pivotFields count="14">
    <pivotField showAll="0"/>
    <pivotField showAll="0"/>
    <pivotField showAll="0"/>
    <pivotField showAll="0"/>
    <pivotField showAll="0"/>
    <pivotField numFmtId="14" showAll="0"/>
    <pivotField numFmtId="14" showAll="0"/>
    <pivotField dataField="1" showAll="0"/>
    <pivotField showAll="0"/>
    <pivotField showAll="0"/>
    <pivotField dataField="1" showAll="0">
      <items count="17">
        <item x="12"/>
        <item x="14"/>
        <item x="0"/>
        <item x="10"/>
        <item x="2"/>
        <item x="1"/>
        <item x="4"/>
        <item x="13"/>
        <item x="7"/>
        <item x="8"/>
        <item x="9"/>
        <item x="15"/>
        <item x="5"/>
        <item x="11"/>
        <item x="3"/>
        <item x="6"/>
        <item t="default"/>
      </items>
    </pivotField>
    <pivotField numFmtId="1" showAll="0"/>
    <pivotField axis="axisRow" showAll="0" sortType="descending">
      <items count="3">
        <item x="0"/>
        <item x="1"/>
        <item t="default"/>
      </items>
    </pivotField>
    <pivotField numFmtId="1" showAll="0"/>
  </pivotFields>
  <rowFields count="1">
    <field x="12"/>
  </rowFields>
  <rowItems count="3">
    <i>
      <x/>
    </i>
    <i>
      <x v="1"/>
    </i>
    <i t="grand">
      <x/>
    </i>
  </rowItems>
  <colFields count="1">
    <field x="-2"/>
  </colFields>
  <colItems count="2">
    <i>
      <x/>
    </i>
    <i i="1">
      <x v="1"/>
    </i>
  </colItems>
  <dataFields count="2">
    <dataField name="Average of Monthly_Fee" fld="7" subtotal="average" baseField="12" baseItem="0" numFmtId="1"/>
    <dataField name="Count of Referred_By" fld="10" subtotal="count" baseField="0" baseItem="0"/>
  </dataFields>
  <formats count="1">
    <format dxfId="30">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0"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2FBB7F-05BD-45D8-9F74-9E8B2D5BA05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H9" firstHeaderRow="1" firstDataRow="2" firstDataCol="1"/>
  <pivotFields count="14">
    <pivotField showAll="0"/>
    <pivotField showAll="0"/>
    <pivotField showAll="0"/>
    <pivotField showAll="0"/>
    <pivotField axis="axisRow" showAll="0">
      <items count="5">
        <item x="0"/>
        <item x="2"/>
        <item x="3"/>
        <item x="1"/>
        <item t="default"/>
      </items>
    </pivotField>
    <pivotField numFmtId="14" showAll="0"/>
    <pivotField numFmtId="14" showAll="0"/>
    <pivotField showAll="0"/>
    <pivotField showAll="0"/>
    <pivotField axis="axisCol" showAll="0">
      <items count="7">
        <item x="0"/>
        <item x="5"/>
        <item x="2"/>
        <item x="4"/>
        <item x="3"/>
        <item x="1"/>
        <item t="default"/>
      </items>
    </pivotField>
    <pivotField showAll="0"/>
    <pivotField numFmtId="1" showAll="0"/>
    <pivotField showAll="0"/>
    <pivotField dataField="1" numFmtId="1" showAll="0"/>
  </pivotFields>
  <rowFields count="1">
    <field x="4"/>
  </rowFields>
  <rowItems count="5">
    <i>
      <x/>
    </i>
    <i>
      <x v="1"/>
    </i>
    <i>
      <x v="2"/>
    </i>
    <i>
      <x v="3"/>
    </i>
    <i t="grand">
      <x/>
    </i>
  </rowItems>
  <colFields count="1">
    <field x="9"/>
  </colFields>
  <colItems count="7">
    <i>
      <x/>
    </i>
    <i>
      <x v="1"/>
    </i>
    <i>
      <x v="2"/>
    </i>
    <i>
      <x v="3"/>
    </i>
    <i>
      <x v="4"/>
    </i>
    <i>
      <x v="5"/>
    </i>
    <i t="grand">
      <x/>
    </i>
  </colItems>
  <dataFields count="1">
    <dataField name="Sum of Revenue Calculation" fld="13" baseField="0" baseItem="0" numFmtId="1"/>
  </dataFields>
  <formats count="2">
    <format dxfId="29">
      <pivotArea field="4" grandCol="1" collapsedLevelsAreSubtotals="1" axis="axisRow" fieldPosition="0">
        <references count="1">
          <reference field="4" count="1">
            <x v="0"/>
          </reference>
        </references>
      </pivotArea>
    </format>
    <format dxfId="28">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B98D7A-E87B-468C-BB0A-8681A62E63A7}"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3:B10" firstHeaderRow="1" firstDataRow="1" firstDataCol="1"/>
  <pivotFields count="17">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pivotField showAll="0"/>
    <pivotField showAll="0">
      <items count="5">
        <item x="0"/>
        <item x="2"/>
        <item x="3"/>
        <item x="1"/>
        <item t="default"/>
      </items>
    </pivotField>
    <pivotField numFmtId="14" showAll="0"/>
    <pivotField numFmtId="14" showAll="0"/>
    <pivotField showAll="0"/>
    <pivotField showAll="0"/>
    <pivotField axis="axisRow" showAll="0">
      <items count="7">
        <item x="0"/>
        <item x="5"/>
        <item x="2"/>
        <item x="4"/>
        <item x="3"/>
        <item x="1"/>
        <item t="default"/>
      </items>
    </pivotField>
    <pivotField showAll="0">
      <items count="17">
        <item x="12"/>
        <item x="14"/>
        <item x="0"/>
        <item x="10"/>
        <item x="2"/>
        <item x="1"/>
        <item x="4"/>
        <item x="13"/>
        <item x="7"/>
        <item x="8"/>
        <item x="9"/>
        <item x="15"/>
        <item x="5"/>
        <item x="11"/>
        <item x="3"/>
        <item x="6"/>
        <item t="default"/>
      </items>
    </pivotField>
    <pivotField numFmtId="1" showAll="0"/>
    <pivotField showAll="0">
      <items count="3">
        <item x="1"/>
        <item h="1" x="0"/>
        <item t="default"/>
      </items>
    </pivotField>
    <pivotField dataField="1" numFmtId="1" showAll="0"/>
    <pivotField showAll="0"/>
    <pivotField dragToRow="0" dragToCol="0" dragToPage="0" showAll="0" defaultSubtotal="0"/>
    <pivotField dragToRow="0" dragToCol="0" dragToPage="0" showAll="0" defaultSubtotal="0"/>
  </pivotFields>
  <rowFields count="1">
    <field x="9"/>
  </rowFields>
  <rowItems count="7">
    <i>
      <x/>
    </i>
    <i>
      <x v="1"/>
    </i>
    <i>
      <x v="2"/>
    </i>
    <i>
      <x v="3"/>
    </i>
    <i>
      <x v="4"/>
    </i>
    <i>
      <x v="5"/>
    </i>
    <i t="grand">
      <x/>
    </i>
  </rowItems>
  <colItems count="1">
    <i/>
  </colItems>
  <dataFields count="1">
    <dataField name="Sum of Revenue Calculation" fld="13" baseField="0" baseItem="9"/>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9" type="button" dataOnly="0" labelOnly="1" outline="0" axis="axisRow" fieldPosition="0"/>
    </format>
    <format dxfId="3">
      <pivotArea type="topRight" dataOnly="0" labelOnly="1" outline="0" fieldPosition="0"/>
    </format>
    <format dxfId="2">
      <pivotArea field="4" type="button" dataOnly="0" labelOnly="1" outline="0"/>
    </format>
    <format dxfId="1">
      <pivotArea dataOnly="0" labelOnly="1" grandRow="1" outline="0" fieldPosition="0"/>
    </format>
    <format dxfId="0">
      <pivotArea dataOnly="0" labelOnly="1" grandCol="1" outline="0" fieldPosition="0"/>
    </format>
  </formats>
  <chartFormats count="16">
    <chartFormat chart="0" format="40" series="1">
      <pivotArea type="data" outline="0" fieldPosition="0">
        <references count="1">
          <reference field="4294967294" count="1" selected="0">
            <x v="0"/>
          </reference>
        </references>
      </pivotArea>
    </chartFormat>
    <chartFormat chart="0" format="76" series="1">
      <pivotArea type="data" outline="0" fieldPosition="0">
        <references count="2">
          <reference field="4294967294" count="1" selected="0">
            <x v="0"/>
          </reference>
          <reference field="9" count="1" selected="0">
            <x v="2"/>
          </reference>
        </references>
      </pivotArea>
    </chartFormat>
    <chartFormat chart="0" format="77" series="1">
      <pivotArea type="data" outline="0" fieldPosition="0">
        <references count="2">
          <reference field="4294967294" count="1" selected="0">
            <x v="0"/>
          </reference>
          <reference field="9" count="1" selected="0">
            <x v="3"/>
          </reference>
        </references>
      </pivotArea>
    </chartFormat>
    <chartFormat chart="0" format="78" series="1">
      <pivotArea type="data" outline="0" fieldPosition="0">
        <references count="2">
          <reference field="4294967294" count="1" selected="0">
            <x v="0"/>
          </reference>
          <reference field="9" count="1" selected="0">
            <x v="4"/>
          </reference>
        </references>
      </pivotArea>
    </chartFormat>
    <chartFormat chart="0" format="79" series="1">
      <pivotArea type="data" outline="0" fieldPosition="0">
        <references count="2">
          <reference field="4294967294" count="1" selected="0">
            <x v="0"/>
          </reference>
          <reference field="9" count="1" selected="0">
            <x v="5"/>
          </reference>
        </references>
      </pivotArea>
    </chartFormat>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9" count="1" selected="0">
            <x v="0"/>
          </reference>
        </references>
      </pivotArea>
    </chartFormat>
    <chartFormat chart="4" format="4">
      <pivotArea type="data" outline="0" fieldPosition="0">
        <references count="2">
          <reference field="4294967294" count="1" selected="0">
            <x v="0"/>
          </reference>
          <reference field="9" count="1" selected="0">
            <x v="1"/>
          </reference>
        </references>
      </pivotArea>
    </chartFormat>
    <chartFormat chart="4" format="5">
      <pivotArea type="data" outline="0" fieldPosition="0">
        <references count="2">
          <reference field="4294967294" count="1" selected="0">
            <x v="0"/>
          </reference>
          <reference field="9" count="1" selected="0">
            <x v="2"/>
          </reference>
        </references>
      </pivotArea>
    </chartFormat>
    <chartFormat chart="4" format="6">
      <pivotArea type="data" outline="0" fieldPosition="0">
        <references count="2">
          <reference field="4294967294" count="1" selected="0">
            <x v="0"/>
          </reference>
          <reference field="9" count="1" selected="0">
            <x v="3"/>
          </reference>
        </references>
      </pivotArea>
    </chartFormat>
    <chartFormat chart="4" format="7">
      <pivotArea type="data" outline="0" fieldPosition="0">
        <references count="2">
          <reference field="4294967294" count="1" selected="0">
            <x v="0"/>
          </reference>
          <reference field="9" count="1" selected="0">
            <x v="4"/>
          </reference>
        </references>
      </pivotArea>
    </chartFormat>
    <chartFormat chart="4" format="8">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6FFEB9-21B1-4547-9659-9CF46E17EBB4}"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J3:Q7" firstHeaderRow="1" firstDataRow="2" firstDataCol="1"/>
  <pivotFields count="15">
    <pivotField dataField="1" showAll="0"/>
    <pivotField showAll="0"/>
    <pivotField showAll="0"/>
    <pivotField axis="axisRow" showAll="0">
      <items count="3">
        <item x="1"/>
        <item x="0"/>
        <item t="default"/>
      </items>
    </pivotField>
    <pivotField showAll="0"/>
    <pivotField numFmtId="14" showAll="0"/>
    <pivotField numFmtId="14" showAll="0"/>
    <pivotField showAll="0"/>
    <pivotField showAll="0"/>
    <pivotField axis="axisCol" showAll="0">
      <items count="7">
        <item x="0"/>
        <item x="5"/>
        <item x="2"/>
        <item x="4"/>
        <item x="3"/>
        <item x="1"/>
        <item t="default"/>
      </items>
    </pivotField>
    <pivotField showAll="0"/>
    <pivotField numFmtId="1" showAll="0"/>
    <pivotField showAll="0"/>
    <pivotField numFmtId="1" showAll="0"/>
    <pivotField showAll="0"/>
  </pivotFields>
  <rowFields count="1">
    <field x="3"/>
  </rowFields>
  <rowItems count="3">
    <i>
      <x/>
    </i>
    <i>
      <x v="1"/>
    </i>
    <i t="grand">
      <x/>
    </i>
  </rowItems>
  <colFields count="1">
    <field x="9"/>
  </colFields>
  <colItems count="7">
    <i>
      <x/>
    </i>
    <i>
      <x v="1"/>
    </i>
    <i>
      <x v="2"/>
    </i>
    <i>
      <x v="3"/>
    </i>
    <i>
      <x v="4"/>
    </i>
    <i>
      <x v="5"/>
    </i>
    <i t="grand">
      <x/>
    </i>
  </colItems>
  <dataFields count="1">
    <dataField name="Count of ID"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2">
          <reference field="4294967294" count="1" selected="0">
            <x v="0"/>
          </reference>
          <reference field="9" count="1" selected="0">
            <x v="0"/>
          </reference>
        </references>
      </pivotArea>
    </chartFormat>
    <chartFormat chart="0" format="7"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66ED41-2644-47B5-AAE7-7E870DF9BED5}"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8" firstHeaderRow="1" firstDataRow="2" firstDataCol="1"/>
  <pivotFields count="15">
    <pivotField showAll="0"/>
    <pivotField showAll="0"/>
    <pivotField showAll="0"/>
    <pivotField showAll="0"/>
    <pivotField axis="axisCol" dataField="1" showAll="0">
      <items count="5">
        <item x="0"/>
        <item x="2"/>
        <item x="3"/>
        <item x="1"/>
        <item t="default"/>
      </items>
    </pivotField>
    <pivotField numFmtId="14" showAll="0"/>
    <pivotField numFmtId="14" showAll="0"/>
    <pivotField showAll="0"/>
    <pivotField showAll="0"/>
    <pivotField showAll="0"/>
    <pivotField showAll="0"/>
    <pivotField numFmtId="1" showAll="0"/>
    <pivotField showAll="0"/>
    <pivotField numFmtId="1" showAll="0"/>
    <pivotField axis="axisRow" showAll="0">
      <items count="4">
        <item x="2"/>
        <item x="0"/>
        <item x="1"/>
        <item t="default"/>
      </items>
    </pivotField>
  </pivotFields>
  <rowFields count="1">
    <field x="14"/>
  </rowFields>
  <rowItems count="4">
    <i>
      <x/>
    </i>
    <i>
      <x v="1"/>
    </i>
    <i>
      <x v="2"/>
    </i>
    <i t="grand">
      <x/>
    </i>
  </rowItems>
  <colFields count="1">
    <field x="4"/>
  </colFields>
  <colItems count="5">
    <i>
      <x/>
    </i>
    <i>
      <x v="1"/>
    </i>
    <i>
      <x v="2"/>
    </i>
    <i>
      <x v="3"/>
    </i>
    <i t="grand">
      <x/>
    </i>
  </colItems>
  <dataFields count="1">
    <dataField name="Count of Membership_Type" fld="4" subtotal="count" baseField="0" baseItem="0"/>
  </dataFields>
  <chartFormats count="8">
    <chartFormat chart="0" format="1" series="1">
      <pivotArea type="data" outline="0" fieldPosition="0">
        <references count="1">
          <reference field="14" count="1" selected="0">
            <x v="0"/>
          </reference>
        </references>
      </pivotArea>
    </chartFormat>
    <chartFormat chart="0" format="2" series="1">
      <pivotArea type="data" outline="0" fieldPosition="0">
        <references count="1">
          <reference field="14" count="1" selected="0">
            <x v="1"/>
          </reference>
        </references>
      </pivotArea>
    </chartFormat>
    <chartFormat chart="0" format="3" series="1">
      <pivotArea type="data" outline="0" fieldPosition="0">
        <references count="1">
          <reference field="14" count="1" selected="0">
            <x v="2"/>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4" count="1" selected="0">
            <x v="1"/>
          </reference>
        </references>
      </pivotArea>
    </chartFormat>
    <chartFormat chart="0" format="10" series="1">
      <pivotArea type="data" outline="0" fieldPosition="0">
        <references count="2">
          <reference field="4294967294" count="1" selected="0">
            <x v="0"/>
          </reference>
          <reference field="4" count="1" selected="0">
            <x v="2"/>
          </reference>
        </references>
      </pivotArea>
    </chartFormat>
    <chartFormat chart="0" format="11" series="1">
      <pivotArea type="data" outline="0" fieldPosition="0">
        <references count="2">
          <reference field="4294967294" count="1" selected="0">
            <x v="0"/>
          </reference>
          <reference field="4" count="1" selected="0">
            <x v="3"/>
          </reference>
        </references>
      </pivotArea>
    </chartFormat>
    <chartFormat chart="0" format="12"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88C07CC8-16CC-4153-9D6D-2A8170CFF4E6}" sourceName="Membership_Type">
  <pivotTables>
    <pivotTable tabId="10" name="PivotTable5"/>
  </pivotTables>
  <data>
    <tabular pivotCacheId="18221819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E39D1E9-71EC-47B0-95CC-6D78B96920F0}" sourceName="City">
  <pivotTables>
    <pivotTable tabId="10" name="PivotTable5"/>
  </pivotTables>
  <data>
    <tabular pivotCacheId="182218191">
      <items count="6">
        <i x="0" s="1"/>
        <i x="5"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al_By" xr10:uid="{76724083-9B88-4329-AC38-1934AA836D39}" sourceName="Referral_By">
  <pivotTables>
    <pivotTable tabId="10" name="PivotTable5"/>
  </pivotTables>
  <data>
    <tabular pivotCacheId="18221819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460398D2-AF2C-417E-BD2A-C7C28FB5F08C}" cache="Slicer_Membership_Type" caption="Membership_Type" rowHeight="234950"/>
  <slicer name="City" xr10:uid="{2F18B6FC-8BBF-49C7-84DE-0F41BEDF32F2}" cache="Slicer_City" caption="City" rowHeight="234950"/>
  <slicer name="Referral_By" xr10:uid="{E3245715-2201-4EE6-8ED4-3F89707D1EB5}" cache="Slicer_Referral_By" caption="Referral_B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999540-FCA5-48F7-93CD-6AA0CCBB5247}" name="Table4" displayName="Table4" ref="A1:P36" totalsRowShown="0" headerRowDxfId="51" dataDxfId="49" headerRowBorderDxfId="50" tableBorderDxfId="48" totalsRowBorderDxfId="47">
  <autoFilter ref="A1:P36" xr:uid="{85999540-FCA5-48F7-93CD-6AA0CCBB5247}"/>
  <tableColumns count="16">
    <tableColumn id="1" xr3:uid="{D58BFA53-024B-4735-ACD9-0258712AB045}" name="ID" dataDxfId="46"/>
    <tableColumn id="2" xr3:uid="{782113D3-E680-4EBD-82CE-2FA4BEC89F8A}" name="Full_Name" dataDxfId="45"/>
    <tableColumn id="3" xr3:uid="{5132BABA-71C1-4F3E-8A5A-D2BBC9174895}" name="Age" dataDxfId="44"/>
    <tableColumn id="4" xr3:uid="{2498C113-4D1A-4011-B529-BA9017D44E32}" name="Gender" dataDxfId="43"/>
    <tableColumn id="5" xr3:uid="{E2332A0B-B6D6-41DE-9B50-5FD606E9C9A5}" name="Membership_Type" dataDxfId="42"/>
    <tableColumn id="6" xr3:uid="{43B7BE40-1BA9-43BF-B29C-0BE544447A3C}" name="Start_Date" dataDxfId="41"/>
    <tableColumn id="7" xr3:uid="{25A46C63-3EE5-4700-BCD2-E7567B40FD75}" name="End_Date" dataDxfId="40"/>
    <tableColumn id="8" xr3:uid="{F50D087D-AB94-428B-87F4-658F4463C908}" name="Monthly_Fee" dataDxfId="39"/>
    <tableColumn id="9" xr3:uid="{457152CB-3880-49A6-85DE-C283114BD137}" name="Attendance" dataDxfId="38"/>
    <tableColumn id="10" xr3:uid="{2CC51D1E-0137-4F31-A95F-FCC5D49994AB}" name="City" dataDxfId="37"/>
    <tableColumn id="11" xr3:uid="{488C1E3C-FFCE-4619-8261-599AB5F4D7AC}" name="Referred_By" dataDxfId="36"/>
    <tableColumn id="12" xr3:uid="{6A5345EB-9BBB-4A1E-9376-08A5ECCFE3B0}" name="Membership_Duration in months" dataDxfId="35">
      <calculatedColumnFormula>INT(G2-F2)/30</calculatedColumnFormula>
    </tableColumn>
    <tableColumn id="13" xr3:uid="{B331791E-4274-4818-918A-836FF8A89A2F}" name="Referral_By" dataDxfId="34">
      <calculatedColumnFormula>IF(K2&lt;&gt;"","Yes","No")</calculatedColumnFormula>
    </tableColumn>
    <tableColumn id="14" xr3:uid="{FC09DD2E-F677-4F10-B2DF-B2084214A2DD}" name="Revenue Calculation" dataDxfId="33">
      <calculatedColumnFormula>H2*L2</calculatedColumnFormula>
    </tableColumn>
    <tableColumn id="15" xr3:uid="{EB7015B6-236D-4739-B3C1-1450760F74C5}" name="Age Group " dataDxfId="32">
      <calculatedColumnFormula>IF(AND(C2&gt;=18, C2&lt;=30), "Youth",
   IF(AND(C2&gt;=31, C2&lt;=45), "Adult",
      IF(C2&gt;=46, "Seniors", "Unknown")))</calculatedColumnFormula>
    </tableColumn>
    <tableColumn id="16" xr3:uid="{78134987-AF6B-4C47-B434-C90AEB60E3F8}" name="Active status" dataDxfId="31">
      <calculatedColumnFormula>IF(Table4[[#This Row],[End_Date]]&gt;TODAY()-90, "Inactive", "Active")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D12622-CDD1-405E-9995-F07C99EF970B}" name="Table3" displayName="Table3" ref="A1:N36" totalsRowShown="0" dataDxfId="24" headerRowBorderDxfId="25" tableBorderDxfId="23" totalsRowBorderDxfId="22">
  <autoFilter ref="A1:N36" xr:uid="{07D12622-CDD1-405E-9995-F07C99EF970B}"/>
  <tableColumns count="14">
    <tableColumn id="1" xr3:uid="{9B9EF16F-3A29-485A-A9D5-D8ECE42B1937}" name="ID" dataDxfId="21"/>
    <tableColumn id="2" xr3:uid="{80836E80-4782-4A6F-A593-33C89D350BF3}" name="Full_Name" dataDxfId="20"/>
    <tableColumn id="3" xr3:uid="{6E3D59A1-4211-4809-B889-67653715B040}" name="Age" dataDxfId="19"/>
    <tableColumn id="4" xr3:uid="{946911EC-0401-48F9-AC9E-BAE655D2FDD5}" name="Gender" dataDxfId="18"/>
    <tableColumn id="5" xr3:uid="{2D1F5CF2-6482-40DD-8744-BB57733F041F}" name="Membership_Type" dataDxfId="17"/>
    <tableColumn id="6" xr3:uid="{53E992F4-6BC8-44D5-A7D8-3383A597FD91}" name="Start_Date" dataDxfId="16"/>
    <tableColumn id="7" xr3:uid="{AA9ABC9B-8016-4994-A800-53F75A42391B}" name="End_Date" dataDxfId="15"/>
    <tableColumn id="8" xr3:uid="{1D82928A-40AA-4765-94FE-7AD4C1C47DB0}" name="Monthly_Fee" dataDxfId="14"/>
    <tableColumn id="9" xr3:uid="{AEA6E008-94A6-4D57-A57B-E1DBD7E50929}" name="Attendance" dataDxfId="13"/>
    <tableColumn id="10" xr3:uid="{1FCDE7C3-70F6-4EE6-A794-368EB73982C4}" name="City" dataDxfId="12"/>
    <tableColumn id="11" xr3:uid="{16892CCE-D349-405E-86E8-1BCFB08058B9}" name="Referred_By" dataDxfId="11"/>
    <tableColumn id="12" xr3:uid="{C8E875DD-C1DF-4E26-9D52-0594775A4B53}" name="Membership_Duration in months" dataDxfId="10">
      <calculatedColumnFormula>INT(G2-F2)/30</calculatedColumnFormula>
    </tableColumn>
    <tableColumn id="13" xr3:uid="{5C8F25F1-F839-42AA-90CB-6DF431D6D8F6}" name="Referral_By" dataDxfId="9">
      <calculatedColumnFormula>IF(K2&lt;&gt;"","Yes","No")</calculatedColumnFormula>
    </tableColumn>
    <tableColumn id="14" xr3:uid="{B117932E-F28D-4002-958E-3085B9AA618F}" name="Revenue Calculation" dataDxfId="8">
      <calculatedColumnFormula>H2*L2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P1004"/>
  <sheetViews>
    <sheetView tabSelected="1" zoomScale="64" workbookViewId="0">
      <pane ySplit="1" topLeftCell="A2" activePane="bottomLeft" state="frozen"/>
      <selection pane="bottomLeft" activeCell="K38" sqref="K38"/>
    </sheetView>
  </sheetViews>
  <sheetFormatPr defaultColWidth="14.44140625" defaultRowHeight="15" customHeight="1" x14ac:dyDescent="0.3"/>
  <cols>
    <col min="1" max="1" width="10" style="33" bestFit="1" customWidth="1"/>
    <col min="2" max="2" width="18.21875" style="33" bestFit="1" customWidth="1"/>
    <col min="3" max="3" width="11.77734375" style="33" bestFit="1" customWidth="1"/>
    <col min="4" max="4" width="15.21875" style="33" bestFit="1" customWidth="1"/>
    <col min="5" max="5" width="26.109375" style="33" bestFit="1" customWidth="1"/>
    <col min="6" max="6" width="18.33203125" style="37" bestFit="1" customWidth="1"/>
    <col min="7" max="7" width="17.109375" style="37" bestFit="1" customWidth="1"/>
    <col min="8" max="8" width="20.77734375" style="33" bestFit="1" customWidth="1"/>
    <col min="9" max="9" width="19.21875" style="33" bestFit="1" customWidth="1"/>
    <col min="10" max="10" width="11.77734375" style="33" bestFit="1" customWidth="1"/>
    <col min="11" max="11" width="21.33203125" style="33" bestFit="1" customWidth="1"/>
    <col min="12" max="12" width="40.5546875" style="38" bestFit="1" customWidth="1"/>
    <col min="13" max="13" width="19" style="33" customWidth="1"/>
    <col min="14" max="14" width="27.5546875" style="33" bestFit="1" customWidth="1"/>
    <col min="15" max="15" width="18.6640625" style="33" bestFit="1" customWidth="1"/>
    <col min="16" max="16" width="16.77734375" style="33" bestFit="1" customWidth="1"/>
    <col min="17" max="26" width="8.6640625" style="33" customWidth="1"/>
    <col min="27" max="16384" width="14.44140625" style="33"/>
  </cols>
  <sheetData>
    <row r="1" spans="1:16" ht="15.6" x14ac:dyDescent="0.3">
      <c r="A1" s="26" t="s">
        <v>107</v>
      </c>
      <c r="B1" s="27" t="s">
        <v>0</v>
      </c>
      <c r="C1" s="27" t="s">
        <v>1</v>
      </c>
      <c r="D1" s="27" t="s">
        <v>2</v>
      </c>
      <c r="E1" s="27" t="s">
        <v>3</v>
      </c>
      <c r="F1" s="28" t="s">
        <v>4</v>
      </c>
      <c r="G1" s="28" t="s">
        <v>5</v>
      </c>
      <c r="H1" s="27" t="s">
        <v>6</v>
      </c>
      <c r="I1" s="27" t="s">
        <v>7</v>
      </c>
      <c r="J1" s="27" t="s">
        <v>8</v>
      </c>
      <c r="K1" s="27" t="s">
        <v>9</v>
      </c>
      <c r="L1" s="29" t="s">
        <v>108</v>
      </c>
      <c r="M1" s="30" t="s">
        <v>109</v>
      </c>
      <c r="N1" s="30" t="s">
        <v>115</v>
      </c>
      <c r="O1" s="31" t="s">
        <v>119</v>
      </c>
      <c r="P1" s="32" t="s">
        <v>151</v>
      </c>
    </row>
    <row r="2" spans="1:16" ht="15.6" x14ac:dyDescent="0.3">
      <c r="A2" s="34" t="s">
        <v>10</v>
      </c>
      <c r="B2" s="34" t="s">
        <v>11</v>
      </c>
      <c r="C2" s="34">
        <v>59</v>
      </c>
      <c r="D2" s="34" t="s">
        <v>12</v>
      </c>
      <c r="E2" s="34" t="s">
        <v>13</v>
      </c>
      <c r="F2" s="35">
        <v>45235</v>
      </c>
      <c r="G2" s="35">
        <v>45425</v>
      </c>
      <c r="H2" s="34">
        <v>800</v>
      </c>
      <c r="I2" s="34">
        <v>25</v>
      </c>
      <c r="J2" s="34" t="s">
        <v>14</v>
      </c>
      <c r="K2" s="34" t="s">
        <v>15</v>
      </c>
      <c r="L2" s="36">
        <f>INT(G2-F2)/30</f>
        <v>6.333333333333333</v>
      </c>
      <c r="M2" s="34" t="str">
        <f>IF(K2&lt;&gt;"","Yes","No")</f>
        <v>Yes</v>
      </c>
      <c r="N2" s="36">
        <f>H2*L2</f>
        <v>5066.6666666666661</v>
      </c>
      <c r="O2" s="34" t="str">
        <f>IF(AND(C2&gt;=18, C2&lt;=30), "Youth",
   IF(AND(C2&gt;=31, C2&lt;=45), "Adult",
      IF(C2&gt;=46, "Seniors", "Unknown")))</f>
        <v>Seniors</v>
      </c>
      <c r="P2" s="34" t="str">
        <f ca="1">IF(Table4[[#This Row],[End_Date]]&gt;TODAY()-90, "Inactive", "Active")</f>
        <v>Active</v>
      </c>
    </row>
    <row r="3" spans="1:16" ht="15.6" x14ac:dyDescent="0.3">
      <c r="A3" s="34" t="s">
        <v>16</v>
      </c>
      <c r="B3" s="34" t="s">
        <v>17</v>
      </c>
      <c r="C3" s="34">
        <v>27</v>
      </c>
      <c r="D3" s="34" t="s">
        <v>12</v>
      </c>
      <c r="E3" s="34" t="s">
        <v>13</v>
      </c>
      <c r="F3" s="35">
        <v>45714</v>
      </c>
      <c r="G3" s="35">
        <v>45740</v>
      </c>
      <c r="H3" s="34">
        <v>800</v>
      </c>
      <c r="I3" s="34">
        <v>20</v>
      </c>
      <c r="J3" s="34" t="s">
        <v>18</v>
      </c>
      <c r="K3" s="34" t="s">
        <v>19</v>
      </c>
      <c r="L3" s="36">
        <f t="shared" ref="L3:L36" si="0">INT(G3-F3)/30</f>
        <v>0.8666666666666667</v>
      </c>
      <c r="M3" s="34" t="str">
        <f t="shared" ref="M3:M36" si="1">IF(K3&lt;&gt;"","Yes","No")</f>
        <v>Yes</v>
      </c>
      <c r="N3" s="36">
        <f t="shared" ref="N3:N36" si="2">H3*L3</f>
        <v>693.33333333333337</v>
      </c>
      <c r="O3" s="34" t="str">
        <f t="shared" ref="O3:O36" si="3">IF(AND(C3&gt;=18, C3&lt;=30), "Youth",
   IF(AND(C3&gt;=31, C3&lt;=45), "Adult",
      IF(C3&gt;=46, "Seniors", "Unknown")))</f>
        <v>Youth</v>
      </c>
      <c r="P3" s="34" t="str">
        <f ca="1">IF(Table4[[#This Row],[End_Date]]&gt;TODAY()-90, "Inactive", "Active")</f>
        <v>Inactive</v>
      </c>
    </row>
    <row r="4" spans="1:16" ht="15.6" x14ac:dyDescent="0.3">
      <c r="A4" s="34" t="s">
        <v>20</v>
      </c>
      <c r="B4" s="34" t="s">
        <v>21</v>
      </c>
      <c r="C4" s="34">
        <v>24</v>
      </c>
      <c r="D4" s="34" t="s">
        <v>12</v>
      </c>
      <c r="E4" s="34" t="s">
        <v>22</v>
      </c>
      <c r="F4" s="35">
        <v>45191</v>
      </c>
      <c r="G4" s="35">
        <v>45371</v>
      </c>
      <c r="H4" s="34">
        <v>1200</v>
      </c>
      <c r="I4" s="34">
        <v>18</v>
      </c>
      <c r="J4" s="34" t="s">
        <v>23</v>
      </c>
      <c r="K4" s="34" t="s">
        <v>24</v>
      </c>
      <c r="L4" s="36">
        <f t="shared" si="0"/>
        <v>6</v>
      </c>
      <c r="M4" s="34" t="str">
        <f t="shared" si="1"/>
        <v>Yes</v>
      </c>
      <c r="N4" s="36">
        <f t="shared" si="2"/>
        <v>7200</v>
      </c>
      <c r="O4" s="34" t="str">
        <f t="shared" si="3"/>
        <v>Youth</v>
      </c>
      <c r="P4" s="34" t="str">
        <f ca="1">IF(Table4[[#This Row],[End_Date]]&gt;TODAY()-90, "Inactive", "Active")</f>
        <v>Active</v>
      </c>
    </row>
    <row r="5" spans="1:16" ht="15.6" x14ac:dyDescent="0.3">
      <c r="A5" s="34" t="s">
        <v>25</v>
      </c>
      <c r="B5" s="34" t="s">
        <v>26</v>
      </c>
      <c r="C5" s="34">
        <v>31</v>
      </c>
      <c r="D5" s="34" t="s">
        <v>27</v>
      </c>
      <c r="E5" s="34" t="s">
        <v>22</v>
      </c>
      <c r="F5" s="35">
        <v>45479</v>
      </c>
      <c r="G5" s="35">
        <v>45587</v>
      </c>
      <c r="H5" s="34">
        <v>1200</v>
      </c>
      <c r="I5" s="34">
        <v>16</v>
      </c>
      <c r="J5" s="34" t="s">
        <v>23</v>
      </c>
      <c r="K5" s="34" t="s">
        <v>28</v>
      </c>
      <c r="L5" s="36">
        <f t="shared" si="0"/>
        <v>3.6</v>
      </c>
      <c r="M5" s="34" t="str">
        <f t="shared" si="1"/>
        <v>Yes</v>
      </c>
      <c r="N5" s="36">
        <f t="shared" si="2"/>
        <v>4320</v>
      </c>
      <c r="O5" s="34" t="str">
        <f t="shared" si="3"/>
        <v>Adult</v>
      </c>
      <c r="P5" s="34" t="str">
        <f ca="1">IF(Table4[[#This Row],[End_Date]]&gt;TODAY()-90, "Inactive", "Active")</f>
        <v>Active</v>
      </c>
    </row>
    <row r="6" spans="1:16" ht="15.6" x14ac:dyDescent="0.3">
      <c r="A6" s="34" t="s">
        <v>29</v>
      </c>
      <c r="B6" s="34" t="s">
        <v>30</v>
      </c>
      <c r="C6" s="34">
        <v>19</v>
      </c>
      <c r="D6" s="34" t="s">
        <v>12</v>
      </c>
      <c r="E6" s="34" t="s">
        <v>31</v>
      </c>
      <c r="F6" s="35">
        <v>45286</v>
      </c>
      <c r="G6" s="35">
        <v>45501</v>
      </c>
      <c r="H6" s="34">
        <v>2500</v>
      </c>
      <c r="I6" s="34">
        <v>12</v>
      </c>
      <c r="J6" s="34" t="s">
        <v>14</v>
      </c>
      <c r="K6" s="34" t="s">
        <v>32</v>
      </c>
      <c r="L6" s="36">
        <f t="shared" si="0"/>
        <v>7.166666666666667</v>
      </c>
      <c r="M6" s="34" t="str">
        <f t="shared" si="1"/>
        <v>Yes</v>
      </c>
      <c r="N6" s="36">
        <f t="shared" si="2"/>
        <v>17916.666666666668</v>
      </c>
      <c r="O6" s="34" t="str">
        <f t="shared" si="3"/>
        <v>Youth</v>
      </c>
      <c r="P6" s="34" t="str">
        <f ca="1">IF(Table4[[#This Row],[End_Date]]&gt;TODAY()-90, "Inactive", "Active")</f>
        <v>Active</v>
      </c>
    </row>
    <row r="7" spans="1:16" ht="15.6" x14ac:dyDescent="0.3">
      <c r="A7" s="34" t="s">
        <v>33</v>
      </c>
      <c r="B7" s="34" t="s">
        <v>34</v>
      </c>
      <c r="C7" s="34">
        <v>40</v>
      </c>
      <c r="D7" s="34" t="s">
        <v>12</v>
      </c>
      <c r="E7" s="34" t="s">
        <v>13</v>
      </c>
      <c r="F7" s="35">
        <v>45317</v>
      </c>
      <c r="G7" s="35">
        <v>45392</v>
      </c>
      <c r="H7" s="34">
        <v>800</v>
      </c>
      <c r="I7" s="34">
        <v>14</v>
      </c>
      <c r="J7" s="34" t="s">
        <v>35</v>
      </c>
      <c r="K7" s="34" t="s">
        <v>36</v>
      </c>
      <c r="L7" s="36">
        <f t="shared" si="0"/>
        <v>2.5</v>
      </c>
      <c r="M7" s="34" t="str">
        <f t="shared" si="1"/>
        <v>Yes</v>
      </c>
      <c r="N7" s="36">
        <f t="shared" si="2"/>
        <v>2000</v>
      </c>
      <c r="O7" s="34" t="str">
        <f t="shared" si="3"/>
        <v>Adult</v>
      </c>
      <c r="P7" s="34" t="str">
        <f ca="1">IF(Table4[[#This Row],[End_Date]]&gt;TODAY()-90, "Inactive", "Active")</f>
        <v>Active</v>
      </c>
    </row>
    <row r="8" spans="1:16" ht="15.6" x14ac:dyDescent="0.3">
      <c r="A8" s="34" t="s">
        <v>37</v>
      </c>
      <c r="B8" s="34" t="s">
        <v>38</v>
      </c>
      <c r="C8" s="34">
        <v>41</v>
      </c>
      <c r="D8" s="34" t="s">
        <v>27</v>
      </c>
      <c r="E8" s="34" t="s">
        <v>13</v>
      </c>
      <c r="F8" s="35">
        <v>45588</v>
      </c>
      <c r="G8" s="35">
        <v>45677</v>
      </c>
      <c r="H8" s="34">
        <v>800</v>
      </c>
      <c r="I8" s="34">
        <v>25</v>
      </c>
      <c r="J8" s="34" t="s">
        <v>18</v>
      </c>
      <c r="K8" s="34"/>
      <c r="L8" s="36">
        <f t="shared" si="0"/>
        <v>2.9666666666666668</v>
      </c>
      <c r="M8" s="34" t="str">
        <f t="shared" si="1"/>
        <v>No</v>
      </c>
      <c r="N8" s="36">
        <f t="shared" si="2"/>
        <v>2373.3333333333335</v>
      </c>
      <c r="O8" s="34" t="str">
        <f t="shared" si="3"/>
        <v>Adult</v>
      </c>
      <c r="P8" s="34" t="str">
        <f ca="1">IF(Table4[[#This Row],[End_Date]]&gt;TODAY()-90, "Inactive", "Active")</f>
        <v>Active</v>
      </c>
    </row>
    <row r="9" spans="1:16" ht="15.6" x14ac:dyDescent="0.3">
      <c r="A9" s="34" t="s">
        <v>39</v>
      </c>
      <c r="B9" s="34" t="s">
        <v>40</v>
      </c>
      <c r="C9" s="34">
        <v>43</v>
      </c>
      <c r="D9" s="34" t="s">
        <v>12</v>
      </c>
      <c r="E9" s="34" t="s">
        <v>41</v>
      </c>
      <c r="F9" s="35">
        <v>45450</v>
      </c>
      <c r="G9" s="35">
        <v>45563</v>
      </c>
      <c r="H9" s="34">
        <v>1800</v>
      </c>
      <c r="I9" s="34">
        <v>28</v>
      </c>
      <c r="J9" s="34" t="s">
        <v>42</v>
      </c>
      <c r="K9" s="34"/>
      <c r="L9" s="36">
        <f t="shared" si="0"/>
        <v>3.7666666666666666</v>
      </c>
      <c r="M9" s="34" t="str">
        <f t="shared" si="1"/>
        <v>No</v>
      </c>
      <c r="N9" s="36">
        <f t="shared" si="2"/>
        <v>6780</v>
      </c>
      <c r="O9" s="34" t="str">
        <f t="shared" si="3"/>
        <v>Adult</v>
      </c>
      <c r="P9" s="34" t="str">
        <f ca="1">IF(Table4[[#This Row],[End_Date]]&gt;TODAY()-90, "Inactive", "Active")</f>
        <v>Active</v>
      </c>
    </row>
    <row r="10" spans="1:16" ht="15.6" x14ac:dyDescent="0.3">
      <c r="A10" s="34" t="s">
        <v>43</v>
      </c>
      <c r="B10" s="34" t="s">
        <v>44</v>
      </c>
      <c r="C10" s="34">
        <v>42</v>
      </c>
      <c r="D10" s="34" t="s">
        <v>12</v>
      </c>
      <c r="E10" s="34" t="s">
        <v>13</v>
      </c>
      <c r="F10" s="35">
        <v>45569</v>
      </c>
      <c r="G10" s="35">
        <v>45582</v>
      </c>
      <c r="H10" s="34">
        <v>800</v>
      </c>
      <c r="I10" s="34">
        <v>3</v>
      </c>
      <c r="J10" s="34" t="s">
        <v>42</v>
      </c>
      <c r="K10" s="34" t="s">
        <v>45</v>
      </c>
      <c r="L10" s="36">
        <f t="shared" si="0"/>
        <v>0.43333333333333335</v>
      </c>
      <c r="M10" s="34" t="str">
        <f t="shared" si="1"/>
        <v>Yes</v>
      </c>
      <c r="N10" s="36">
        <f t="shared" si="2"/>
        <v>346.66666666666669</v>
      </c>
      <c r="O10" s="34" t="str">
        <f t="shared" si="3"/>
        <v>Adult</v>
      </c>
      <c r="P10" s="34" t="str">
        <f ca="1">IF(Table4[[#This Row],[End_Date]]&gt;TODAY()-90, "Inactive", "Active")</f>
        <v>Active</v>
      </c>
    </row>
    <row r="11" spans="1:16" ht="15.6" x14ac:dyDescent="0.3">
      <c r="A11" s="34" t="s">
        <v>46</v>
      </c>
      <c r="B11" s="34" t="s">
        <v>47</v>
      </c>
      <c r="C11" s="34">
        <v>37</v>
      </c>
      <c r="D11" s="34" t="s">
        <v>12</v>
      </c>
      <c r="E11" s="34" t="s">
        <v>22</v>
      </c>
      <c r="F11" s="35">
        <v>45202</v>
      </c>
      <c r="G11" s="35">
        <v>45280</v>
      </c>
      <c r="H11" s="34">
        <v>1200</v>
      </c>
      <c r="I11" s="34">
        <v>29</v>
      </c>
      <c r="J11" s="34" t="s">
        <v>35</v>
      </c>
      <c r="K11" s="34" t="s">
        <v>48</v>
      </c>
      <c r="L11" s="36">
        <f t="shared" si="0"/>
        <v>2.6</v>
      </c>
      <c r="M11" s="34" t="str">
        <f t="shared" si="1"/>
        <v>Yes</v>
      </c>
      <c r="N11" s="36">
        <f t="shared" si="2"/>
        <v>3120</v>
      </c>
      <c r="O11" s="34" t="str">
        <f t="shared" si="3"/>
        <v>Adult</v>
      </c>
      <c r="P11" s="34" t="str">
        <f ca="1">IF(Table4[[#This Row],[End_Date]]&gt;TODAY()-90, "Inactive", "Active")</f>
        <v>Active</v>
      </c>
    </row>
    <row r="12" spans="1:16" ht="15.6" x14ac:dyDescent="0.3">
      <c r="A12" s="34" t="s">
        <v>49</v>
      </c>
      <c r="B12" s="34" t="s">
        <v>50</v>
      </c>
      <c r="C12" s="34">
        <v>48</v>
      </c>
      <c r="D12" s="34" t="s">
        <v>27</v>
      </c>
      <c r="E12" s="34" t="s">
        <v>22</v>
      </c>
      <c r="F12" s="35">
        <v>45297</v>
      </c>
      <c r="G12" s="35">
        <v>45459</v>
      </c>
      <c r="H12" s="34">
        <v>1200</v>
      </c>
      <c r="I12" s="34">
        <v>13</v>
      </c>
      <c r="J12" s="34" t="s">
        <v>14</v>
      </c>
      <c r="K12" s="34" t="s">
        <v>51</v>
      </c>
      <c r="L12" s="36">
        <f t="shared" si="0"/>
        <v>5.4</v>
      </c>
      <c r="M12" s="34" t="str">
        <f t="shared" si="1"/>
        <v>Yes</v>
      </c>
      <c r="N12" s="36">
        <f t="shared" si="2"/>
        <v>6480</v>
      </c>
      <c r="O12" s="34" t="str">
        <f t="shared" si="3"/>
        <v>Seniors</v>
      </c>
      <c r="P12" s="34" t="str">
        <f ca="1">IF(Table4[[#This Row],[End_Date]]&gt;TODAY()-90, "Inactive", "Active")</f>
        <v>Active</v>
      </c>
    </row>
    <row r="13" spans="1:16" ht="15.6" x14ac:dyDescent="0.3">
      <c r="A13" s="34" t="s">
        <v>52</v>
      </c>
      <c r="B13" s="34" t="s">
        <v>53</v>
      </c>
      <c r="C13" s="34">
        <v>36</v>
      </c>
      <c r="D13" s="34" t="s">
        <v>12</v>
      </c>
      <c r="E13" s="34" t="s">
        <v>22</v>
      </c>
      <c r="F13" s="35">
        <v>45154</v>
      </c>
      <c r="G13" s="35">
        <v>45568</v>
      </c>
      <c r="H13" s="34">
        <v>1200</v>
      </c>
      <c r="I13" s="34">
        <v>19</v>
      </c>
      <c r="J13" s="34" t="s">
        <v>42</v>
      </c>
      <c r="K13" s="34" t="s">
        <v>54</v>
      </c>
      <c r="L13" s="36">
        <f t="shared" si="0"/>
        <v>13.8</v>
      </c>
      <c r="M13" s="34" t="str">
        <f t="shared" si="1"/>
        <v>Yes</v>
      </c>
      <c r="N13" s="36">
        <f t="shared" si="2"/>
        <v>16560</v>
      </c>
      <c r="O13" s="34" t="str">
        <f t="shared" si="3"/>
        <v>Adult</v>
      </c>
      <c r="P13" s="34" t="str">
        <f ca="1">IF(Table4[[#This Row],[End_Date]]&gt;TODAY()-90, "Inactive", "Active")</f>
        <v>Active</v>
      </c>
    </row>
    <row r="14" spans="1:16" ht="15.6" x14ac:dyDescent="0.3">
      <c r="A14" s="34" t="s">
        <v>55</v>
      </c>
      <c r="B14" s="34" t="s">
        <v>56</v>
      </c>
      <c r="C14" s="34">
        <v>48</v>
      </c>
      <c r="D14" s="34" t="s">
        <v>27</v>
      </c>
      <c r="E14" s="34" t="s">
        <v>41</v>
      </c>
      <c r="F14" s="35">
        <v>45556</v>
      </c>
      <c r="G14" s="35">
        <v>45641</v>
      </c>
      <c r="H14" s="34">
        <v>1800</v>
      </c>
      <c r="I14" s="34">
        <v>22</v>
      </c>
      <c r="J14" s="34" t="s">
        <v>42</v>
      </c>
      <c r="K14" s="34"/>
      <c r="L14" s="36">
        <f t="shared" si="0"/>
        <v>2.8333333333333335</v>
      </c>
      <c r="M14" s="34" t="str">
        <f t="shared" si="1"/>
        <v>No</v>
      </c>
      <c r="N14" s="36">
        <f t="shared" si="2"/>
        <v>5100</v>
      </c>
      <c r="O14" s="34" t="str">
        <f t="shared" si="3"/>
        <v>Seniors</v>
      </c>
      <c r="P14" s="34" t="str">
        <f ca="1">IF(Table4[[#This Row],[End_Date]]&gt;TODAY()-90, "Inactive", "Active")</f>
        <v>Active</v>
      </c>
    </row>
    <row r="15" spans="1:16" ht="15.6" x14ac:dyDescent="0.3">
      <c r="A15" s="34" t="s">
        <v>57</v>
      </c>
      <c r="B15" s="34" t="s">
        <v>58</v>
      </c>
      <c r="C15" s="34">
        <v>39</v>
      </c>
      <c r="D15" s="34" t="s">
        <v>12</v>
      </c>
      <c r="E15" s="34" t="s">
        <v>22</v>
      </c>
      <c r="F15" s="35">
        <v>45065</v>
      </c>
      <c r="G15" s="35">
        <v>45242</v>
      </c>
      <c r="H15" s="34">
        <v>1200</v>
      </c>
      <c r="I15" s="34">
        <v>28</v>
      </c>
      <c r="J15" s="34" t="s">
        <v>35</v>
      </c>
      <c r="K15" s="34"/>
      <c r="L15" s="36">
        <f t="shared" si="0"/>
        <v>5.9</v>
      </c>
      <c r="M15" s="34" t="str">
        <f t="shared" si="1"/>
        <v>No</v>
      </c>
      <c r="N15" s="36">
        <f t="shared" si="2"/>
        <v>7080</v>
      </c>
      <c r="O15" s="34" t="str">
        <f t="shared" si="3"/>
        <v>Adult</v>
      </c>
      <c r="P15" s="34" t="str">
        <f ca="1">IF(Table4[[#This Row],[End_Date]]&gt;TODAY()-90, "Inactive", "Active")</f>
        <v>Active</v>
      </c>
    </row>
    <row r="16" spans="1:16" ht="15.6" x14ac:dyDescent="0.3">
      <c r="A16" s="34" t="s">
        <v>59</v>
      </c>
      <c r="B16" s="34" t="s">
        <v>60</v>
      </c>
      <c r="C16" s="34">
        <v>44</v>
      </c>
      <c r="D16" s="34" t="s">
        <v>27</v>
      </c>
      <c r="E16" s="34" t="s">
        <v>13</v>
      </c>
      <c r="F16" s="35">
        <v>45333</v>
      </c>
      <c r="G16" s="35">
        <v>45540</v>
      </c>
      <c r="H16" s="34">
        <v>800</v>
      </c>
      <c r="I16" s="34">
        <v>8</v>
      </c>
      <c r="J16" s="34" t="s">
        <v>23</v>
      </c>
      <c r="K16" s="34"/>
      <c r="L16" s="36">
        <f t="shared" si="0"/>
        <v>6.9</v>
      </c>
      <c r="M16" s="34" t="str">
        <f t="shared" si="1"/>
        <v>No</v>
      </c>
      <c r="N16" s="36">
        <f t="shared" si="2"/>
        <v>5520</v>
      </c>
      <c r="O16" s="34" t="str">
        <f t="shared" si="3"/>
        <v>Adult</v>
      </c>
      <c r="P16" s="34" t="str">
        <f ca="1">IF(Table4[[#This Row],[End_Date]]&gt;TODAY()-90, "Inactive", "Active")</f>
        <v>Active</v>
      </c>
    </row>
    <row r="17" spans="1:16" ht="15.6" x14ac:dyDescent="0.3">
      <c r="A17" s="34" t="s">
        <v>61</v>
      </c>
      <c r="B17" s="34" t="s">
        <v>62</v>
      </c>
      <c r="C17" s="34">
        <v>39</v>
      </c>
      <c r="D17" s="34" t="s">
        <v>12</v>
      </c>
      <c r="E17" s="34" t="s">
        <v>31</v>
      </c>
      <c r="F17" s="35">
        <v>45702</v>
      </c>
      <c r="G17" s="35">
        <v>45732</v>
      </c>
      <c r="H17" s="34">
        <v>2500</v>
      </c>
      <c r="I17" s="34">
        <v>14</v>
      </c>
      <c r="J17" s="34" t="s">
        <v>42</v>
      </c>
      <c r="K17" s="34"/>
      <c r="L17" s="36">
        <f t="shared" si="0"/>
        <v>1</v>
      </c>
      <c r="M17" s="34" t="str">
        <f t="shared" si="1"/>
        <v>No</v>
      </c>
      <c r="N17" s="36">
        <f t="shared" si="2"/>
        <v>2500</v>
      </c>
      <c r="O17" s="34" t="str">
        <f t="shared" si="3"/>
        <v>Adult</v>
      </c>
      <c r="P17" s="34" t="str">
        <f ca="1">IF(Table4[[#This Row],[End_Date]]&gt;TODAY()-90, "Inactive", "Active")</f>
        <v>Inactive</v>
      </c>
    </row>
    <row r="18" spans="1:16" ht="15.6" x14ac:dyDescent="0.3">
      <c r="A18" s="34" t="s">
        <v>63</v>
      </c>
      <c r="B18" s="34" t="s">
        <v>64</v>
      </c>
      <c r="C18" s="34">
        <v>35</v>
      </c>
      <c r="D18" s="34" t="s">
        <v>12</v>
      </c>
      <c r="E18" s="34" t="s">
        <v>22</v>
      </c>
      <c r="F18" s="35">
        <v>45329</v>
      </c>
      <c r="G18" s="35">
        <v>45685</v>
      </c>
      <c r="H18" s="34">
        <v>1200</v>
      </c>
      <c r="I18" s="34">
        <v>25</v>
      </c>
      <c r="J18" s="34" t="s">
        <v>23</v>
      </c>
      <c r="K18" s="34"/>
      <c r="L18" s="36">
        <f t="shared" si="0"/>
        <v>11.866666666666667</v>
      </c>
      <c r="M18" s="34" t="str">
        <f t="shared" si="1"/>
        <v>No</v>
      </c>
      <c r="N18" s="36">
        <f t="shared" si="2"/>
        <v>14240</v>
      </c>
      <c r="O18" s="34" t="str">
        <f t="shared" si="3"/>
        <v>Adult</v>
      </c>
      <c r="P18" s="34" t="str">
        <f ca="1">IF(Table4[[#This Row],[End_Date]]&gt;TODAY()-90, "Inactive", "Active")</f>
        <v>Active</v>
      </c>
    </row>
    <row r="19" spans="1:16" ht="15.6" x14ac:dyDescent="0.3">
      <c r="A19" s="34" t="s">
        <v>65</v>
      </c>
      <c r="B19" s="34" t="s">
        <v>66</v>
      </c>
      <c r="C19" s="34">
        <v>56</v>
      </c>
      <c r="D19" s="34" t="s">
        <v>27</v>
      </c>
      <c r="E19" s="34" t="s">
        <v>31</v>
      </c>
      <c r="F19" s="35">
        <v>45213</v>
      </c>
      <c r="G19" s="35">
        <v>45649</v>
      </c>
      <c r="H19" s="34">
        <v>2500</v>
      </c>
      <c r="I19" s="34">
        <v>13</v>
      </c>
      <c r="J19" s="34" t="s">
        <v>67</v>
      </c>
      <c r="K19" s="34"/>
      <c r="L19" s="36">
        <f t="shared" si="0"/>
        <v>14.533333333333333</v>
      </c>
      <c r="M19" s="34" t="str">
        <f t="shared" si="1"/>
        <v>No</v>
      </c>
      <c r="N19" s="36">
        <f t="shared" si="2"/>
        <v>36333.333333333336</v>
      </c>
      <c r="O19" s="34" t="str">
        <f t="shared" si="3"/>
        <v>Seniors</v>
      </c>
      <c r="P19" s="34" t="str">
        <f ca="1">IF(Table4[[#This Row],[End_Date]]&gt;TODAY()-90, "Inactive", "Active")</f>
        <v>Active</v>
      </c>
    </row>
    <row r="20" spans="1:16" ht="15.6" x14ac:dyDescent="0.3">
      <c r="A20" s="34" t="s">
        <v>68</v>
      </c>
      <c r="B20" s="34" t="s">
        <v>69</v>
      </c>
      <c r="C20" s="34">
        <v>27</v>
      </c>
      <c r="D20" s="34" t="s">
        <v>27</v>
      </c>
      <c r="E20" s="34" t="s">
        <v>13</v>
      </c>
      <c r="F20" s="35">
        <v>45354</v>
      </c>
      <c r="G20" s="35">
        <v>45664</v>
      </c>
      <c r="H20" s="34">
        <v>800</v>
      </c>
      <c r="I20" s="34">
        <v>26</v>
      </c>
      <c r="J20" s="34" t="s">
        <v>35</v>
      </c>
      <c r="K20" s="34"/>
      <c r="L20" s="36">
        <f t="shared" si="0"/>
        <v>10.333333333333334</v>
      </c>
      <c r="M20" s="34" t="str">
        <f t="shared" si="1"/>
        <v>No</v>
      </c>
      <c r="N20" s="36">
        <f t="shared" si="2"/>
        <v>8266.6666666666679</v>
      </c>
      <c r="O20" s="34" t="str">
        <f t="shared" si="3"/>
        <v>Youth</v>
      </c>
      <c r="P20" s="34" t="str">
        <f ca="1">IF(Table4[[#This Row],[End_Date]]&gt;TODAY()-90, "Inactive", "Active")</f>
        <v>Active</v>
      </c>
    </row>
    <row r="21" spans="1:16" ht="15.6" x14ac:dyDescent="0.3">
      <c r="A21" s="34" t="s">
        <v>70</v>
      </c>
      <c r="B21" s="34" t="s">
        <v>71</v>
      </c>
      <c r="C21" s="34">
        <v>28</v>
      </c>
      <c r="D21" s="34" t="s">
        <v>12</v>
      </c>
      <c r="E21" s="34" t="s">
        <v>31</v>
      </c>
      <c r="F21" s="35">
        <v>45417</v>
      </c>
      <c r="G21" s="35">
        <v>45608</v>
      </c>
      <c r="H21" s="34">
        <v>2500</v>
      </c>
      <c r="I21" s="34">
        <v>21</v>
      </c>
      <c r="J21" s="34" t="s">
        <v>35</v>
      </c>
      <c r="K21" s="34" t="s">
        <v>72</v>
      </c>
      <c r="L21" s="36">
        <f t="shared" si="0"/>
        <v>6.3666666666666663</v>
      </c>
      <c r="M21" s="34" t="str">
        <f t="shared" si="1"/>
        <v>Yes</v>
      </c>
      <c r="N21" s="36">
        <f t="shared" si="2"/>
        <v>15916.666666666666</v>
      </c>
      <c r="O21" s="34" t="str">
        <f t="shared" si="3"/>
        <v>Youth</v>
      </c>
      <c r="P21" s="34" t="str">
        <f ca="1">IF(Table4[[#This Row],[End_Date]]&gt;TODAY()-90, "Inactive", "Active")</f>
        <v>Active</v>
      </c>
    </row>
    <row r="22" spans="1:16" ht="15.6" x14ac:dyDescent="0.3">
      <c r="A22" s="34" t="s">
        <v>73</v>
      </c>
      <c r="B22" s="34" t="s">
        <v>74</v>
      </c>
      <c r="C22" s="34">
        <v>57</v>
      </c>
      <c r="D22" s="34" t="s">
        <v>27</v>
      </c>
      <c r="E22" s="34" t="s">
        <v>41</v>
      </c>
      <c r="F22" s="35">
        <v>45146</v>
      </c>
      <c r="G22" s="35">
        <v>45674</v>
      </c>
      <c r="H22" s="34">
        <v>1800</v>
      </c>
      <c r="I22" s="34">
        <v>19</v>
      </c>
      <c r="J22" s="34" t="s">
        <v>35</v>
      </c>
      <c r="K22" s="34"/>
      <c r="L22" s="36">
        <f t="shared" si="0"/>
        <v>17.600000000000001</v>
      </c>
      <c r="M22" s="34" t="str">
        <f t="shared" si="1"/>
        <v>No</v>
      </c>
      <c r="N22" s="36">
        <f t="shared" si="2"/>
        <v>31680.000000000004</v>
      </c>
      <c r="O22" s="34" t="str">
        <f t="shared" si="3"/>
        <v>Seniors</v>
      </c>
      <c r="P22" s="34" t="str">
        <f ca="1">IF(Table4[[#This Row],[End_Date]]&gt;TODAY()-90, "Inactive", "Active")</f>
        <v>Active</v>
      </c>
    </row>
    <row r="23" spans="1:16" ht="15.6" x14ac:dyDescent="0.3">
      <c r="A23" s="34" t="s">
        <v>75</v>
      </c>
      <c r="B23" s="34" t="s">
        <v>76</v>
      </c>
      <c r="C23" s="34">
        <v>26</v>
      </c>
      <c r="D23" s="34" t="s">
        <v>27</v>
      </c>
      <c r="E23" s="34" t="s">
        <v>41</v>
      </c>
      <c r="F23" s="35">
        <v>45320</v>
      </c>
      <c r="G23" s="35">
        <v>45616</v>
      </c>
      <c r="H23" s="34">
        <v>1800</v>
      </c>
      <c r="I23" s="34">
        <v>5</v>
      </c>
      <c r="J23" s="34" t="s">
        <v>14</v>
      </c>
      <c r="K23" s="34"/>
      <c r="L23" s="36">
        <f t="shared" si="0"/>
        <v>9.8666666666666671</v>
      </c>
      <c r="M23" s="34" t="str">
        <f t="shared" si="1"/>
        <v>No</v>
      </c>
      <c r="N23" s="36">
        <f t="shared" si="2"/>
        <v>17760</v>
      </c>
      <c r="O23" s="34" t="str">
        <f t="shared" si="3"/>
        <v>Youth</v>
      </c>
      <c r="P23" s="34" t="str">
        <f ca="1">IF(Table4[[#This Row],[End_Date]]&gt;TODAY()-90, "Inactive", "Active")</f>
        <v>Active</v>
      </c>
    </row>
    <row r="24" spans="1:16" ht="15.6" x14ac:dyDescent="0.3">
      <c r="A24" s="34" t="s">
        <v>77</v>
      </c>
      <c r="B24" s="34" t="s">
        <v>78</v>
      </c>
      <c r="C24" s="34">
        <v>48</v>
      </c>
      <c r="D24" s="34" t="s">
        <v>12</v>
      </c>
      <c r="E24" s="34" t="s">
        <v>41</v>
      </c>
      <c r="F24" s="35">
        <v>45451</v>
      </c>
      <c r="G24" s="35">
        <v>45455</v>
      </c>
      <c r="H24" s="34">
        <v>1800</v>
      </c>
      <c r="I24" s="34">
        <v>18</v>
      </c>
      <c r="J24" s="34" t="s">
        <v>67</v>
      </c>
      <c r="K24" s="34"/>
      <c r="L24" s="36">
        <f t="shared" si="0"/>
        <v>0.13333333333333333</v>
      </c>
      <c r="M24" s="34" t="str">
        <f t="shared" si="1"/>
        <v>No</v>
      </c>
      <c r="N24" s="36">
        <f t="shared" si="2"/>
        <v>240</v>
      </c>
      <c r="O24" s="34" t="str">
        <f t="shared" si="3"/>
        <v>Seniors</v>
      </c>
      <c r="P24" s="34" t="str">
        <f ca="1">IF(Table4[[#This Row],[End_Date]]&gt;TODAY()-90, "Inactive", "Active")</f>
        <v>Active</v>
      </c>
    </row>
    <row r="25" spans="1:16" ht="15.6" x14ac:dyDescent="0.3">
      <c r="A25" s="34" t="s">
        <v>79</v>
      </c>
      <c r="B25" s="34" t="s">
        <v>80</v>
      </c>
      <c r="C25" s="34">
        <v>25</v>
      </c>
      <c r="D25" s="34" t="s">
        <v>27</v>
      </c>
      <c r="E25" s="34" t="s">
        <v>22</v>
      </c>
      <c r="F25" s="35">
        <v>45439</v>
      </c>
      <c r="G25" s="35">
        <v>45730</v>
      </c>
      <c r="H25" s="34">
        <v>1200</v>
      </c>
      <c r="I25" s="34">
        <v>6</v>
      </c>
      <c r="J25" s="34" t="s">
        <v>14</v>
      </c>
      <c r="K25" s="34"/>
      <c r="L25" s="36">
        <f t="shared" si="0"/>
        <v>9.6999999999999993</v>
      </c>
      <c r="M25" s="34" t="str">
        <f t="shared" si="1"/>
        <v>No</v>
      </c>
      <c r="N25" s="36">
        <f t="shared" si="2"/>
        <v>11640</v>
      </c>
      <c r="O25" s="34" t="str">
        <f t="shared" si="3"/>
        <v>Youth</v>
      </c>
      <c r="P25" s="34" t="str">
        <f ca="1">IF(Table4[[#This Row],[End_Date]]&gt;TODAY()-90, "Inactive", "Active")</f>
        <v>Inactive</v>
      </c>
    </row>
    <row r="26" spans="1:16" ht="15.6" x14ac:dyDescent="0.3">
      <c r="A26" s="34" t="s">
        <v>81</v>
      </c>
      <c r="B26" s="34" t="s">
        <v>82</v>
      </c>
      <c r="C26" s="34">
        <v>53</v>
      </c>
      <c r="D26" s="34" t="s">
        <v>12</v>
      </c>
      <c r="E26" s="34" t="s">
        <v>41</v>
      </c>
      <c r="F26" s="35">
        <v>45286</v>
      </c>
      <c r="G26" s="35">
        <v>45372</v>
      </c>
      <c r="H26" s="34">
        <v>1800</v>
      </c>
      <c r="I26" s="34">
        <v>17</v>
      </c>
      <c r="J26" s="34" t="s">
        <v>35</v>
      </c>
      <c r="K26" s="34" t="s">
        <v>83</v>
      </c>
      <c r="L26" s="36">
        <f t="shared" si="0"/>
        <v>2.8666666666666667</v>
      </c>
      <c r="M26" s="34" t="str">
        <f t="shared" si="1"/>
        <v>Yes</v>
      </c>
      <c r="N26" s="36">
        <f t="shared" si="2"/>
        <v>5160</v>
      </c>
      <c r="O26" s="34" t="str">
        <f t="shared" si="3"/>
        <v>Seniors</v>
      </c>
      <c r="P26" s="34" t="str">
        <f ca="1">IF(Table4[[#This Row],[End_Date]]&gt;TODAY()-90, "Inactive", "Active")</f>
        <v>Active</v>
      </c>
    </row>
    <row r="27" spans="1:16" ht="15.6" x14ac:dyDescent="0.3">
      <c r="A27" s="34" t="s">
        <v>84</v>
      </c>
      <c r="B27" s="34" t="s">
        <v>85</v>
      </c>
      <c r="C27" s="34">
        <v>42</v>
      </c>
      <c r="D27" s="34" t="s">
        <v>27</v>
      </c>
      <c r="E27" s="34" t="s">
        <v>22</v>
      </c>
      <c r="F27" s="35">
        <v>45702</v>
      </c>
      <c r="G27" s="35">
        <v>45727</v>
      </c>
      <c r="H27" s="34">
        <v>1200</v>
      </c>
      <c r="I27" s="34">
        <v>3</v>
      </c>
      <c r="J27" s="34" t="s">
        <v>67</v>
      </c>
      <c r="K27" s="34"/>
      <c r="L27" s="36">
        <f t="shared" si="0"/>
        <v>0.83333333333333337</v>
      </c>
      <c r="M27" s="34" t="str">
        <f t="shared" si="1"/>
        <v>No</v>
      </c>
      <c r="N27" s="36">
        <f t="shared" si="2"/>
        <v>1000</v>
      </c>
      <c r="O27" s="34" t="str">
        <f t="shared" si="3"/>
        <v>Adult</v>
      </c>
      <c r="P27" s="34" t="str">
        <f ca="1">IF(Table4[[#This Row],[End_Date]]&gt;TODAY()-90, "Inactive", "Active")</f>
        <v>Inactive</v>
      </c>
    </row>
    <row r="28" spans="1:16" ht="15.6" x14ac:dyDescent="0.3">
      <c r="A28" s="34" t="s">
        <v>86</v>
      </c>
      <c r="B28" s="34" t="s">
        <v>87</v>
      </c>
      <c r="C28" s="34">
        <v>24</v>
      </c>
      <c r="D28" s="34" t="s">
        <v>12</v>
      </c>
      <c r="E28" s="34" t="s">
        <v>31</v>
      </c>
      <c r="F28" s="35">
        <v>45698</v>
      </c>
      <c r="G28" s="35">
        <v>45726</v>
      </c>
      <c r="H28" s="34">
        <v>2500</v>
      </c>
      <c r="I28" s="34">
        <v>28</v>
      </c>
      <c r="J28" s="34" t="s">
        <v>35</v>
      </c>
      <c r="K28" s="34"/>
      <c r="L28" s="36">
        <f t="shared" si="0"/>
        <v>0.93333333333333335</v>
      </c>
      <c r="M28" s="34" t="str">
        <f t="shared" si="1"/>
        <v>No</v>
      </c>
      <c r="N28" s="36">
        <f t="shared" si="2"/>
        <v>2333.3333333333335</v>
      </c>
      <c r="O28" s="34" t="str">
        <f t="shared" si="3"/>
        <v>Youth</v>
      </c>
      <c r="P28" s="34" t="str">
        <f ca="1">IF(Table4[[#This Row],[End_Date]]&gt;TODAY()-90, "Inactive", "Active")</f>
        <v>Active</v>
      </c>
    </row>
    <row r="29" spans="1:16" ht="15.6" x14ac:dyDescent="0.3">
      <c r="A29" s="34" t="s">
        <v>88</v>
      </c>
      <c r="B29" s="34" t="s">
        <v>89</v>
      </c>
      <c r="C29" s="34">
        <v>53</v>
      </c>
      <c r="D29" s="34" t="s">
        <v>12</v>
      </c>
      <c r="E29" s="34" t="s">
        <v>22</v>
      </c>
      <c r="F29" s="35">
        <v>45614</v>
      </c>
      <c r="G29" s="35">
        <v>45645</v>
      </c>
      <c r="H29" s="34">
        <v>1200</v>
      </c>
      <c r="I29" s="34">
        <v>23</v>
      </c>
      <c r="J29" s="34" t="s">
        <v>18</v>
      </c>
      <c r="K29" s="34"/>
      <c r="L29" s="36">
        <f t="shared" si="0"/>
        <v>1.0333333333333334</v>
      </c>
      <c r="M29" s="34" t="str">
        <f t="shared" si="1"/>
        <v>No</v>
      </c>
      <c r="N29" s="36">
        <f t="shared" si="2"/>
        <v>1240.0000000000002</v>
      </c>
      <c r="O29" s="34" t="str">
        <f t="shared" si="3"/>
        <v>Seniors</v>
      </c>
      <c r="P29" s="34" t="str">
        <f ca="1">IF(Table4[[#This Row],[End_Date]]&gt;TODAY()-90, "Inactive", "Active")</f>
        <v>Active</v>
      </c>
    </row>
    <row r="30" spans="1:16" ht="15.6" x14ac:dyDescent="0.3">
      <c r="A30" s="34" t="s">
        <v>90</v>
      </c>
      <c r="B30" s="34" t="s">
        <v>91</v>
      </c>
      <c r="C30" s="34">
        <v>29</v>
      </c>
      <c r="D30" s="34" t="s">
        <v>27</v>
      </c>
      <c r="E30" s="34" t="s">
        <v>31</v>
      </c>
      <c r="F30" s="35">
        <v>45401</v>
      </c>
      <c r="G30" s="35">
        <v>45408</v>
      </c>
      <c r="H30" s="34">
        <v>2500</v>
      </c>
      <c r="I30" s="34">
        <v>8</v>
      </c>
      <c r="J30" s="34" t="s">
        <v>23</v>
      </c>
      <c r="K30" s="34"/>
      <c r="L30" s="36">
        <f t="shared" si="0"/>
        <v>0.23333333333333334</v>
      </c>
      <c r="M30" s="34" t="str">
        <f t="shared" si="1"/>
        <v>No</v>
      </c>
      <c r="N30" s="36">
        <f t="shared" si="2"/>
        <v>583.33333333333337</v>
      </c>
      <c r="O30" s="34" t="str">
        <f t="shared" si="3"/>
        <v>Youth</v>
      </c>
      <c r="P30" s="34" t="str">
        <f ca="1">IF(Table4[[#This Row],[End_Date]]&gt;TODAY()-90, "Inactive", "Active")</f>
        <v>Active</v>
      </c>
    </row>
    <row r="31" spans="1:16" ht="15.6" x14ac:dyDescent="0.3">
      <c r="A31" s="34" t="s">
        <v>92</v>
      </c>
      <c r="B31" s="34" t="s">
        <v>93</v>
      </c>
      <c r="C31" s="34">
        <v>31</v>
      </c>
      <c r="D31" s="34" t="s">
        <v>27</v>
      </c>
      <c r="E31" s="34" t="s">
        <v>31</v>
      </c>
      <c r="F31" s="35">
        <v>45667</v>
      </c>
      <c r="G31" s="35">
        <v>45745</v>
      </c>
      <c r="H31" s="34">
        <v>2500</v>
      </c>
      <c r="I31" s="34">
        <v>23</v>
      </c>
      <c r="J31" s="34" t="s">
        <v>42</v>
      </c>
      <c r="K31" s="34" t="s">
        <v>94</v>
      </c>
      <c r="L31" s="36">
        <f t="shared" si="0"/>
        <v>2.6</v>
      </c>
      <c r="M31" s="34" t="str">
        <f t="shared" si="1"/>
        <v>Yes</v>
      </c>
      <c r="N31" s="36">
        <f t="shared" si="2"/>
        <v>6500</v>
      </c>
      <c r="O31" s="34" t="str">
        <f t="shared" si="3"/>
        <v>Adult</v>
      </c>
      <c r="P31" s="34" t="str">
        <f ca="1">IF(Table4[[#This Row],[End_Date]]&gt;TODAY()-90, "Inactive", "Active")</f>
        <v>Inactive</v>
      </c>
    </row>
    <row r="32" spans="1:16" ht="15.6" x14ac:dyDescent="0.3">
      <c r="A32" s="34" t="s">
        <v>95</v>
      </c>
      <c r="B32" s="34" t="s">
        <v>96</v>
      </c>
      <c r="C32" s="34">
        <v>52</v>
      </c>
      <c r="D32" s="34" t="s">
        <v>27</v>
      </c>
      <c r="E32" s="34" t="s">
        <v>13</v>
      </c>
      <c r="F32" s="35">
        <v>45088</v>
      </c>
      <c r="G32" s="35">
        <v>45656</v>
      </c>
      <c r="H32" s="34">
        <v>800</v>
      </c>
      <c r="I32" s="34">
        <v>9</v>
      </c>
      <c r="J32" s="34" t="s">
        <v>67</v>
      </c>
      <c r="K32" s="34" t="s">
        <v>97</v>
      </c>
      <c r="L32" s="36">
        <f t="shared" si="0"/>
        <v>18.933333333333334</v>
      </c>
      <c r="M32" s="34" t="str">
        <f t="shared" si="1"/>
        <v>Yes</v>
      </c>
      <c r="N32" s="36">
        <f t="shared" si="2"/>
        <v>15146.666666666666</v>
      </c>
      <c r="O32" s="34" t="str">
        <f t="shared" si="3"/>
        <v>Seniors</v>
      </c>
      <c r="P32" s="34" t="str">
        <f ca="1">IF(Table4[[#This Row],[End_Date]]&gt;TODAY()-90, "Inactive", "Active")</f>
        <v>Active</v>
      </c>
    </row>
    <row r="33" spans="1:16" ht="15.6" x14ac:dyDescent="0.3">
      <c r="A33" s="34" t="s">
        <v>98</v>
      </c>
      <c r="B33" s="34" t="s">
        <v>99</v>
      </c>
      <c r="C33" s="34">
        <v>20</v>
      </c>
      <c r="D33" s="34" t="s">
        <v>12</v>
      </c>
      <c r="E33" s="34" t="s">
        <v>22</v>
      </c>
      <c r="F33" s="35">
        <v>45391</v>
      </c>
      <c r="G33" s="35">
        <v>45604</v>
      </c>
      <c r="H33" s="34">
        <v>1200</v>
      </c>
      <c r="I33" s="34">
        <v>2</v>
      </c>
      <c r="J33" s="34" t="s">
        <v>35</v>
      </c>
      <c r="K33" s="34"/>
      <c r="L33" s="36">
        <f t="shared" si="0"/>
        <v>7.1</v>
      </c>
      <c r="M33" s="34" t="str">
        <f t="shared" si="1"/>
        <v>No</v>
      </c>
      <c r="N33" s="36">
        <f t="shared" si="2"/>
        <v>8520</v>
      </c>
      <c r="O33" s="34" t="str">
        <f t="shared" si="3"/>
        <v>Youth</v>
      </c>
      <c r="P33" s="34" t="str">
        <f ca="1">IF(Table4[[#This Row],[End_Date]]&gt;TODAY()-90, "Inactive", "Active")</f>
        <v>Active</v>
      </c>
    </row>
    <row r="34" spans="1:16" ht="15.6" x14ac:dyDescent="0.3">
      <c r="A34" s="34" t="s">
        <v>100</v>
      </c>
      <c r="B34" s="34" t="s">
        <v>101</v>
      </c>
      <c r="C34" s="34">
        <v>22</v>
      </c>
      <c r="D34" s="34" t="s">
        <v>12</v>
      </c>
      <c r="E34" s="34" t="s">
        <v>13</v>
      </c>
      <c r="F34" s="35">
        <v>45699</v>
      </c>
      <c r="G34" s="35">
        <v>45740</v>
      </c>
      <c r="H34" s="34">
        <v>800</v>
      </c>
      <c r="I34" s="34">
        <v>30</v>
      </c>
      <c r="J34" s="34" t="s">
        <v>35</v>
      </c>
      <c r="K34" s="34"/>
      <c r="L34" s="36">
        <f t="shared" si="0"/>
        <v>1.3666666666666667</v>
      </c>
      <c r="M34" s="34" t="str">
        <f t="shared" si="1"/>
        <v>No</v>
      </c>
      <c r="N34" s="36">
        <f t="shared" si="2"/>
        <v>1093.3333333333333</v>
      </c>
      <c r="O34" s="34" t="str">
        <f t="shared" si="3"/>
        <v>Youth</v>
      </c>
      <c r="P34" s="34" t="str">
        <f ca="1">IF(Table4[[#This Row],[End_Date]]&gt;TODAY()-90, "Inactive", "Active")</f>
        <v>Inactive</v>
      </c>
    </row>
    <row r="35" spans="1:16" ht="15.6" x14ac:dyDescent="0.3">
      <c r="A35" s="34" t="s">
        <v>102</v>
      </c>
      <c r="B35" s="34" t="s">
        <v>103</v>
      </c>
      <c r="C35" s="34">
        <v>23</v>
      </c>
      <c r="D35" s="34" t="s">
        <v>12</v>
      </c>
      <c r="E35" s="34" t="s">
        <v>41</v>
      </c>
      <c r="F35" s="35">
        <v>45588</v>
      </c>
      <c r="G35" s="35">
        <v>45721</v>
      </c>
      <c r="H35" s="34">
        <v>1800</v>
      </c>
      <c r="I35" s="34">
        <v>23</v>
      </c>
      <c r="J35" s="34" t="s">
        <v>18</v>
      </c>
      <c r="K35" s="34" t="s">
        <v>104</v>
      </c>
      <c r="L35" s="36">
        <f t="shared" si="0"/>
        <v>4.4333333333333336</v>
      </c>
      <c r="M35" s="34" t="str">
        <f t="shared" si="1"/>
        <v>Yes</v>
      </c>
      <c r="N35" s="36">
        <f t="shared" si="2"/>
        <v>7980</v>
      </c>
      <c r="O35" s="34" t="str">
        <f t="shared" si="3"/>
        <v>Youth</v>
      </c>
      <c r="P35" s="34" t="str">
        <f ca="1">IF(Table4[[#This Row],[End_Date]]&gt;TODAY()-90, "Inactive", "Active")</f>
        <v>Active</v>
      </c>
    </row>
    <row r="36" spans="1:16" ht="15.6" x14ac:dyDescent="0.3">
      <c r="A36" s="34" t="s">
        <v>105</v>
      </c>
      <c r="B36" s="34" t="s">
        <v>106</v>
      </c>
      <c r="C36" s="34">
        <v>27</v>
      </c>
      <c r="D36" s="34" t="s">
        <v>27</v>
      </c>
      <c r="E36" s="34" t="s">
        <v>22</v>
      </c>
      <c r="F36" s="35">
        <v>45312</v>
      </c>
      <c r="G36" s="35">
        <v>45652</v>
      </c>
      <c r="H36" s="34">
        <v>1200</v>
      </c>
      <c r="I36" s="34">
        <v>27</v>
      </c>
      <c r="J36" s="34" t="s">
        <v>18</v>
      </c>
      <c r="K36" s="34"/>
      <c r="L36" s="36">
        <f t="shared" si="0"/>
        <v>11.333333333333334</v>
      </c>
      <c r="M36" s="34" t="str">
        <f t="shared" si="1"/>
        <v>No</v>
      </c>
      <c r="N36" s="36">
        <f t="shared" si="2"/>
        <v>13600</v>
      </c>
      <c r="O36" s="34" t="str">
        <f t="shared" si="3"/>
        <v>Youth</v>
      </c>
      <c r="P36" s="34" t="str">
        <f ca="1">IF(Table4[[#This Row],[End_Date]]&gt;TODAY()-90, "Inactive", "Active")</f>
        <v>Active</v>
      </c>
    </row>
    <row r="37" spans="1:16" ht="15.75" customHeight="1" x14ac:dyDescent="0.3">
      <c r="M37" s="39" t="s">
        <v>135</v>
      </c>
      <c r="N37" s="38">
        <f>SUM(Table4[Revenue Calculation])</f>
        <v>292289.99999999994</v>
      </c>
    </row>
    <row r="38" spans="1:16" ht="15.75" customHeight="1" x14ac:dyDescent="0.3"/>
    <row r="39" spans="1:16" ht="15.75" customHeight="1" x14ac:dyDescent="0.3"/>
    <row r="40" spans="1:16" ht="15.75" customHeight="1" x14ac:dyDescent="0.3">
      <c r="B40" s="39" t="s">
        <v>128</v>
      </c>
    </row>
    <row r="41" spans="1:16" ht="15.75" customHeight="1" x14ac:dyDescent="0.3">
      <c r="B41" s="39" t="s">
        <v>130</v>
      </c>
    </row>
    <row r="42" spans="1:16" ht="15.75" customHeight="1" x14ac:dyDescent="0.3">
      <c r="B42" s="33" t="s">
        <v>129</v>
      </c>
    </row>
    <row r="43" spans="1:16" ht="15.75" customHeight="1" x14ac:dyDescent="0.3"/>
    <row r="44" spans="1:16" ht="15.75" customHeight="1" x14ac:dyDescent="0.3">
      <c r="B44" s="39" t="s">
        <v>131</v>
      </c>
    </row>
    <row r="45" spans="1:16" ht="15.75" customHeight="1" x14ac:dyDescent="0.3">
      <c r="B45" s="33" t="s">
        <v>132</v>
      </c>
    </row>
    <row r="46" spans="1:16" ht="15.75" customHeight="1" x14ac:dyDescent="0.3">
      <c r="B46" s="33" t="s">
        <v>133</v>
      </c>
    </row>
    <row r="47" spans="1:16" ht="15.75" customHeight="1" x14ac:dyDescent="0.3"/>
    <row r="48" spans="1:16" ht="15.75" customHeight="1" x14ac:dyDescent="0.3">
      <c r="B48" s="39" t="s">
        <v>134</v>
      </c>
    </row>
    <row r="49" spans="2:2" ht="15.75" customHeight="1" x14ac:dyDescent="0.3">
      <c r="B49" s="33" t="s">
        <v>143</v>
      </c>
    </row>
    <row r="50" spans="2:2" ht="15.75" customHeight="1" x14ac:dyDescent="0.3">
      <c r="B50" s="33" t="s">
        <v>136</v>
      </c>
    </row>
    <row r="51" spans="2:2" ht="15.75" customHeight="1" x14ac:dyDescent="0.3">
      <c r="B51" s="33" t="s">
        <v>137</v>
      </c>
    </row>
    <row r="52" spans="2:2" ht="15.75" customHeight="1" x14ac:dyDescent="0.3"/>
    <row r="53" spans="2:2" ht="15.75" customHeight="1" x14ac:dyDescent="0.3">
      <c r="B53" s="39" t="s">
        <v>138</v>
      </c>
    </row>
    <row r="54" spans="2:2" ht="15.75" customHeight="1" x14ac:dyDescent="0.3">
      <c r="B54" s="33" t="s">
        <v>144</v>
      </c>
    </row>
    <row r="55" spans="2:2" ht="15.75" customHeight="1" x14ac:dyDescent="0.3">
      <c r="B55" s="33" t="s">
        <v>139</v>
      </c>
    </row>
    <row r="56" spans="2:2" ht="15.75" customHeight="1" x14ac:dyDescent="0.3">
      <c r="B56" s="33" t="s">
        <v>152</v>
      </c>
    </row>
    <row r="57" spans="2:2" ht="15.75" customHeight="1" x14ac:dyDescent="0.3">
      <c r="B57" s="39" t="s">
        <v>140</v>
      </c>
    </row>
    <row r="58" spans="2:2" ht="15.75" customHeight="1" x14ac:dyDescent="0.3">
      <c r="B58" s="33" t="s">
        <v>141</v>
      </c>
    </row>
    <row r="59" spans="2:2" ht="15.75" customHeight="1" x14ac:dyDescent="0.3">
      <c r="B59" s="33" t="s">
        <v>142</v>
      </c>
    </row>
    <row r="60" spans="2:2" ht="15.75" customHeight="1" x14ac:dyDescent="0.3">
      <c r="B60" s="33" t="s">
        <v>145</v>
      </c>
    </row>
    <row r="61" spans="2:2" ht="15.75" customHeight="1" x14ac:dyDescent="0.3">
      <c r="B61" s="39" t="s">
        <v>148</v>
      </c>
    </row>
    <row r="62" spans="2:2" ht="15.75" customHeight="1" x14ac:dyDescent="0.3">
      <c r="B62" s="33" t="s">
        <v>146</v>
      </c>
    </row>
    <row r="63" spans="2:2" ht="15.75" customHeight="1" x14ac:dyDescent="0.3">
      <c r="B63" s="33" t="s">
        <v>147</v>
      </c>
    </row>
    <row r="64" spans="2:2" ht="15.75" customHeight="1" x14ac:dyDescent="0.3"/>
    <row r="65" spans="2:9" ht="15.75" customHeight="1" x14ac:dyDescent="0.3">
      <c r="B65" s="39" t="s">
        <v>149</v>
      </c>
    </row>
    <row r="66" spans="2:9" ht="15.75" customHeight="1" x14ac:dyDescent="0.3">
      <c r="B66" s="33" t="s">
        <v>150</v>
      </c>
    </row>
    <row r="67" spans="2:9" ht="15.75" customHeight="1" x14ac:dyDescent="0.3">
      <c r="B67" s="40" t="s">
        <v>110</v>
      </c>
      <c r="C67" s="41" t="s">
        <v>14</v>
      </c>
      <c r="D67" s="41" t="s">
        <v>67</v>
      </c>
      <c r="E67" s="41" t="s">
        <v>23</v>
      </c>
      <c r="F67" s="41" t="s">
        <v>42</v>
      </c>
      <c r="G67" s="41" t="s">
        <v>35</v>
      </c>
      <c r="H67" s="41" t="s">
        <v>18</v>
      </c>
      <c r="I67" s="41" t="s">
        <v>113</v>
      </c>
    </row>
    <row r="68" spans="2:9" ht="15.75" customHeight="1" x14ac:dyDescent="0.3">
      <c r="B68" s="42" t="s">
        <v>27</v>
      </c>
      <c r="C68" s="43">
        <v>3</v>
      </c>
      <c r="D68" s="43">
        <v>3</v>
      </c>
      <c r="E68" s="43">
        <v>3</v>
      </c>
      <c r="F68" s="43">
        <v>2</v>
      </c>
      <c r="G68" s="43">
        <v>2</v>
      </c>
      <c r="H68" s="43">
        <v>2</v>
      </c>
      <c r="I68" s="43">
        <v>15</v>
      </c>
    </row>
    <row r="69" spans="2:9" ht="15.75" customHeight="1" x14ac:dyDescent="0.3">
      <c r="B69" s="42" t="s">
        <v>12</v>
      </c>
      <c r="C69" s="43">
        <v>2</v>
      </c>
      <c r="D69" s="43">
        <v>1</v>
      </c>
      <c r="E69" s="43">
        <v>2</v>
      </c>
      <c r="F69" s="43">
        <v>4</v>
      </c>
      <c r="G69" s="43">
        <v>8</v>
      </c>
      <c r="H69" s="43">
        <v>3</v>
      </c>
      <c r="I69" s="43">
        <v>20</v>
      </c>
    </row>
    <row r="70" spans="2:9" ht="15.75" customHeight="1" x14ac:dyDescent="0.3">
      <c r="B70" s="44" t="s">
        <v>113</v>
      </c>
      <c r="C70" s="45">
        <v>5</v>
      </c>
      <c r="D70" s="45">
        <v>4</v>
      </c>
      <c r="E70" s="45">
        <v>5</v>
      </c>
      <c r="F70" s="45">
        <v>6</v>
      </c>
      <c r="G70" s="45">
        <v>10</v>
      </c>
      <c r="H70" s="45">
        <v>5</v>
      </c>
      <c r="I70" s="45">
        <v>35</v>
      </c>
    </row>
    <row r="71" spans="2:9" ht="15.75" customHeight="1" x14ac:dyDescent="0.3"/>
    <row r="72" spans="2:9" ht="15.75" customHeight="1" x14ac:dyDescent="0.3"/>
    <row r="73" spans="2:9" ht="15.75" customHeight="1" x14ac:dyDescent="0.3"/>
    <row r="74" spans="2:9" ht="15.75" customHeight="1" x14ac:dyDescent="0.3"/>
    <row r="75" spans="2:9" ht="15.75" customHeight="1" x14ac:dyDescent="0.3"/>
    <row r="76" spans="2:9" ht="15.75" customHeight="1" x14ac:dyDescent="0.3"/>
    <row r="77" spans="2:9" ht="15.75" customHeight="1" x14ac:dyDescent="0.3"/>
    <row r="78" spans="2:9" ht="15.75" customHeight="1" x14ac:dyDescent="0.3"/>
    <row r="79" spans="2:9" ht="15.75" customHeight="1" x14ac:dyDescent="0.3"/>
    <row r="80" spans="2:9"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sheetData>
  <conditionalFormatting sqref="P1:P1048576">
    <cfRule type="cellIs" dxfId="52" priority="1" operator="equal">
      <formula>"inactive"</formula>
    </cfRule>
  </conditionalFormatting>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39AE8-A6CC-4A7D-ACEA-FF5D9B35B07F}">
  <sheetPr>
    <tabColor rgb="FFFFFFCC"/>
  </sheetPr>
  <dimension ref="A1:G6"/>
  <sheetViews>
    <sheetView workbookViewId="0">
      <selection activeCell="H10" sqref="H10"/>
    </sheetView>
  </sheetViews>
  <sheetFormatPr defaultRowHeight="14.4" x14ac:dyDescent="0.3"/>
  <cols>
    <col min="1" max="1" width="12.5546875" bestFit="1" customWidth="1"/>
    <col min="2" max="2" width="22" bestFit="1" customWidth="1"/>
    <col min="3" max="3" width="19.33203125" bestFit="1" customWidth="1"/>
    <col min="4" max="4" width="10.109375" bestFit="1" customWidth="1"/>
    <col min="5" max="5" width="14.21875" bestFit="1" customWidth="1"/>
    <col min="6" max="6" width="16.109375" bestFit="1" customWidth="1"/>
    <col min="7" max="7" width="10.44140625" bestFit="1" customWidth="1"/>
    <col min="8" max="8" width="13.21875" bestFit="1" customWidth="1"/>
    <col min="9" max="9" width="17.33203125" bestFit="1" customWidth="1"/>
    <col min="10" max="10" width="12.109375" bestFit="1" customWidth="1"/>
    <col min="11" max="11" width="11.77734375" bestFit="1" customWidth="1"/>
    <col min="12" max="12" width="11.33203125" bestFit="1" customWidth="1"/>
    <col min="13" max="13" width="9.77734375" bestFit="1" customWidth="1"/>
    <col min="14" max="14" width="18.44140625" bestFit="1" customWidth="1"/>
    <col min="15" max="15" width="11.6640625" bestFit="1" customWidth="1"/>
    <col min="16" max="16" width="16.77734375" bestFit="1" customWidth="1"/>
    <col min="17" max="17" width="7" bestFit="1" customWidth="1"/>
    <col min="18" max="18" width="10.77734375" bestFit="1" customWidth="1"/>
  </cols>
  <sheetData>
    <row r="1" spans="1:7" ht="18" x14ac:dyDescent="0.35">
      <c r="A1" s="46" t="s">
        <v>126</v>
      </c>
      <c r="B1" s="46"/>
      <c r="C1" s="46"/>
      <c r="D1" s="46"/>
      <c r="E1" s="46"/>
      <c r="F1" s="46"/>
      <c r="G1" s="46"/>
    </row>
    <row r="3" spans="1:7" x14ac:dyDescent="0.3">
      <c r="A3" s="8" t="s">
        <v>110</v>
      </c>
      <c r="B3" t="s">
        <v>114</v>
      </c>
      <c r="C3" t="s">
        <v>127</v>
      </c>
    </row>
    <row r="4" spans="1:7" x14ac:dyDescent="0.3">
      <c r="A4" s="9" t="s">
        <v>112</v>
      </c>
      <c r="B4" s="7">
        <v>1406.6666666666667</v>
      </c>
      <c r="C4" s="7">
        <v>15</v>
      </c>
    </row>
    <row r="5" spans="1:7" x14ac:dyDescent="0.3">
      <c r="A5" s="9" t="s">
        <v>111</v>
      </c>
      <c r="B5" s="7">
        <v>1530</v>
      </c>
      <c r="C5" s="7"/>
    </row>
    <row r="6" spans="1:7" x14ac:dyDescent="0.3">
      <c r="A6" s="9" t="s">
        <v>113</v>
      </c>
      <c r="B6" s="7">
        <v>1477.1428571428571</v>
      </c>
      <c r="C6" s="7">
        <v>15</v>
      </c>
    </row>
  </sheetData>
  <mergeCells count="1">
    <mergeCell ref="A1:G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6C81C-9B99-4BEC-AEC1-1D8DE33B83E4}">
  <sheetPr>
    <tabColor theme="5" tint="0.59999389629810485"/>
  </sheetPr>
  <dimension ref="A1:H9"/>
  <sheetViews>
    <sheetView topLeftCell="A4" workbookViewId="0">
      <selection activeCell="J10" sqref="J10"/>
    </sheetView>
  </sheetViews>
  <sheetFormatPr defaultRowHeight="14.4" x14ac:dyDescent="0.3"/>
  <cols>
    <col min="1" max="1" width="24.88671875" bestFit="1" customWidth="1"/>
    <col min="2" max="2" width="15.6640625" bestFit="1" customWidth="1"/>
    <col min="3" max="5" width="12.109375" bestFit="1" customWidth="1"/>
    <col min="6" max="6" width="11.5546875" bestFit="1" customWidth="1"/>
    <col min="7" max="7" width="12.109375" bestFit="1" customWidth="1"/>
    <col min="8" max="8" width="12.6640625" bestFit="1" customWidth="1"/>
  </cols>
  <sheetData>
    <row r="1" spans="1:8" ht="18" x14ac:dyDescent="0.35">
      <c r="A1" s="46" t="s">
        <v>115</v>
      </c>
      <c r="B1" s="46"/>
      <c r="C1" s="46"/>
      <c r="D1" s="46"/>
      <c r="E1" s="46"/>
      <c r="F1" s="46"/>
      <c r="G1" s="46"/>
      <c r="H1" s="46"/>
    </row>
    <row r="3" spans="1:8" x14ac:dyDescent="0.3">
      <c r="A3" s="8" t="s">
        <v>116</v>
      </c>
      <c r="B3" s="8" t="s">
        <v>117</v>
      </c>
    </row>
    <row r="4" spans="1:8" x14ac:dyDescent="0.3">
      <c r="A4" s="8" t="s">
        <v>110</v>
      </c>
      <c r="B4" t="s">
        <v>14</v>
      </c>
      <c r="C4" t="s">
        <v>67</v>
      </c>
      <c r="D4" t="s">
        <v>23</v>
      </c>
      <c r="E4" t="s">
        <v>42</v>
      </c>
      <c r="F4" t="s">
        <v>35</v>
      </c>
      <c r="G4" t="s">
        <v>18</v>
      </c>
      <c r="H4" t="s">
        <v>113</v>
      </c>
    </row>
    <row r="5" spans="1:8" x14ac:dyDescent="0.3">
      <c r="A5" s="9" t="s">
        <v>13</v>
      </c>
      <c r="B5" s="7">
        <v>5066.6666666666661</v>
      </c>
      <c r="C5" s="7">
        <v>15146.666666666666</v>
      </c>
      <c r="D5" s="7">
        <v>5520</v>
      </c>
      <c r="E5" s="7">
        <v>346.66666666666669</v>
      </c>
      <c r="F5" s="7">
        <v>11360.000000000002</v>
      </c>
      <c r="G5" s="7">
        <v>3066.666666666667</v>
      </c>
      <c r="H5" s="7">
        <v>40506.666666666664</v>
      </c>
    </row>
    <row r="6" spans="1:8" x14ac:dyDescent="0.3">
      <c r="A6" s="9" t="s">
        <v>31</v>
      </c>
      <c r="B6" s="7">
        <v>17916.666666666668</v>
      </c>
      <c r="C6" s="7">
        <v>36333.333333333336</v>
      </c>
      <c r="D6" s="7">
        <v>583.33333333333337</v>
      </c>
      <c r="E6" s="7">
        <v>9000</v>
      </c>
      <c r="F6" s="7">
        <v>18250</v>
      </c>
      <c r="G6" s="7"/>
      <c r="H6" s="7">
        <v>82083.333333333343</v>
      </c>
    </row>
    <row r="7" spans="1:8" x14ac:dyDescent="0.3">
      <c r="A7" s="9" t="s">
        <v>41</v>
      </c>
      <c r="B7" s="7">
        <v>17760</v>
      </c>
      <c r="C7" s="7">
        <v>240</v>
      </c>
      <c r="D7" s="7"/>
      <c r="E7" s="7">
        <v>11880</v>
      </c>
      <c r="F7" s="7">
        <v>36840</v>
      </c>
      <c r="G7" s="7">
        <v>7980</v>
      </c>
      <c r="H7" s="7">
        <v>74700</v>
      </c>
    </row>
    <row r="8" spans="1:8" x14ac:dyDescent="0.3">
      <c r="A8" s="9" t="s">
        <v>22</v>
      </c>
      <c r="B8" s="7">
        <v>18120</v>
      </c>
      <c r="C8" s="7">
        <v>1000</v>
      </c>
      <c r="D8" s="7">
        <v>25760</v>
      </c>
      <c r="E8" s="7">
        <v>16560</v>
      </c>
      <c r="F8" s="7">
        <v>18720</v>
      </c>
      <c r="G8" s="7">
        <v>14840</v>
      </c>
      <c r="H8" s="7">
        <v>95000</v>
      </c>
    </row>
    <row r="9" spans="1:8" x14ac:dyDescent="0.3">
      <c r="A9" s="9" t="s">
        <v>113</v>
      </c>
      <c r="B9" s="7">
        <v>58863.333333333336</v>
      </c>
      <c r="C9" s="7">
        <v>52720</v>
      </c>
      <c r="D9" s="7">
        <v>31863.333333333332</v>
      </c>
      <c r="E9" s="7">
        <v>37786.666666666664</v>
      </c>
      <c r="F9" s="7">
        <v>85170</v>
      </c>
      <c r="G9" s="7">
        <v>25886.666666666668</v>
      </c>
      <c r="H9" s="7">
        <v>292290</v>
      </c>
    </row>
  </sheetData>
  <mergeCells count="1">
    <mergeCell ref="A1:H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C4CF0-D2AA-4B17-99C1-170D0DE41A5E}">
  <sheetPr>
    <tabColor theme="8" tint="0.59999389629810485"/>
  </sheetPr>
  <dimension ref="A1:N1000"/>
  <sheetViews>
    <sheetView topLeftCell="G1" zoomScale="77" workbookViewId="0">
      <selection activeCell="K54" sqref="K54"/>
    </sheetView>
  </sheetViews>
  <sheetFormatPr defaultColWidth="14.44140625" defaultRowHeight="15" customHeight="1" x14ac:dyDescent="0.3"/>
  <cols>
    <col min="1" max="1" width="5.6640625" bestFit="1" customWidth="1"/>
    <col min="2" max="2" width="12.5546875" bestFit="1" customWidth="1"/>
    <col min="3" max="3" width="22" bestFit="1" customWidth="1"/>
    <col min="4" max="4" width="11.5546875" bestFit="1" customWidth="1"/>
    <col min="5" max="5" width="18.6640625" customWidth="1"/>
    <col min="6" max="6" width="11.77734375" style="4" customWidth="1"/>
    <col min="7" max="7" width="11" style="4" customWidth="1"/>
    <col min="8" max="8" width="14" customWidth="1"/>
    <col min="9" max="9" width="12.6640625" customWidth="1"/>
    <col min="10" max="10" width="9.77734375" bestFit="1" customWidth="1"/>
    <col min="11" max="11" width="17.5546875" bestFit="1" customWidth="1"/>
    <col min="12" max="12" width="30.77734375" style="7" customWidth="1"/>
    <col min="13" max="13" width="12.5546875" customWidth="1"/>
    <col min="14" max="14" width="20" customWidth="1"/>
    <col min="15" max="15" width="22.33203125" bestFit="1" customWidth="1"/>
    <col min="16" max="26" width="8.6640625" customWidth="1"/>
  </cols>
  <sheetData>
    <row r="1" spans="1:14" ht="14.4" x14ac:dyDescent="0.3">
      <c r="A1" s="12" t="s">
        <v>107</v>
      </c>
      <c r="B1" s="13" t="s">
        <v>0</v>
      </c>
      <c r="C1" s="13" t="s">
        <v>1</v>
      </c>
      <c r="D1" s="13" t="s">
        <v>2</v>
      </c>
      <c r="E1" s="13" t="s">
        <v>3</v>
      </c>
      <c r="F1" s="14" t="s">
        <v>4</v>
      </c>
      <c r="G1" s="14" t="s">
        <v>5</v>
      </c>
      <c r="H1" s="13" t="s">
        <v>6</v>
      </c>
      <c r="I1" s="13" t="s">
        <v>7</v>
      </c>
      <c r="J1" s="13" t="s">
        <v>8</v>
      </c>
      <c r="K1" s="13" t="s">
        <v>9</v>
      </c>
      <c r="L1" s="13" t="s">
        <v>108</v>
      </c>
      <c r="M1" s="15" t="s">
        <v>109</v>
      </c>
      <c r="N1" s="16" t="s">
        <v>115</v>
      </c>
    </row>
    <row r="2" spans="1:14" ht="14.4" x14ac:dyDescent="0.3">
      <c r="A2" s="10" t="s">
        <v>10</v>
      </c>
      <c r="B2" s="1" t="s">
        <v>11</v>
      </c>
      <c r="C2" s="1">
        <v>59</v>
      </c>
      <c r="D2" s="1" t="s">
        <v>12</v>
      </c>
      <c r="E2" s="1" t="s">
        <v>13</v>
      </c>
      <c r="F2" s="3">
        <v>45235</v>
      </c>
      <c r="G2" s="3">
        <v>45425</v>
      </c>
      <c r="H2" s="1">
        <v>800</v>
      </c>
      <c r="I2" s="1">
        <v>25</v>
      </c>
      <c r="J2" s="1" t="s">
        <v>14</v>
      </c>
      <c r="K2" s="1" t="s">
        <v>15</v>
      </c>
      <c r="L2" s="6">
        <f>INT(G2-F2)/30</f>
        <v>6.333333333333333</v>
      </c>
      <c r="M2" s="2" t="str">
        <f>IF(K2&lt;&gt;"","Yes","No")</f>
        <v>Yes</v>
      </c>
      <c r="N2" s="11">
        <f>H2*L2</f>
        <v>5066.6666666666661</v>
      </c>
    </row>
    <row r="3" spans="1:14" ht="14.4" x14ac:dyDescent="0.3">
      <c r="A3" s="10" t="s">
        <v>16</v>
      </c>
      <c r="B3" s="1" t="s">
        <v>17</v>
      </c>
      <c r="C3" s="1">
        <v>27</v>
      </c>
      <c r="D3" s="1" t="s">
        <v>12</v>
      </c>
      <c r="E3" s="1" t="s">
        <v>13</v>
      </c>
      <c r="F3" s="3">
        <v>45714</v>
      </c>
      <c r="G3" s="3">
        <v>45740</v>
      </c>
      <c r="H3" s="1">
        <v>800</v>
      </c>
      <c r="I3" s="1">
        <v>20</v>
      </c>
      <c r="J3" s="1" t="s">
        <v>18</v>
      </c>
      <c r="K3" s="1" t="s">
        <v>19</v>
      </c>
      <c r="L3" s="6">
        <f t="shared" ref="L3:L36" si="0">INT(G3-F3)/30</f>
        <v>0.8666666666666667</v>
      </c>
      <c r="M3" s="2" t="str">
        <f t="shared" ref="M3:M36" si="1">IF(K3&lt;&gt;"","Yes","No")</f>
        <v>Yes</v>
      </c>
      <c r="N3" s="11">
        <f t="shared" ref="N3:N36" si="2">H3*L3</f>
        <v>693.33333333333337</v>
      </c>
    </row>
    <row r="4" spans="1:14" ht="14.4" x14ac:dyDescent="0.3">
      <c r="A4" s="10" t="s">
        <v>20</v>
      </c>
      <c r="B4" s="1" t="s">
        <v>21</v>
      </c>
      <c r="C4" s="1">
        <v>24</v>
      </c>
      <c r="D4" s="1" t="s">
        <v>12</v>
      </c>
      <c r="E4" s="1" t="s">
        <v>22</v>
      </c>
      <c r="F4" s="3">
        <v>45191</v>
      </c>
      <c r="G4" s="3">
        <v>45371</v>
      </c>
      <c r="H4" s="1">
        <v>1200</v>
      </c>
      <c r="I4" s="1">
        <v>18</v>
      </c>
      <c r="J4" s="1" t="s">
        <v>23</v>
      </c>
      <c r="K4" s="1" t="s">
        <v>24</v>
      </c>
      <c r="L4" s="6">
        <f t="shared" si="0"/>
        <v>6</v>
      </c>
      <c r="M4" s="2" t="str">
        <f t="shared" si="1"/>
        <v>Yes</v>
      </c>
      <c r="N4" s="11">
        <f t="shared" si="2"/>
        <v>7200</v>
      </c>
    </row>
    <row r="5" spans="1:14" ht="14.4" x14ac:dyDescent="0.3">
      <c r="A5" s="10" t="s">
        <v>25</v>
      </c>
      <c r="B5" s="1" t="s">
        <v>26</v>
      </c>
      <c r="C5" s="1">
        <v>31</v>
      </c>
      <c r="D5" s="1" t="s">
        <v>27</v>
      </c>
      <c r="E5" s="1" t="s">
        <v>22</v>
      </c>
      <c r="F5" s="3">
        <v>45479</v>
      </c>
      <c r="G5" s="3">
        <v>45587</v>
      </c>
      <c r="H5" s="1">
        <v>1200</v>
      </c>
      <c r="I5" s="1">
        <v>16</v>
      </c>
      <c r="J5" s="1" t="s">
        <v>23</v>
      </c>
      <c r="K5" s="1" t="s">
        <v>28</v>
      </c>
      <c r="L5" s="6">
        <f t="shared" si="0"/>
        <v>3.6</v>
      </c>
      <c r="M5" s="2" t="str">
        <f t="shared" si="1"/>
        <v>Yes</v>
      </c>
      <c r="N5" s="11">
        <f t="shared" si="2"/>
        <v>4320</v>
      </c>
    </row>
    <row r="6" spans="1:14" ht="14.4" x14ac:dyDescent="0.3">
      <c r="A6" s="10" t="s">
        <v>29</v>
      </c>
      <c r="B6" s="1" t="s">
        <v>30</v>
      </c>
      <c r="C6" s="1">
        <v>19</v>
      </c>
      <c r="D6" s="1" t="s">
        <v>12</v>
      </c>
      <c r="E6" s="1" t="s">
        <v>31</v>
      </c>
      <c r="F6" s="3">
        <v>45286</v>
      </c>
      <c r="G6" s="3">
        <v>45501</v>
      </c>
      <c r="H6" s="1">
        <v>2500</v>
      </c>
      <c r="I6" s="1">
        <v>12</v>
      </c>
      <c r="J6" s="1" t="s">
        <v>14</v>
      </c>
      <c r="K6" s="1" t="s">
        <v>32</v>
      </c>
      <c r="L6" s="6">
        <f t="shared" si="0"/>
        <v>7.166666666666667</v>
      </c>
      <c r="M6" s="2" t="str">
        <f t="shared" si="1"/>
        <v>Yes</v>
      </c>
      <c r="N6" s="11">
        <f t="shared" si="2"/>
        <v>17916.666666666668</v>
      </c>
    </row>
    <row r="7" spans="1:14" ht="14.4" x14ac:dyDescent="0.3">
      <c r="A7" s="10" t="s">
        <v>33</v>
      </c>
      <c r="B7" s="1" t="s">
        <v>34</v>
      </c>
      <c r="C7" s="1">
        <v>40</v>
      </c>
      <c r="D7" s="1" t="s">
        <v>12</v>
      </c>
      <c r="E7" s="1" t="s">
        <v>13</v>
      </c>
      <c r="F7" s="3">
        <v>45317</v>
      </c>
      <c r="G7" s="3">
        <v>45392</v>
      </c>
      <c r="H7" s="1">
        <v>800</v>
      </c>
      <c r="I7" s="1">
        <v>14</v>
      </c>
      <c r="J7" s="1" t="s">
        <v>35</v>
      </c>
      <c r="K7" s="1" t="s">
        <v>36</v>
      </c>
      <c r="L7" s="6">
        <f t="shared" si="0"/>
        <v>2.5</v>
      </c>
      <c r="M7" s="2" t="str">
        <f t="shared" si="1"/>
        <v>Yes</v>
      </c>
      <c r="N7" s="11">
        <f t="shared" si="2"/>
        <v>2000</v>
      </c>
    </row>
    <row r="8" spans="1:14" ht="14.4" x14ac:dyDescent="0.3">
      <c r="A8" s="10" t="s">
        <v>37</v>
      </c>
      <c r="B8" s="1" t="s">
        <v>38</v>
      </c>
      <c r="C8" s="1">
        <v>41</v>
      </c>
      <c r="D8" s="1" t="s">
        <v>27</v>
      </c>
      <c r="E8" s="1" t="s">
        <v>13</v>
      </c>
      <c r="F8" s="3">
        <v>45588</v>
      </c>
      <c r="G8" s="3">
        <v>45677</v>
      </c>
      <c r="H8" s="1">
        <v>800</v>
      </c>
      <c r="I8" s="1">
        <v>25</v>
      </c>
      <c r="J8" s="1" t="s">
        <v>18</v>
      </c>
      <c r="K8" s="2"/>
      <c r="L8" s="6">
        <f t="shared" si="0"/>
        <v>2.9666666666666668</v>
      </c>
      <c r="M8" s="2" t="str">
        <f t="shared" si="1"/>
        <v>No</v>
      </c>
      <c r="N8" s="11">
        <f t="shared" si="2"/>
        <v>2373.3333333333335</v>
      </c>
    </row>
    <row r="9" spans="1:14" ht="14.4" x14ac:dyDescent="0.3">
      <c r="A9" s="10" t="s">
        <v>39</v>
      </c>
      <c r="B9" s="1" t="s">
        <v>40</v>
      </c>
      <c r="C9" s="1">
        <v>43</v>
      </c>
      <c r="D9" s="1" t="s">
        <v>12</v>
      </c>
      <c r="E9" s="1" t="s">
        <v>41</v>
      </c>
      <c r="F9" s="3">
        <v>45450</v>
      </c>
      <c r="G9" s="3">
        <v>45563</v>
      </c>
      <c r="H9" s="1">
        <v>1800</v>
      </c>
      <c r="I9" s="1">
        <v>28</v>
      </c>
      <c r="J9" s="1" t="s">
        <v>42</v>
      </c>
      <c r="K9" s="2"/>
      <c r="L9" s="6">
        <f t="shared" si="0"/>
        <v>3.7666666666666666</v>
      </c>
      <c r="M9" s="2" t="str">
        <f t="shared" si="1"/>
        <v>No</v>
      </c>
      <c r="N9" s="11">
        <f t="shared" si="2"/>
        <v>6780</v>
      </c>
    </row>
    <row r="10" spans="1:14" ht="14.4" x14ac:dyDescent="0.3">
      <c r="A10" s="10" t="s">
        <v>43</v>
      </c>
      <c r="B10" s="1" t="s">
        <v>44</v>
      </c>
      <c r="C10" s="1">
        <v>42</v>
      </c>
      <c r="D10" s="1" t="s">
        <v>12</v>
      </c>
      <c r="E10" s="1" t="s">
        <v>13</v>
      </c>
      <c r="F10" s="3">
        <v>45569</v>
      </c>
      <c r="G10" s="3">
        <v>45582</v>
      </c>
      <c r="H10" s="1">
        <v>800</v>
      </c>
      <c r="I10" s="1">
        <v>3</v>
      </c>
      <c r="J10" s="1" t="s">
        <v>42</v>
      </c>
      <c r="K10" s="1" t="s">
        <v>45</v>
      </c>
      <c r="L10" s="6">
        <f t="shared" si="0"/>
        <v>0.43333333333333335</v>
      </c>
      <c r="M10" s="2" t="str">
        <f t="shared" si="1"/>
        <v>Yes</v>
      </c>
      <c r="N10" s="11">
        <f t="shared" si="2"/>
        <v>346.66666666666669</v>
      </c>
    </row>
    <row r="11" spans="1:14" ht="14.4" x14ac:dyDescent="0.3">
      <c r="A11" s="10" t="s">
        <v>46</v>
      </c>
      <c r="B11" s="1" t="s">
        <v>47</v>
      </c>
      <c r="C11" s="1">
        <v>37</v>
      </c>
      <c r="D11" s="1" t="s">
        <v>12</v>
      </c>
      <c r="E11" s="1" t="s">
        <v>22</v>
      </c>
      <c r="F11" s="3">
        <v>45202</v>
      </c>
      <c r="G11" s="3">
        <v>45280</v>
      </c>
      <c r="H11" s="1">
        <v>1200</v>
      </c>
      <c r="I11" s="1">
        <v>29</v>
      </c>
      <c r="J11" s="1" t="s">
        <v>35</v>
      </c>
      <c r="K11" s="1" t="s">
        <v>48</v>
      </c>
      <c r="L11" s="6">
        <f t="shared" si="0"/>
        <v>2.6</v>
      </c>
      <c r="M11" s="2" t="str">
        <f t="shared" si="1"/>
        <v>Yes</v>
      </c>
      <c r="N11" s="11">
        <f t="shared" si="2"/>
        <v>3120</v>
      </c>
    </row>
    <row r="12" spans="1:14" ht="14.4" x14ac:dyDescent="0.3">
      <c r="A12" s="10" t="s">
        <v>49</v>
      </c>
      <c r="B12" s="1" t="s">
        <v>50</v>
      </c>
      <c r="C12" s="1">
        <v>48</v>
      </c>
      <c r="D12" s="1" t="s">
        <v>27</v>
      </c>
      <c r="E12" s="1" t="s">
        <v>22</v>
      </c>
      <c r="F12" s="3">
        <v>45297</v>
      </c>
      <c r="G12" s="3">
        <v>45459</v>
      </c>
      <c r="H12" s="1">
        <v>1200</v>
      </c>
      <c r="I12" s="1">
        <v>13</v>
      </c>
      <c r="J12" s="1" t="s">
        <v>14</v>
      </c>
      <c r="K12" s="1" t="s">
        <v>51</v>
      </c>
      <c r="L12" s="6">
        <f t="shared" si="0"/>
        <v>5.4</v>
      </c>
      <c r="M12" s="2" t="str">
        <f t="shared" si="1"/>
        <v>Yes</v>
      </c>
      <c r="N12" s="11">
        <f t="shared" si="2"/>
        <v>6480</v>
      </c>
    </row>
    <row r="13" spans="1:14" ht="14.4" x14ac:dyDescent="0.3">
      <c r="A13" s="10" t="s">
        <v>52</v>
      </c>
      <c r="B13" s="1" t="s">
        <v>53</v>
      </c>
      <c r="C13" s="1">
        <v>36</v>
      </c>
      <c r="D13" s="1" t="s">
        <v>12</v>
      </c>
      <c r="E13" s="1" t="s">
        <v>22</v>
      </c>
      <c r="F13" s="3">
        <v>45154</v>
      </c>
      <c r="G13" s="3">
        <v>45568</v>
      </c>
      <c r="H13" s="1">
        <v>1200</v>
      </c>
      <c r="I13" s="1">
        <v>19</v>
      </c>
      <c r="J13" s="1" t="s">
        <v>42</v>
      </c>
      <c r="K13" s="1" t="s">
        <v>54</v>
      </c>
      <c r="L13" s="6">
        <f t="shared" si="0"/>
        <v>13.8</v>
      </c>
      <c r="M13" s="2" t="str">
        <f t="shared" si="1"/>
        <v>Yes</v>
      </c>
      <c r="N13" s="11">
        <f t="shared" si="2"/>
        <v>16560</v>
      </c>
    </row>
    <row r="14" spans="1:14" ht="14.4" x14ac:dyDescent="0.3">
      <c r="A14" s="10" t="s">
        <v>55</v>
      </c>
      <c r="B14" s="1" t="s">
        <v>56</v>
      </c>
      <c r="C14" s="1">
        <v>48</v>
      </c>
      <c r="D14" s="1" t="s">
        <v>27</v>
      </c>
      <c r="E14" s="1" t="s">
        <v>41</v>
      </c>
      <c r="F14" s="3">
        <v>45556</v>
      </c>
      <c r="G14" s="3">
        <v>45641</v>
      </c>
      <c r="H14" s="1">
        <v>1800</v>
      </c>
      <c r="I14" s="1">
        <v>22</v>
      </c>
      <c r="J14" s="1" t="s">
        <v>42</v>
      </c>
      <c r="K14" s="2"/>
      <c r="L14" s="6">
        <f t="shared" si="0"/>
        <v>2.8333333333333335</v>
      </c>
      <c r="M14" s="2" t="str">
        <f t="shared" si="1"/>
        <v>No</v>
      </c>
      <c r="N14" s="11">
        <f t="shared" si="2"/>
        <v>5100</v>
      </c>
    </row>
    <row r="15" spans="1:14" ht="14.4" x14ac:dyDescent="0.3">
      <c r="A15" s="10" t="s">
        <v>57</v>
      </c>
      <c r="B15" s="1" t="s">
        <v>58</v>
      </c>
      <c r="C15" s="1">
        <v>39</v>
      </c>
      <c r="D15" s="1" t="s">
        <v>12</v>
      </c>
      <c r="E15" s="1" t="s">
        <v>22</v>
      </c>
      <c r="F15" s="3">
        <v>45065</v>
      </c>
      <c r="G15" s="3">
        <v>45242</v>
      </c>
      <c r="H15" s="1">
        <v>1200</v>
      </c>
      <c r="I15" s="1">
        <v>28</v>
      </c>
      <c r="J15" s="1" t="s">
        <v>35</v>
      </c>
      <c r="K15" s="2"/>
      <c r="L15" s="6">
        <f t="shared" si="0"/>
        <v>5.9</v>
      </c>
      <c r="M15" s="2" t="str">
        <f t="shared" si="1"/>
        <v>No</v>
      </c>
      <c r="N15" s="11">
        <f t="shared" si="2"/>
        <v>7080</v>
      </c>
    </row>
    <row r="16" spans="1:14" ht="14.4" x14ac:dyDescent="0.3">
      <c r="A16" s="10" t="s">
        <v>59</v>
      </c>
      <c r="B16" s="1" t="s">
        <v>60</v>
      </c>
      <c r="C16" s="1">
        <v>44</v>
      </c>
      <c r="D16" s="1" t="s">
        <v>27</v>
      </c>
      <c r="E16" s="1" t="s">
        <v>13</v>
      </c>
      <c r="F16" s="3">
        <v>45333</v>
      </c>
      <c r="G16" s="3">
        <v>45540</v>
      </c>
      <c r="H16" s="1">
        <v>800</v>
      </c>
      <c r="I16" s="1">
        <v>8</v>
      </c>
      <c r="J16" s="1" t="s">
        <v>23</v>
      </c>
      <c r="K16" s="2"/>
      <c r="L16" s="6">
        <f t="shared" si="0"/>
        <v>6.9</v>
      </c>
      <c r="M16" s="2" t="str">
        <f t="shared" si="1"/>
        <v>No</v>
      </c>
      <c r="N16" s="11">
        <f t="shared" si="2"/>
        <v>5520</v>
      </c>
    </row>
    <row r="17" spans="1:14" ht="14.4" x14ac:dyDescent="0.3">
      <c r="A17" s="10" t="s">
        <v>61</v>
      </c>
      <c r="B17" s="1" t="s">
        <v>62</v>
      </c>
      <c r="C17" s="1">
        <v>39</v>
      </c>
      <c r="D17" s="1" t="s">
        <v>12</v>
      </c>
      <c r="E17" s="1" t="s">
        <v>31</v>
      </c>
      <c r="F17" s="3">
        <v>45702</v>
      </c>
      <c r="G17" s="3">
        <v>45732</v>
      </c>
      <c r="H17" s="1">
        <v>2500</v>
      </c>
      <c r="I17" s="1">
        <v>14</v>
      </c>
      <c r="J17" s="1" t="s">
        <v>42</v>
      </c>
      <c r="K17" s="2"/>
      <c r="L17" s="6">
        <f t="shared" si="0"/>
        <v>1</v>
      </c>
      <c r="M17" s="2" t="str">
        <f t="shared" si="1"/>
        <v>No</v>
      </c>
      <c r="N17" s="11">
        <f t="shared" si="2"/>
        <v>2500</v>
      </c>
    </row>
    <row r="18" spans="1:14" ht="14.4" x14ac:dyDescent="0.3">
      <c r="A18" s="10" t="s">
        <v>63</v>
      </c>
      <c r="B18" s="1" t="s">
        <v>64</v>
      </c>
      <c r="C18" s="1">
        <v>35</v>
      </c>
      <c r="D18" s="1" t="s">
        <v>12</v>
      </c>
      <c r="E18" s="1" t="s">
        <v>22</v>
      </c>
      <c r="F18" s="3">
        <v>45329</v>
      </c>
      <c r="G18" s="3">
        <v>45685</v>
      </c>
      <c r="H18" s="1">
        <v>1200</v>
      </c>
      <c r="I18" s="1">
        <v>25</v>
      </c>
      <c r="J18" s="1" t="s">
        <v>23</v>
      </c>
      <c r="K18" s="2"/>
      <c r="L18" s="6">
        <f t="shared" si="0"/>
        <v>11.866666666666667</v>
      </c>
      <c r="M18" s="2" t="str">
        <f t="shared" si="1"/>
        <v>No</v>
      </c>
      <c r="N18" s="11">
        <f t="shared" si="2"/>
        <v>14240</v>
      </c>
    </row>
    <row r="19" spans="1:14" ht="14.4" x14ac:dyDescent="0.3">
      <c r="A19" s="10" t="s">
        <v>65</v>
      </c>
      <c r="B19" s="1" t="s">
        <v>66</v>
      </c>
      <c r="C19" s="1">
        <v>56</v>
      </c>
      <c r="D19" s="1" t="s">
        <v>27</v>
      </c>
      <c r="E19" s="1" t="s">
        <v>31</v>
      </c>
      <c r="F19" s="3">
        <v>45213</v>
      </c>
      <c r="G19" s="3">
        <v>45649</v>
      </c>
      <c r="H19" s="1">
        <v>2500</v>
      </c>
      <c r="I19" s="1">
        <v>13</v>
      </c>
      <c r="J19" s="1" t="s">
        <v>67</v>
      </c>
      <c r="K19" s="2"/>
      <c r="L19" s="6">
        <f t="shared" si="0"/>
        <v>14.533333333333333</v>
      </c>
      <c r="M19" s="2" t="str">
        <f t="shared" si="1"/>
        <v>No</v>
      </c>
      <c r="N19" s="11">
        <f t="shared" si="2"/>
        <v>36333.333333333336</v>
      </c>
    </row>
    <row r="20" spans="1:14" ht="14.4" x14ac:dyDescent="0.3">
      <c r="A20" s="10" t="s">
        <v>68</v>
      </c>
      <c r="B20" s="1" t="s">
        <v>69</v>
      </c>
      <c r="C20" s="1">
        <v>27</v>
      </c>
      <c r="D20" s="1" t="s">
        <v>27</v>
      </c>
      <c r="E20" s="1" t="s">
        <v>13</v>
      </c>
      <c r="F20" s="3">
        <v>45354</v>
      </c>
      <c r="G20" s="3">
        <v>45664</v>
      </c>
      <c r="H20" s="1">
        <v>800</v>
      </c>
      <c r="I20" s="1">
        <v>26</v>
      </c>
      <c r="J20" s="1" t="s">
        <v>35</v>
      </c>
      <c r="K20" s="2"/>
      <c r="L20" s="6">
        <f t="shared" si="0"/>
        <v>10.333333333333334</v>
      </c>
      <c r="M20" s="2" t="str">
        <f t="shared" si="1"/>
        <v>No</v>
      </c>
      <c r="N20" s="11">
        <f t="shared" si="2"/>
        <v>8266.6666666666679</v>
      </c>
    </row>
    <row r="21" spans="1:14" ht="14.4" x14ac:dyDescent="0.3">
      <c r="A21" s="10" t="s">
        <v>70</v>
      </c>
      <c r="B21" s="1" t="s">
        <v>71</v>
      </c>
      <c r="C21" s="1">
        <v>28</v>
      </c>
      <c r="D21" s="1" t="s">
        <v>12</v>
      </c>
      <c r="E21" s="1" t="s">
        <v>31</v>
      </c>
      <c r="F21" s="3">
        <v>45417</v>
      </c>
      <c r="G21" s="3">
        <v>45608</v>
      </c>
      <c r="H21" s="1">
        <v>2500</v>
      </c>
      <c r="I21" s="1">
        <v>21</v>
      </c>
      <c r="J21" s="1" t="s">
        <v>35</v>
      </c>
      <c r="K21" s="1" t="s">
        <v>72</v>
      </c>
      <c r="L21" s="6">
        <f t="shared" si="0"/>
        <v>6.3666666666666663</v>
      </c>
      <c r="M21" s="2" t="str">
        <f t="shared" si="1"/>
        <v>Yes</v>
      </c>
      <c r="N21" s="11">
        <f t="shared" si="2"/>
        <v>15916.666666666666</v>
      </c>
    </row>
    <row r="22" spans="1:14" ht="14.4" x14ac:dyDescent="0.3">
      <c r="A22" s="10" t="s">
        <v>73</v>
      </c>
      <c r="B22" s="1" t="s">
        <v>74</v>
      </c>
      <c r="C22" s="1">
        <v>57</v>
      </c>
      <c r="D22" s="1" t="s">
        <v>27</v>
      </c>
      <c r="E22" s="1" t="s">
        <v>41</v>
      </c>
      <c r="F22" s="3">
        <v>45146</v>
      </c>
      <c r="G22" s="3">
        <v>45674</v>
      </c>
      <c r="H22" s="1">
        <v>1800</v>
      </c>
      <c r="I22" s="1">
        <v>19</v>
      </c>
      <c r="J22" s="1" t="s">
        <v>35</v>
      </c>
      <c r="K22" s="2"/>
      <c r="L22" s="6">
        <f t="shared" si="0"/>
        <v>17.600000000000001</v>
      </c>
      <c r="M22" s="2" t="str">
        <f t="shared" si="1"/>
        <v>No</v>
      </c>
      <c r="N22" s="11">
        <f t="shared" si="2"/>
        <v>31680.000000000004</v>
      </c>
    </row>
    <row r="23" spans="1:14" ht="14.4" x14ac:dyDescent="0.3">
      <c r="A23" s="10" t="s">
        <v>75</v>
      </c>
      <c r="B23" s="1" t="s">
        <v>76</v>
      </c>
      <c r="C23" s="1">
        <v>26</v>
      </c>
      <c r="D23" s="1" t="s">
        <v>27</v>
      </c>
      <c r="E23" s="1" t="s">
        <v>41</v>
      </c>
      <c r="F23" s="3">
        <v>45320</v>
      </c>
      <c r="G23" s="3">
        <v>45616</v>
      </c>
      <c r="H23" s="1">
        <v>1800</v>
      </c>
      <c r="I23" s="1">
        <v>5</v>
      </c>
      <c r="J23" s="1" t="s">
        <v>14</v>
      </c>
      <c r="K23" s="2"/>
      <c r="L23" s="6">
        <f t="shared" si="0"/>
        <v>9.8666666666666671</v>
      </c>
      <c r="M23" s="2" t="str">
        <f t="shared" si="1"/>
        <v>No</v>
      </c>
      <c r="N23" s="11">
        <f t="shared" si="2"/>
        <v>17760</v>
      </c>
    </row>
    <row r="24" spans="1:14" ht="14.4" x14ac:dyDescent="0.3">
      <c r="A24" s="10" t="s">
        <v>77</v>
      </c>
      <c r="B24" s="1" t="s">
        <v>78</v>
      </c>
      <c r="C24" s="1">
        <v>48</v>
      </c>
      <c r="D24" s="1" t="s">
        <v>12</v>
      </c>
      <c r="E24" s="1" t="s">
        <v>41</v>
      </c>
      <c r="F24" s="3">
        <v>45451</v>
      </c>
      <c r="G24" s="3">
        <v>45455</v>
      </c>
      <c r="H24" s="1">
        <v>1800</v>
      </c>
      <c r="I24" s="1">
        <v>18</v>
      </c>
      <c r="J24" s="1" t="s">
        <v>67</v>
      </c>
      <c r="K24" s="2"/>
      <c r="L24" s="6">
        <f t="shared" si="0"/>
        <v>0.13333333333333333</v>
      </c>
      <c r="M24" s="2" t="str">
        <f t="shared" si="1"/>
        <v>No</v>
      </c>
      <c r="N24" s="11">
        <f t="shared" si="2"/>
        <v>240</v>
      </c>
    </row>
    <row r="25" spans="1:14" ht="14.4" x14ac:dyDescent="0.3">
      <c r="A25" s="10" t="s">
        <v>79</v>
      </c>
      <c r="B25" s="1" t="s">
        <v>80</v>
      </c>
      <c r="C25" s="1">
        <v>25</v>
      </c>
      <c r="D25" s="1" t="s">
        <v>27</v>
      </c>
      <c r="E25" s="1" t="s">
        <v>22</v>
      </c>
      <c r="F25" s="3">
        <v>45439</v>
      </c>
      <c r="G25" s="3">
        <v>45730</v>
      </c>
      <c r="H25" s="1">
        <v>1200</v>
      </c>
      <c r="I25" s="1">
        <v>6</v>
      </c>
      <c r="J25" s="1" t="s">
        <v>14</v>
      </c>
      <c r="K25" s="2"/>
      <c r="L25" s="6">
        <f t="shared" si="0"/>
        <v>9.6999999999999993</v>
      </c>
      <c r="M25" s="2" t="str">
        <f t="shared" si="1"/>
        <v>No</v>
      </c>
      <c r="N25" s="11">
        <f t="shared" si="2"/>
        <v>11640</v>
      </c>
    </row>
    <row r="26" spans="1:14" ht="14.4" x14ac:dyDescent="0.3">
      <c r="A26" s="10" t="s">
        <v>81</v>
      </c>
      <c r="B26" s="1" t="s">
        <v>82</v>
      </c>
      <c r="C26" s="1">
        <v>53</v>
      </c>
      <c r="D26" s="1" t="s">
        <v>12</v>
      </c>
      <c r="E26" s="1" t="s">
        <v>41</v>
      </c>
      <c r="F26" s="3">
        <v>45286</v>
      </c>
      <c r="G26" s="3">
        <v>45372</v>
      </c>
      <c r="H26" s="1">
        <v>1800</v>
      </c>
      <c r="I26" s="1">
        <v>17</v>
      </c>
      <c r="J26" s="1" t="s">
        <v>35</v>
      </c>
      <c r="K26" s="1" t="s">
        <v>83</v>
      </c>
      <c r="L26" s="6">
        <f t="shared" si="0"/>
        <v>2.8666666666666667</v>
      </c>
      <c r="M26" s="2" t="str">
        <f t="shared" si="1"/>
        <v>Yes</v>
      </c>
      <c r="N26" s="11">
        <f t="shared" si="2"/>
        <v>5160</v>
      </c>
    </row>
    <row r="27" spans="1:14" ht="14.4" x14ac:dyDescent="0.3">
      <c r="A27" s="10" t="s">
        <v>84</v>
      </c>
      <c r="B27" s="1" t="s">
        <v>85</v>
      </c>
      <c r="C27" s="1">
        <v>42</v>
      </c>
      <c r="D27" s="1" t="s">
        <v>27</v>
      </c>
      <c r="E27" s="1" t="s">
        <v>22</v>
      </c>
      <c r="F27" s="3">
        <v>45702</v>
      </c>
      <c r="G27" s="3">
        <v>45727</v>
      </c>
      <c r="H27" s="1">
        <v>1200</v>
      </c>
      <c r="I27" s="1">
        <v>3</v>
      </c>
      <c r="J27" s="1" t="s">
        <v>67</v>
      </c>
      <c r="K27" s="2"/>
      <c r="L27" s="6">
        <f t="shared" si="0"/>
        <v>0.83333333333333337</v>
      </c>
      <c r="M27" s="2" t="str">
        <f t="shared" si="1"/>
        <v>No</v>
      </c>
      <c r="N27" s="11">
        <f t="shared" si="2"/>
        <v>1000</v>
      </c>
    </row>
    <row r="28" spans="1:14" ht="14.4" x14ac:dyDescent="0.3">
      <c r="A28" s="10" t="s">
        <v>86</v>
      </c>
      <c r="B28" s="1" t="s">
        <v>87</v>
      </c>
      <c r="C28" s="1">
        <v>24</v>
      </c>
      <c r="D28" s="1" t="s">
        <v>12</v>
      </c>
      <c r="E28" s="1" t="s">
        <v>31</v>
      </c>
      <c r="F28" s="3">
        <v>45698</v>
      </c>
      <c r="G28" s="3">
        <v>45726</v>
      </c>
      <c r="H28" s="1">
        <v>2500</v>
      </c>
      <c r="I28" s="1">
        <v>28</v>
      </c>
      <c r="J28" s="1" t="s">
        <v>35</v>
      </c>
      <c r="K28" s="2"/>
      <c r="L28" s="6">
        <f t="shared" si="0"/>
        <v>0.93333333333333335</v>
      </c>
      <c r="M28" s="2" t="str">
        <f t="shared" si="1"/>
        <v>No</v>
      </c>
      <c r="N28" s="11">
        <f t="shared" si="2"/>
        <v>2333.3333333333335</v>
      </c>
    </row>
    <row r="29" spans="1:14" ht="14.4" x14ac:dyDescent="0.3">
      <c r="A29" s="10" t="s">
        <v>88</v>
      </c>
      <c r="B29" s="1" t="s">
        <v>89</v>
      </c>
      <c r="C29" s="1">
        <v>53</v>
      </c>
      <c r="D29" s="1" t="s">
        <v>12</v>
      </c>
      <c r="E29" s="1" t="s">
        <v>22</v>
      </c>
      <c r="F29" s="3">
        <v>45614</v>
      </c>
      <c r="G29" s="3">
        <v>45645</v>
      </c>
      <c r="H29" s="1">
        <v>1200</v>
      </c>
      <c r="I29" s="1">
        <v>23</v>
      </c>
      <c r="J29" s="1" t="s">
        <v>18</v>
      </c>
      <c r="K29" s="2"/>
      <c r="L29" s="6">
        <f t="shared" si="0"/>
        <v>1.0333333333333334</v>
      </c>
      <c r="M29" s="2" t="str">
        <f t="shared" si="1"/>
        <v>No</v>
      </c>
      <c r="N29" s="11">
        <f t="shared" si="2"/>
        <v>1240.0000000000002</v>
      </c>
    </row>
    <row r="30" spans="1:14" ht="14.4" x14ac:dyDescent="0.3">
      <c r="A30" s="10" t="s">
        <v>90</v>
      </c>
      <c r="B30" s="1" t="s">
        <v>91</v>
      </c>
      <c r="C30" s="1">
        <v>29</v>
      </c>
      <c r="D30" s="1" t="s">
        <v>27</v>
      </c>
      <c r="E30" s="1" t="s">
        <v>31</v>
      </c>
      <c r="F30" s="3">
        <v>45401</v>
      </c>
      <c r="G30" s="3">
        <v>45408</v>
      </c>
      <c r="H30" s="1">
        <v>2500</v>
      </c>
      <c r="I30" s="1">
        <v>8</v>
      </c>
      <c r="J30" s="1" t="s">
        <v>23</v>
      </c>
      <c r="K30" s="2"/>
      <c r="L30" s="6">
        <f t="shared" si="0"/>
        <v>0.23333333333333334</v>
      </c>
      <c r="M30" s="2" t="str">
        <f t="shared" si="1"/>
        <v>No</v>
      </c>
      <c r="N30" s="11">
        <f t="shared" si="2"/>
        <v>583.33333333333337</v>
      </c>
    </row>
    <row r="31" spans="1:14" ht="14.4" x14ac:dyDescent="0.3">
      <c r="A31" s="10" t="s">
        <v>92</v>
      </c>
      <c r="B31" s="1" t="s">
        <v>93</v>
      </c>
      <c r="C31" s="1">
        <v>31</v>
      </c>
      <c r="D31" s="1" t="s">
        <v>27</v>
      </c>
      <c r="E31" s="1" t="s">
        <v>31</v>
      </c>
      <c r="F31" s="3">
        <v>45667</v>
      </c>
      <c r="G31" s="3">
        <v>45745</v>
      </c>
      <c r="H31" s="1">
        <v>2500</v>
      </c>
      <c r="I31" s="1">
        <v>23</v>
      </c>
      <c r="J31" s="1" t="s">
        <v>42</v>
      </c>
      <c r="K31" s="1" t="s">
        <v>94</v>
      </c>
      <c r="L31" s="6">
        <f t="shared" si="0"/>
        <v>2.6</v>
      </c>
      <c r="M31" s="2" t="str">
        <f t="shared" si="1"/>
        <v>Yes</v>
      </c>
      <c r="N31" s="11">
        <f t="shared" si="2"/>
        <v>6500</v>
      </c>
    </row>
    <row r="32" spans="1:14" ht="14.4" x14ac:dyDescent="0.3">
      <c r="A32" s="10" t="s">
        <v>95</v>
      </c>
      <c r="B32" s="1" t="s">
        <v>96</v>
      </c>
      <c r="C32" s="1">
        <v>52</v>
      </c>
      <c r="D32" s="1" t="s">
        <v>27</v>
      </c>
      <c r="E32" s="1" t="s">
        <v>13</v>
      </c>
      <c r="F32" s="3">
        <v>45088</v>
      </c>
      <c r="G32" s="3">
        <v>45656</v>
      </c>
      <c r="H32" s="1">
        <v>800</v>
      </c>
      <c r="I32" s="1">
        <v>9</v>
      </c>
      <c r="J32" s="1" t="s">
        <v>67</v>
      </c>
      <c r="K32" s="1" t="s">
        <v>97</v>
      </c>
      <c r="L32" s="6">
        <f t="shared" si="0"/>
        <v>18.933333333333334</v>
      </c>
      <c r="M32" s="2" t="str">
        <f t="shared" si="1"/>
        <v>Yes</v>
      </c>
      <c r="N32" s="11">
        <f t="shared" si="2"/>
        <v>15146.666666666666</v>
      </c>
    </row>
    <row r="33" spans="1:14" ht="14.4" x14ac:dyDescent="0.3">
      <c r="A33" s="10" t="s">
        <v>98</v>
      </c>
      <c r="B33" s="1" t="s">
        <v>99</v>
      </c>
      <c r="C33" s="1">
        <v>20</v>
      </c>
      <c r="D33" s="1" t="s">
        <v>12</v>
      </c>
      <c r="E33" s="1" t="s">
        <v>22</v>
      </c>
      <c r="F33" s="3">
        <v>45391</v>
      </c>
      <c r="G33" s="3">
        <v>45604</v>
      </c>
      <c r="H33" s="1">
        <v>1200</v>
      </c>
      <c r="I33" s="1">
        <v>2</v>
      </c>
      <c r="J33" s="1" t="s">
        <v>35</v>
      </c>
      <c r="K33" s="2"/>
      <c r="L33" s="6">
        <f t="shared" si="0"/>
        <v>7.1</v>
      </c>
      <c r="M33" s="2" t="str">
        <f t="shared" si="1"/>
        <v>No</v>
      </c>
      <c r="N33" s="11">
        <f t="shared" si="2"/>
        <v>8520</v>
      </c>
    </row>
    <row r="34" spans="1:14" ht="14.4" x14ac:dyDescent="0.3">
      <c r="A34" s="10" t="s">
        <v>100</v>
      </c>
      <c r="B34" s="1" t="s">
        <v>101</v>
      </c>
      <c r="C34" s="1">
        <v>22</v>
      </c>
      <c r="D34" s="1" t="s">
        <v>12</v>
      </c>
      <c r="E34" s="1" t="s">
        <v>13</v>
      </c>
      <c r="F34" s="3">
        <v>45699</v>
      </c>
      <c r="G34" s="3">
        <v>45740</v>
      </c>
      <c r="H34" s="1">
        <v>800</v>
      </c>
      <c r="I34" s="1">
        <v>30</v>
      </c>
      <c r="J34" s="1" t="s">
        <v>35</v>
      </c>
      <c r="K34" s="2"/>
      <c r="L34" s="6">
        <f t="shared" si="0"/>
        <v>1.3666666666666667</v>
      </c>
      <c r="M34" s="2" t="str">
        <f t="shared" si="1"/>
        <v>No</v>
      </c>
      <c r="N34" s="11">
        <f t="shared" si="2"/>
        <v>1093.3333333333333</v>
      </c>
    </row>
    <row r="35" spans="1:14" ht="14.4" x14ac:dyDescent="0.3">
      <c r="A35" s="10" t="s">
        <v>102</v>
      </c>
      <c r="B35" s="1" t="s">
        <v>103</v>
      </c>
      <c r="C35" s="1">
        <v>23</v>
      </c>
      <c r="D35" s="1" t="s">
        <v>12</v>
      </c>
      <c r="E35" s="1" t="s">
        <v>41</v>
      </c>
      <c r="F35" s="3">
        <v>45588</v>
      </c>
      <c r="G35" s="3">
        <v>45721</v>
      </c>
      <c r="H35" s="1">
        <v>1800</v>
      </c>
      <c r="I35" s="1">
        <v>23</v>
      </c>
      <c r="J35" s="1" t="s">
        <v>18</v>
      </c>
      <c r="K35" s="1" t="s">
        <v>104</v>
      </c>
      <c r="L35" s="6">
        <f t="shared" si="0"/>
        <v>4.4333333333333336</v>
      </c>
      <c r="M35" s="2" t="str">
        <f t="shared" si="1"/>
        <v>Yes</v>
      </c>
      <c r="N35" s="11">
        <f t="shared" si="2"/>
        <v>7980</v>
      </c>
    </row>
    <row r="36" spans="1:14" ht="14.4" x14ac:dyDescent="0.3">
      <c r="A36" s="17" t="s">
        <v>105</v>
      </c>
      <c r="B36" s="18" t="s">
        <v>106</v>
      </c>
      <c r="C36" s="18">
        <v>27</v>
      </c>
      <c r="D36" s="18" t="s">
        <v>27</v>
      </c>
      <c r="E36" s="18" t="s">
        <v>22</v>
      </c>
      <c r="F36" s="19">
        <v>45312</v>
      </c>
      <c r="G36" s="19">
        <v>45652</v>
      </c>
      <c r="H36" s="18">
        <v>1200</v>
      </c>
      <c r="I36" s="18">
        <v>27</v>
      </c>
      <c r="J36" s="18" t="s">
        <v>18</v>
      </c>
      <c r="K36" s="20"/>
      <c r="L36" s="21">
        <f t="shared" si="0"/>
        <v>11.333333333333334</v>
      </c>
      <c r="M36" s="20" t="str">
        <f t="shared" si="1"/>
        <v>No</v>
      </c>
      <c r="N36" s="22">
        <f t="shared" si="2"/>
        <v>13600</v>
      </c>
    </row>
    <row r="37" spans="1:14" ht="15.75" customHeight="1" x14ac:dyDescent="0.3"/>
    <row r="38" spans="1:14" ht="15.75" customHeight="1" x14ac:dyDescent="0.3"/>
    <row r="39" spans="1:14" ht="15.75" customHeight="1" x14ac:dyDescent="0.3"/>
    <row r="40" spans="1:14" ht="15.75" customHeight="1" x14ac:dyDescent="0.3"/>
    <row r="41" spans="1:14" ht="15.75" customHeight="1" x14ac:dyDescent="0.3"/>
    <row r="42" spans="1:14" ht="15.75" customHeight="1" x14ac:dyDescent="0.3"/>
    <row r="43" spans="1:14" ht="15.75" customHeight="1" x14ac:dyDescent="0.3"/>
    <row r="44" spans="1:14" ht="15.75" customHeight="1" x14ac:dyDescent="0.3"/>
    <row r="45" spans="1:14" ht="15.75" customHeight="1" x14ac:dyDescent="0.3"/>
    <row r="46" spans="1:14" ht="15.75" customHeight="1" x14ac:dyDescent="0.3"/>
    <row r="47" spans="1:14" ht="15.75" customHeight="1" x14ac:dyDescent="0.3"/>
    <row r="48" spans="1:14"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L2:L1048576">
    <cfRule type="cellIs" dxfId="27" priority="2" operator="greaterThanOrEqual">
      <formula>6</formula>
    </cfRule>
  </conditionalFormatting>
  <conditionalFormatting sqref="I2:I36">
    <cfRule type="cellIs" dxfId="26" priority="1" operator="lessThan">
      <formula>8</formula>
    </cfRule>
  </conditionalFormatting>
  <pageMargins left="0.7" right="0.7" top="0.75" bottom="0.75" header="0" footer="0"/>
  <pageSetup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7E1B-58D7-41E4-B4B9-1274C9BD567A}">
  <sheetPr>
    <tabColor theme="6" tint="0.59999389629810485"/>
  </sheetPr>
  <dimension ref="A3:C66"/>
  <sheetViews>
    <sheetView zoomScale="77" workbookViewId="0">
      <selection activeCell="A3" sqref="A3:B10"/>
    </sheetView>
  </sheetViews>
  <sheetFormatPr defaultRowHeight="14.4" x14ac:dyDescent="0.3"/>
  <cols>
    <col min="1" max="1" width="13.33203125" bestFit="1" customWidth="1"/>
    <col min="2" max="2" width="25.109375" bestFit="1" customWidth="1"/>
    <col min="3" max="4" width="15.77734375" bestFit="1" customWidth="1"/>
    <col min="5" max="5" width="7.33203125" bestFit="1" customWidth="1"/>
    <col min="6" max="6" width="8.109375" bestFit="1" customWidth="1"/>
    <col min="7" max="7" width="6" bestFit="1" customWidth="1"/>
    <col min="8" max="8" width="10.77734375" bestFit="1" customWidth="1"/>
    <col min="9" max="12" width="5.77734375" bestFit="1" customWidth="1"/>
    <col min="13" max="13" width="6" bestFit="1" customWidth="1"/>
    <col min="14" max="17" width="5.77734375" bestFit="1" customWidth="1"/>
    <col min="18" max="19" width="6" bestFit="1" customWidth="1"/>
    <col min="20" max="20" width="5.77734375" bestFit="1" customWidth="1"/>
    <col min="21" max="23" width="6" bestFit="1" customWidth="1"/>
    <col min="24" max="24" width="5.77734375" bestFit="1" customWidth="1"/>
    <col min="25" max="25" width="6" bestFit="1" customWidth="1"/>
    <col min="26" max="31" width="5.77734375" bestFit="1" customWidth="1"/>
    <col min="32" max="32" width="6" bestFit="1" customWidth="1"/>
    <col min="33" max="35" width="5.77734375" bestFit="1" customWidth="1"/>
    <col min="36" max="36" width="6" bestFit="1" customWidth="1"/>
    <col min="37" max="37" width="10.77734375" bestFit="1" customWidth="1"/>
  </cols>
  <sheetData>
    <row r="3" spans="1:2" x14ac:dyDescent="0.3">
      <c r="A3" s="24" t="s">
        <v>110</v>
      </c>
      <c r="B3" s="7" t="s">
        <v>116</v>
      </c>
    </row>
    <row r="4" spans="1:2" x14ac:dyDescent="0.3">
      <c r="A4" s="25" t="s">
        <v>14</v>
      </c>
      <c r="B4" s="7">
        <v>29400</v>
      </c>
    </row>
    <row r="5" spans="1:2" x14ac:dyDescent="0.3">
      <c r="A5" s="25" t="s">
        <v>67</v>
      </c>
      <c r="B5" s="7">
        <v>37573.333333333336</v>
      </c>
    </row>
    <row r="6" spans="1:2" x14ac:dyDescent="0.3">
      <c r="A6" s="25" t="s">
        <v>23</v>
      </c>
      <c r="B6" s="7">
        <v>20343.333333333332</v>
      </c>
    </row>
    <row r="7" spans="1:2" x14ac:dyDescent="0.3">
      <c r="A7" s="25" t="s">
        <v>42</v>
      </c>
      <c r="B7" s="7">
        <v>14380</v>
      </c>
    </row>
    <row r="8" spans="1:2" x14ac:dyDescent="0.3">
      <c r="A8" s="25" t="s">
        <v>35</v>
      </c>
      <c r="B8" s="7">
        <v>58973.333333333343</v>
      </c>
    </row>
    <row r="9" spans="1:2" x14ac:dyDescent="0.3">
      <c r="A9" s="25" t="s">
        <v>18</v>
      </c>
      <c r="B9" s="7">
        <v>17213.333333333332</v>
      </c>
    </row>
    <row r="10" spans="1:2" x14ac:dyDescent="0.3">
      <c r="A10" s="25" t="s">
        <v>113</v>
      </c>
      <c r="B10" s="7">
        <v>177883.33333333334</v>
      </c>
    </row>
    <row r="66" spans="3:3" x14ac:dyDescent="0.3">
      <c r="C66" s="2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624DD-148B-4F6F-8763-85BEDE151052}">
  <sheetPr>
    <tabColor theme="5" tint="0.39997558519241921"/>
  </sheetPr>
  <dimension ref="A1:Q8"/>
  <sheetViews>
    <sheetView workbookViewId="0">
      <selection activeCell="H16" sqref="H16"/>
    </sheetView>
  </sheetViews>
  <sheetFormatPr defaultRowHeight="14.4" x14ac:dyDescent="0.3"/>
  <cols>
    <col min="1" max="1" width="24.88671875" bestFit="1" customWidth="1"/>
    <col min="2" max="2" width="15.5546875" bestFit="1" customWidth="1"/>
    <col min="3" max="3" width="6.44140625" bestFit="1" customWidth="1"/>
    <col min="4" max="5" width="8.6640625" bestFit="1" customWidth="1"/>
    <col min="6" max="6" width="10.77734375" bestFit="1" customWidth="1"/>
    <col min="7" max="9" width="9.109375" bestFit="1" customWidth="1"/>
    <col min="10" max="10" width="12.5546875" bestFit="1" customWidth="1"/>
    <col min="11" max="11" width="15.5546875" bestFit="1" customWidth="1"/>
    <col min="12" max="12" width="5.21875" bestFit="1" customWidth="1"/>
    <col min="13" max="13" width="10.21875" bestFit="1" customWidth="1"/>
    <col min="14" max="14" width="7.33203125" bestFit="1" customWidth="1"/>
    <col min="15" max="15" width="8.109375" bestFit="1" customWidth="1"/>
    <col min="16" max="16" width="5.33203125" bestFit="1" customWidth="1"/>
    <col min="17" max="17" width="10.77734375" bestFit="1" customWidth="1"/>
  </cols>
  <sheetData>
    <row r="1" spans="1:17" ht="18" x14ac:dyDescent="0.35">
      <c r="A1" s="46" t="s">
        <v>124</v>
      </c>
      <c r="B1" s="46"/>
      <c r="C1" s="46"/>
      <c r="D1" s="46"/>
      <c r="E1" s="46"/>
      <c r="F1" s="46"/>
      <c r="J1" s="46" t="s">
        <v>125</v>
      </c>
      <c r="K1" s="46"/>
      <c r="L1" s="46"/>
      <c r="M1" s="46"/>
      <c r="N1" s="46"/>
      <c r="O1" s="46"/>
      <c r="P1" s="46"/>
      <c r="Q1" s="46"/>
    </row>
    <row r="3" spans="1:17" x14ac:dyDescent="0.3">
      <c r="A3" s="8" t="s">
        <v>123</v>
      </c>
      <c r="B3" s="8" t="s">
        <v>117</v>
      </c>
      <c r="J3" s="8" t="s">
        <v>118</v>
      </c>
      <c r="K3" s="8" t="s">
        <v>117</v>
      </c>
    </row>
    <row r="4" spans="1:17" x14ac:dyDescent="0.3">
      <c r="A4" s="8" t="s">
        <v>110</v>
      </c>
      <c r="B4" t="s">
        <v>13</v>
      </c>
      <c r="C4" t="s">
        <v>31</v>
      </c>
      <c r="D4" t="s">
        <v>41</v>
      </c>
      <c r="E4" t="s">
        <v>22</v>
      </c>
      <c r="F4" t="s">
        <v>113</v>
      </c>
      <c r="J4" s="8" t="s">
        <v>110</v>
      </c>
      <c r="K4" t="s">
        <v>14</v>
      </c>
      <c r="L4" t="s">
        <v>67</v>
      </c>
      <c r="M4" t="s">
        <v>23</v>
      </c>
      <c r="N4" t="s">
        <v>42</v>
      </c>
      <c r="O4" t="s">
        <v>35</v>
      </c>
      <c r="P4" t="s">
        <v>18</v>
      </c>
      <c r="Q4" t="s">
        <v>113</v>
      </c>
    </row>
    <row r="5" spans="1:17" x14ac:dyDescent="0.3">
      <c r="A5" s="9" t="s">
        <v>120</v>
      </c>
      <c r="B5" s="5">
        <v>4</v>
      </c>
      <c r="C5" s="5">
        <v>2</v>
      </c>
      <c r="D5" s="5">
        <v>1</v>
      </c>
      <c r="E5" s="5">
        <v>6</v>
      </c>
      <c r="F5" s="5">
        <v>13</v>
      </c>
      <c r="J5" s="9" t="s">
        <v>27</v>
      </c>
      <c r="K5" s="5">
        <v>3</v>
      </c>
      <c r="L5" s="5">
        <v>3</v>
      </c>
      <c r="M5" s="5">
        <v>3</v>
      </c>
      <c r="N5" s="5">
        <v>2</v>
      </c>
      <c r="O5" s="5">
        <v>2</v>
      </c>
      <c r="P5" s="5">
        <v>2</v>
      </c>
      <c r="Q5" s="5">
        <v>15</v>
      </c>
    </row>
    <row r="6" spans="1:17" x14ac:dyDescent="0.3">
      <c r="A6" s="9" t="s">
        <v>121</v>
      </c>
      <c r="B6" s="5">
        <v>2</v>
      </c>
      <c r="C6" s="5">
        <v>1</v>
      </c>
      <c r="D6" s="5">
        <v>4</v>
      </c>
      <c r="E6" s="5">
        <v>2</v>
      </c>
      <c r="F6" s="5">
        <v>9</v>
      </c>
      <c r="J6" s="9" t="s">
        <v>12</v>
      </c>
      <c r="K6" s="5">
        <v>2</v>
      </c>
      <c r="L6" s="5">
        <v>1</v>
      </c>
      <c r="M6" s="5">
        <v>2</v>
      </c>
      <c r="N6" s="5">
        <v>4</v>
      </c>
      <c r="O6" s="5">
        <v>8</v>
      </c>
      <c r="P6" s="5">
        <v>3</v>
      </c>
      <c r="Q6" s="5">
        <v>20</v>
      </c>
    </row>
    <row r="7" spans="1:17" x14ac:dyDescent="0.3">
      <c r="A7" s="9" t="s">
        <v>122</v>
      </c>
      <c r="B7" s="5">
        <v>3</v>
      </c>
      <c r="C7" s="5">
        <v>4</v>
      </c>
      <c r="D7" s="5">
        <v>2</v>
      </c>
      <c r="E7" s="5">
        <v>4</v>
      </c>
      <c r="F7" s="5">
        <v>13</v>
      </c>
      <c r="J7" s="9" t="s">
        <v>113</v>
      </c>
      <c r="K7" s="5">
        <v>5</v>
      </c>
      <c r="L7" s="5">
        <v>4</v>
      </c>
      <c r="M7" s="5">
        <v>5</v>
      </c>
      <c r="N7" s="5">
        <v>6</v>
      </c>
      <c r="O7" s="5">
        <v>10</v>
      </c>
      <c r="P7" s="5">
        <v>5</v>
      </c>
      <c r="Q7" s="5">
        <v>35</v>
      </c>
    </row>
    <row r="8" spans="1:17" x14ac:dyDescent="0.3">
      <c r="A8" s="9" t="s">
        <v>113</v>
      </c>
      <c r="B8" s="5">
        <v>9</v>
      </c>
      <c r="C8" s="5">
        <v>7</v>
      </c>
      <c r="D8" s="5">
        <v>7</v>
      </c>
      <c r="E8" s="5">
        <v>12</v>
      </c>
      <c r="F8" s="5">
        <v>35</v>
      </c>
    </row>
  </sheetData>
  <mergeCells count="2">
    <mergeCell ref="A1:F1"/>
    <mergeCell ref="J1:Q1"/>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Advanced Fitness members data</vt:lpstr>
      <vt:lpstr>Referral Impact</vt:lpstr>
      <vt:lpstr>Revenue Calculation</vt:lpstr>
      <vt:lpstr>Low Engagement members</vt:lpstr>
      <vt:lpstr>Segment Profitability</vt:lpstr>
      <vt:lpstr>Gender&amp; Age 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 Vignesh</cp:lastModifiedBy>
  <dcterms:created xsi:type="dcterms:W3CDTF">2025-04-06T20:54:03Z</dcterms:created>
  <dcterms:modified xsi:type="dcterms:W3CDTF">2025-06-08T05:21:43Z</dcterms:modified>
</cp:coreProperties>
</file>