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badireddy/Documents/excellence_docs/Excel/Advanced Excel /"/>
    </mc:Choice>
  </mc:AlternateContent>
  <xr:revisionPtr revIDLastSave="0" documentId="13_ncr:1_{25E8E77F-502A-B14C-AE81-C436A19BFA8D}" xr6:coauthVersionLast="47" xr6:coauthVersionMax="47" xr10:uidLastSave="{00000000-0000-0000-0000-000000000000}"/>
  <bookViews>
    <workbookView xWindow="0" yWindow="500" windowWidth="28800" windowHeight="16080" activeTab="3" xr2:uid="{73AC842C-67E2-48EF-B6CA-676EA40B2FE3}"/>
  </bookViews>
  <sheets>
    <sheet name="vlookup1" sheetId="2" r:id="rId1"/>
    <sheet name="vlookup_2" sheetId="10" r:id="rId2"/>
    <sheet name="hlookup" sheetId="11" r:id="rId3"/>
    <sheet name="match &amp; index" sheetId="5" r:id="rId4"/>
    <sheet name="Offset" sheetId="8" r:id="rId5"/>
    <sheet name="Indirec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5" l="1"/>
  <c r="F20" i="9"/>
  <c r="E20" i="9"/>
  <c r="D20" i="9"/>
  <c r="C20" i="9"/>
  <c r="F19" i="9"/>
  <c r="E19" i="9"/>
  <c r="D19" i="9"/>
  <c r="C19" i="9"/>
  <c r="F18" i="9"/>
  <c r="E18" i="9"/>
  <c r="D18" i="9"/>
  <c r="C18" i="9"/>
  <c r="N16" i="8"/>
  <c r="M16" i="8"/>
  <c r="L16" i="8"/>
  <c r="K16" i="8"/>
  <c r="N15" i="8"/>
  <c r="M15" i="8"/>
  <c r="L15" i="8"/>
  <c r="K15" i="8"/>
  <c r="N14" i="8"/>
  <c r="M14" i="8"/>
  <c r="K14" i="8"/>
  <c r="L14" i="8"/>
  <c r="N13" i="8"/>
  <c r="M13" i="8"/>
  <c r="L13" i="8"/>
  <c r="K13" i="8"/>
  <c r="N12" i="8"/>
  <c r="K12" i="8"/>
  <c r="M12" i="8"/>
  <c r="L12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B14" i="5"/>
  <c r="B15" i="5"/>
  <c r="B11" i="5"/>
  <c r="B2" i="5"/>
  <c r="B7" i="5"/>
  <c r="B3" i="5"/>
  <c r="B6" i="5"/>
  <c r="L21" i="11"/>
  <c r="L17" i="11"/>
  <c r="L13" i="11"/>
  <c r="S23" i="10"/>
  <c r="P23" i="10"/>
  <c r="S19" i="10"/>
  <c r="P19" i="10"/>
  <c r="J13" i="10"/>
  <c r="O3" i="2"/>
  <c r="N3" i="2"/>
  <c r="K3" i="2"/>
  <c r="J3" i="2"/>
  <c r="F3" i="2"/>
  <c r="E3" i="2"/>
  <c r="D3" i="2"/>
  <c r="C3" i="2"/>
  <c r="B7" i="10"/>
  <c r="B6" i="10"/>
  <c r="B5" i="10"/>
  <c r="B4" i="10"/>
  <c r="B3" i="10"/>
  <c r="D3" i="5"/>
  <c r="D4" i="5" s="1"/>
  <c r="O1" i="8" a="1"/>
  <c r="O1" i="8" l="1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<sst xmlns="http://schemas.openxmlformats.org/spreadsheetml/2006/main" count="205" uniqueCount="115">
  <si>
    <t>First Name</t>
  </si>
  <si>
    <t>Department</t>
  </si>
  <si>
    <t>Extension</t>
  </si>
  <si>
    <t>Date Hired</t>
  </si>
  <si>
    <t xml:space="preserve">
Last Name --&gt;</t>
  </si>
  <si>
    <t>Kohli</t>
  </si>
  <si>
    <t>Last Name</t>
  </si>
  <si>
    <t>Chauhan</t>
  </si>
  <si>
    <t>Vijay</t>
  </si>
  <si>
    <t>Sales</t>
  </si>
  <si>
    <t>Virat</t>
  </si>
  <si>
    <t>Operations</t>
  </si>
  <si>
    <t>Tendulkar</t>
  </si>
  <si>
    <t>Sachin</t>
  </si>
  <si>
    <t>Marketing</t>
  </si>
  <si>
    <t>Dixit</t>
  </si>
  <si>
    <t>madhuri</t>
  </si>
  <si>
    <t>Administration</t>
  </si>
  <si>
    <t>Singh</t>
  </si>
  <si>
    <t>Ranveer</t>
  </si>
  <si>
    <t>Kapoor</t>
  </si>
  <si>
    <t>Anil</t>
  </si>
  <si>
    <t>Devgan</t>
  </si>
  <si>
    <t>Ajay</t>
  </si>
  <si>
    <t>Shah</t>
  </si>
  <si>
    <t>Amit</t>
  </si>
  <si>
    <t>Data Processing</t>
  </si>
  <si>
    <t>Roy</t>
  </si>
  <si>
    <t>Arnab</t>
  </si>
  <si>
    <t>Basic  function</t>
  </si>
  <si>
    <t>=VLOOKUP(C2,C5:G14,2,FALSE)</t>
  </si>
  <si>
    <t>Reverse Vlookup with Choose function</t>
  </si>
  <si>
    <t>=VLOOKUP(J3,CHOOSE({1,2},F6:F15,D6:D15),2,FALSE)</t>
  </si>
  <si>
    <t>Array function</t>
  </si>
  <si>
    <t>{=VLOOKUP(C2,C5:G14,{2,3,4,5},FALSE)}</t>
  </si>
  <si>
    <t>Income is Greater Than or Equal To…</t>
  </si>
  <si>
    <t>But Less Than or Equal To…</t>
  </si>
  <si>
    <t>Tax Rate</t>
  </si>
  <si>
    <t xml:space="preserve">Enter Income: </t>
  </si>
  <si>
    <t xml:space="preserve">The Tax Rate is: </t>
  </si>
  <si>
    <t>Date:</t>
  </si>
  <si>
    <t>Date</t>
  </si>
  <si>
    <t>Weekday</t>
  </si>
  <si>
    <t>Amount</t>
  </si>
  <si>
    <t>Amount:</t>
  </si>
  <si>
    <t>Tuesday</t>
  </si>
  <si>
    <t>Wednesday</t>
  </si>
  <si>
    <t>Thursday</t>
  </si>
  <si>
    <t>Friday</t>
  </si>
  <si>
    <t>Saturday</t>
  </si>
  <si>
    <t>Sunday</t>
  </si>
  <si>
    <t>Monday</t>
  </si>
  <si>
    <t xml:space="preserve">Country </t>
  </si>
  <si>
    <t>Customer</t>
  </si>
  <si>
    <t>Cust_ID</t>
  </si>
  <si>
    <t>Product</t>
  </si>
  <si>
    <t>Qty</t>
  </si>
  <si>
    <t>Country</t>
  </si>
  <si>
    <t>India</t>
  </si>
  <si>
    <t>Ramco corp</t>
  </si>
  <si>
    <t>ID_501</t>
  </si>
  <si>
    <t>Mango</t>
  </si>
  <si>
    <t>ID_504</t>
  </si>
  <si>
    <t>Singapore</t>
  </si>
  <si>
    <t>Seeta Corp</t>
  </si>
  <si>
    <t>ID_502</t>
  </si>
  <si>
    <t>Orange</t>
  </si>
  <si>
    <t>ID_509</t>
  </si>
  <si>
    <t>New Zealand</t>
  </si>
  <si>
    <t>John p ltd</t>
  </si>
  <si>
    <t>ID_503</t>
  </si>
  <si>
    <t>Pineapple</t>
  </si>
  <si>
    <t>ID_511</t>
  </si>
  <si>
    <t>Australia</t>
  </si>
  <si>
    <t>Sydney co ltd</t>
  </si>
  <si>
    <t>ID_506</t>
  </si>
  <si>
    <t>Egypt</t>
  </si>
  <si>
    <t>Abc Intl</t>
  </si>
  <si>
    <t>ID_505</t>
  </si>
  <si>
    <t>Dubai</t>
  </si>
  <si>
    <t>DB Corp</t>
  </si>
  <si>
    <t>France</t>
  </si>
  <si>
    <t>France co ltd</t>
  </si>
  <si>
    <t>ID_507</t>
  </si>
  <si>
    <t>Italy</t>
  </si>
  <si>
    <t>IT LTD</t>
  </si>
  <si>
    <t>ID_508</t>
  </si>
  <si>
    <t>Germany</t>
  </si>
  <si>
    <t>Gem co ltd</t>
  </si>
  <si>
    <t>Canada</t>
  </si>
  <si>
    <t>Candid Corp</t>
  </si>
  <si>
    <t>ID_510</t>
  </si>
  <si>
    <t>USA</t>
  </si>
  <si>
    <t>US co ltd</t>
  </si>
  <si>
    <t>P1</t>
  </si>
  <si>
    <t>P2</t>
  </si>
  <si>
    <t>P3</t>
  </si>
  <si>
    <t>P4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</si>
  <si>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</si>
  <si>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</si>
  <si>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</si>
  <si>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</si>
  <si>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</si>
  <si>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</si>
  <si>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</si>
  <si>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</si>
  <si>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</si>
  <si>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</si>
  <si>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</si>
  <si>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</si>
  <si>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</si>
  <si>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</si>
  <si>
    <t>Max</t>
  </si>
  <si>
    <t>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</si>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</sst>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&quot;₹&quot;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0" tint="-4.9989318521683403E-2"/>
        <bgColor indexed="6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16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1"/>
    <xf numFmtId="0" fontId="2" fillId="2" borderId="1" xfId="1" applyAlignment="1">
      <alignment horizontal="center" vertical="center"/>
    </xf>
    <xf numFmtId="0" fontId="6" fillId="0" borderId="0" xfId="0" applyFont="1"/>
    <xf numFmtId="0" fontId="0" fillId="0" borderId="3" xfId="0" applyBorder="1"/>
    <xf numFmtId="0" fontId="0" fillId="0" borderId="3" xfId="1" applyFont="1" applyFill="1" applyBorder="1"/>
    <xf numFmtId="0" fontId="7" fillId="0" borderId="0" xfId="0" applyFont="1" applyAlignment="1">
      <alignment horizontal="right" wrapText="1"/>
    </xf>
    <xf numFmtId="0" fontId="8" fillId="4" borderId="2" xfId="2" applyFont="1" applyFill="1"/>
    <xf numFmtId="0" fontId="0" fillId="5" borderId="4" xfId="0" applyFill="1" applyBorder="1"/>
    <xf numFmtId="14" fontId="0" fillId="5" borderId="4" xfId="0" applyNumberFormat="1" applyFill="1" applyBorder="1"/>
    <xf numFmtId="0" fontId="6" fillId="0" borderId="0" xfId="0" applyFont="1" applyAlignment="1">
      <alignment horizontal="right" wrapText="1"/>
    </xf>
    <xf numFmtId="0" fontId="0" fillId="0" borderId="3" xfId="2" applyFont="1" applyFill="1" applyBorder="1"/>
    <xf numFmtId="0" fontId="0" fillId="0" borderId="5" xfId="0" applyBorder="1"/>
    <xf numFmtId="0" fontId="7" fillId="3" borderId="0" xfId="2" applyFont="1" applyBorder="1"/>
    <xf numFmtId="0" fontId="7" fillId="3" borderId="0" xfId="2" applyFont="1" applyBorder="1" applyAlignment="1">
      <alignment horizontal="center" vertical="center"/>
    </xf>
    <xf numFmtId="14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4" fillId="0" borderId="0" xfId="0" applyFont="1"/>
    <xf numFmtId="0" fontId="5" fillId="0" borderId="0" xfId="0" applyFont="1"/>
    <xf numFmtId="0" fontId="7" fillId="6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right"/>
    </xf>
    <xf numFmtId="165" fontId="9" fillId="0" borderId="6" xfId="0" applyNumberFormat="1" applyFont="1" applyBorder="1" applyAlignment="1">
      <alignment horizontal="right" vertical="top" wrapText="1"/>
    </xf>
    <xf numFmtId="165" fontId="10" fillId="7" borderId="7" xfId="0" applyNumberFormat="1" applyFont="1" applyFill="1" applyBorder="1" applyAlignment="1">
      <alignment horizontal="right" vertical="top" wrapText="1"/>
    </xf>
    <xf numFmtId="10" fontId="10" fillId="7" borderId="7" xfId="0" applyNumberFormat="1" applyFont="1" applyFill="1" applyBorder="1" applyAlignment="1">
      <alignment horizontal="center" vertical="top" wrapText="1"/>
    </xf>
    <xf numFmtId="10" fontId="9" fillId="0" borderId="6" xfId="0" applyNumberFormat="1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 wrapText="1"/>
    </xf>
    <xf numFmtId="10" fontId="10" fillId="0" borderId="6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center"/>
    </xf>
    <xf numFmtId="14" fontId="0" fillId="8" borderId="7" xfId="0" applyNumberFormat="1" applyFill="1" applyBorder="1"/>
    <xf numFmtId="49" fontId="0" fillId="8" borderId="7" xfId="0" applyNumberFormat="1" applyFill="1" applyBorder="1" applyAlignment="1">
      <alignment horizontal="center"/>
    </xf>
    <xf numFmtId="0" fontId="0" fillId="8" borderId="7" xfId="0" applyFill="1" applyBorder="1"/>
    <xf numFmtId="1" fontId="0" fillId="0" borderId="6" xfId="0" applyNumberFormat="1" applyBorder="1"/>
    <xf numFmtId="9" fontId="0" fillId="0" borderId="0" xfId="0" applyNumberFormat="1"/>
    <xf numFmtId="0" fontId="5" fillId="0" borderId="3" xfId="0" applyFont="1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Border="1"/>
    <xf numFmtId="10" fontId="0" fillId="0" borderId="0" xfId="0" applyNumberFormat="1"/>
  </cellXfs>
  <cellStyles count="6">
    <cellStyle name="Check Cell" xfId="2" builtinId="23"/>
    <cellStyle name="Currency 2" xfId="3" xr:uid="{3B945444-0694-44C9-A8D0-EB243F19C0E1}"/>
    <cellStyle name="Currency 3" xfId="5" xr:uid="{3950A2E4-9791-4217-976F-A3E379F6835C}"/>
    <cellStyle name="Normal" xfId="0" builtinId="0"/>
    <cellStyle name="Normal 2" xfId="4" xr:uid="{9BDD065C-7F35-4D5F-80C4-CCEEA780C8D2}"/>
    <cellStyle name="Output" xfId="1" builtinId="21"/>
  </cellStyles>
  <dxfs count="0"/>
  <tableStyles count="1" defaultTableStyle="TableStyleMedium2" defaultPivotStyle="PivotStyleLight16">
    <tableStyle name="Invisible" pivot="0" table="0" count="0" xr9:uid="{BB2E70AD-FC4B-49D3-84C6-8F0DA08EB1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171451</xdr:rowOff>
    </xdr:from>
    <xdr:to>
      <xdr:col>13</xdr:col>
      <xdr:colOff>266700</xdr:colOff>
      <xdr:row>13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A50BFE-2FAA-49B0-B532-6BFFF72C0DB3}"/>
            </a:ext>
          </a:extLst>
        </xdr:cNvPr>
        <xdr:cNvSpPr/>
      </xdr:nvSpPr>
      <xdr:spPr>
        <a:xfrm>
          <a:off x="5962650" y="1924051"/>
          <a:ext cx="4105275" cy="857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get the values Using</a:t>
          </a:r>
          <a:r>
            <a:rPr lang="en-IN" sz="1100" baseline="0"/>
            <a:t> VLOOKUP</a:t>
          </a:r>
          <a:r>
            <a:rPr lang="en-IN" sz="1100"/>
            <a:t> for the cells D2,</a:t>
          </a:r>
          <a:r>
            <a:rPr lang="en-IN" sz="1100" baseline="0"/>
            <a:t> E2, F2 and G2 which are having the titles as First Name, Department, Extension and Date Hired respectively.h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133350</xdr:rowOff>
    </xdr:from>
    <xdr:to>
      <xdr:col>12</xdr:col>
      <xdr:colOff>514350</xdr:colOff>
      <xdr:row>4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4BAF620-7C00-4FD8-925C-321309B8C123}"/>
            </a:ext>
          </a:extLst>
        </xdr:cNvPr>
        <xdr:cNvSpPr/>
      </xdr:nvSpPr>
      <xdr:spPr>
        <a:xfrm>
          <a:off x="5553075" y="133350"/>
          <a:ext cx="37242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use Index and Match function to get the amount</a:t>
          </a:r>
          <a:r>
            <a:rPr lang="en-IN" sz="1100" baseline="0"/>
            <a:t> from the table with respect to the given date.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4D9-FD5A-4A45-A2AA-1149D5DEABE6}">
  <dimension ref="A2:O21"/>
  <sheetViews>
    <sheetView zoomScaleNormal="100" workbookViewId="0">
      <selection activeCell="M24" sqref="M24"/>
    </sheetView>
  </sheetViews>
  <sheetFormatPr baseColWidth="10" defaultColWidth="8.83203125" defaultRowHeight="15" x14ac:dyDescent="0.2"/>
  <cols>
    <col min="1" max="1" width="13.1640625" bestFit="1" customWidth="1"/>
    <col min="2" max="2" width="12.1640625" customWidth="1"/>
    <col min="3" max="3" width="10.5" bestFit="1" customWidth="1"/>
    <col min="4" max="4" width="15" bestFit="1" customWidth="1"/>
    <col min="5" max="5" width="9.6640625" bestFit="1" customWidth="1"/>
    <col min="6" max="7" width="10.5" bestFit="1" customWidth="1"/>
    <col min="9" max="9" width="9.6640625" bestFit="1" customWidth="1"/>
    <col min="10" max="10" width="10.5" bestFit="1" customWidth="1"/>
    <col min="11" max="11" width="11.6640625" bestFit="1" customWidth="1"/>
    <col min="12" max="13" width="9.6640625" bestFit="1" customWidth="1"/>
    <col min="14" max="14" width="10.5" bestFit="1" customWidth="1"/>
  </cols>
  <sheetData>
    <row r="2" spans="1:15" ht="16" thickBot="1" x14ac:dyDescent="0.25">
      <c r="C2" s="1" t="s">
        <v>0</v>
      </c>
      <c r="D2" s="1" t="s">
        <v>1</v>
      </c>
      <c r="E2" s="2" t="s">
        <v>2</v>
      </c>
      <c r="F2" s="2" t="s">
        <v>3</v>
      </c>
      <c r="H2" s="3"/>
      <c r="I2" s="4" t="s">
        <v>2</v>
      </c>
      <c r="J2" s="5" t="s">
        <v>0</v>
      </c>
      <c r="K2" s="5" t="s">
        <v>1</v>
      </c>
      <c r="M2" s="4" t="s">
        <v>2</v>
      </c>
      <c r="N2" s="5" t="s">
        <v>0</v>
      </c>
      <c r="O2" s="5" t="s">
        <v>1</v>
      </c>
    </row>
    <row r="3" spans="1:15" ht="34" thickTop="1" thickBot="1" x14ac:dyDescent="0.25">
      <c r="A3" s="6" t="s">
        <v>4</v>
      </c>
      <c r="B3" s="7" t="s">
        <v>5</v>
      </c>
      <c r="C3" s="8" t="str">
        <f>VLOOKUP(A8,A6:F15,3,FALSE)</f>
        <v>Virat</v>
      </c>
      <c r="D3" s="8" t="str">
        <f>VLOOKUP(A8,A6:F15,4,FALSE)</f>
        <v>Operations</v>
      </c>
      <c r="E3" s="8">
        <f>VLOOKUP(A8,A6:F15,5,FALSE)</f>
        <v>3432</v>
      </c>
      <c r="F3" s="9">
        <f>VLOOKUP(A8,A6:F15,6,FALSE)</f>
        <v>37727</v>
      </c>
      <c r="H3" s="10" t="s">
        <v>2</v>
      </c>
      <c r="I3" s="11">
        <v>2604</v>
      </c>
      <c r="J3" s="4" t="str">
        <f>VLOOKUP(A12,A6:F15,3,FALSE)</f>
        <v>Anil</v>
      </c>
      <c r="K3" s="4" t="str">
        <f>VLOOKUP(A12,A6:F15,4,FALSE)</f>
        <v>Administration</v>
      </c>
      <c r="M3" s="11">
        <v>4466</v>
      </c>
      <c r="N3" s="4" t="str">
        <f>VLOOKUP(A7,A6:F15,3,FALSE)</f>
        <v>Vijay</v>
      </c>
      <c r="O3" s="4" t="str">
        <f>VLOOKUP(A7,A6:F15,4,FALSE)</f>
        <v>Sales</v>
      </c>
    </row>
    <row r="4" spans="1:15" ht="16" thickTop="1" x14ac:dyDescent="0.2">
      <c r="J4" s="12"/>
    </row>
    <row r="6" spans="1:15" x14ac:dyDescent="0.2">
      <c r="A6" t="s">
        <v>114</v>
      </c>
      <c r="B6" s="13" t="s">
        <v>6</v>
      </c>
      <c r="C6" s="13" t="s">
        <v>0</v>
      </c>
      <c r="D6" s="13" t="s">
        <v>1</v>
      </c>
      <c r="E6" s="14" t="s">
        <v>2</v>
      </c>
      <c r="F6" s="14" t="s">
        <v>3</v>
      </c>
    </row>
    <row r="7" spans="1:15" x14ac:dyDescent="0.2">
      <c r="A7">
        <v>1</v>
      </c>
      <c r="B7" s="12" t="s">
        <v>7</v>
      </c>
      <c r="C7" s="12" t="s">
        <v>8</v>
      </c>
      <c r="D7" s="12" t="s">
        <v>9</v>
      </c>
      <c r="E7" s="12">
        <v>4466</v>
      </c>
      <c r="F7" s="15">
        <v>35859</v>
      </c>
    </row>
    <row r="8" spans="1:15" x14ac:dyDescent="0.2">
      <c r="A8">
        <v>2</v>
      </c>
      <c r="B8" s="16" t="s">
        <v>5</v>
      </c>
      <c r="C8" s="16" t="s">
        <v>10</v>
      </c>
      <c r="D8" s="16" t="s">
        <v>11</v>
      </c>
      <c r="E8" s="16">
        <v>3432</v>
      </c>
      <c r="F8" s="17">
        <v>37727</v>
      </c>
    </row>
    <row r="9" spans="1:15" x14ac:dyDescent="0.2">
      <c r="A9">
        <v>3</v>
      </c>
      <c r="B9" s="16" t="s">
        <v>12</v>
      </c>
      <c r="C9" s="16" t="s">
        <v>13</v>
      </c>
      <c r="D9" s="16" t="s">
        <v>14</v>
      </c>
      <c r="E9" s="16">
        <v>4422</v>
      </c>
      <c r="F9" s="17">
        <v>40513</v>
      </c>
    </row>
    <row r="10" spans="1:15" x14ac:dyDescent="0.2">
      <c r="A10">
        <v>4</v>
      </c>
      <c r="B10" s="16" t="s">
        <v>15</v>
      </c>
      <c r="C10" s="16" t="s">
        <v>16</v>
      </c>
      <c r="D10" s="16" t="s">
        <v>17</v>
      </c>
      <c r="E10" s="16">
        <v>2822</v>
      </c>
      <c r="F10" s="17">
        <v>36419</v>
      </c>
    </row>
    <row r="11" spans="1:15" x14ac:dyDescent="0.2">
      <c r="A11">
        <v>5</v>
      </c>
      <c r="B11" s="16" t="s">
        <v>18</v>
      </c>
      <c r="C11" s="16" t="s">
        <v>19</v>
      </c>
      <c r="D11" s="16" t="s">
        <v>17</v>
      </c>
      <c r="E11" s="16">
        <v>1231</v>
      </c>
      <c r="F11" s="17">
        <v>40614</v>
      </c>
    </row>
    <row r="12" spans="1:15" x14ac:dyDescent="0.2">
      <c r="A12">
        <v>6</v>
      </c>
      <c r="B12" s="16" t="s">
        <v>20</v>
      </c>
      <c r="C12" s="16" t="s">
        <v>21</v>
      </c>
      <c r="D12" s="16" t="s">
        <v>17</v>
      </c>
      <c r="E12" s="16">
        <v>2604</v>
      </c>
      <c r="F12" s="17">
        <v>39918</v>
      </c>
    </row>
    <row r="13" spans="1:15" x14ac:dyDescent="0.2">
      <c r="A13">
        <v>7</v>
      </c>
      <c r="B13" s="16" t="s">
        <v>22</v>
      </c>
      <c r="C13" s="16" t="s">
        <v>23</v>
      </c>
      <c r="D13" s="16" t="s">
        <v>11</v>
      </c>
      <c r="E13" s="16">
        <v>3983</v>
      </c>
      <c r="F13" s="17">
        <v>40948</v>
      </c>
    </row>
    <row r="14" spans="1:15" x14ac:dyDescent="0.2">
      <c r="A14">
        <v>8</v>
      </c>
      <c r="B14" s="16" t="s">
        <v>24</v>
      </c>
      <c r="C14" s="16" t="s">
        <v>25</v>
      </c>
      <c r="D14" s="16" t="s">
        <v>26</v>
      </c>
      <c r="E14" s="16">
        <v>2144</v>
      </c>
      <c r="F14" s="17">
        <v>38070</v>
      </c>
    </row>
    <row r="15" spans="1:15" x14ac:dyDescent="0.2">
      <c r="A15">
        <v>9</v>
      </c>
      <c r="B15" s="16" t="s">
        <v>27</v>
      </c>
      <c r="C15" s="16" t="s">
        <v>28</v>
      </c>
      <c r="D15" s="16" t="s">
        <v>26</v>
      </c>
      <c r="E15" s="16">
        <v>1102</v>
      </c>
      <c r="F15" s="17">
        <v>37937</v>
      </c>
    </row>
    <row r="17" spans="1:8" s="18" customFormat="1" x14ac:dyDescent="0.2"/>
    <row r="18" spans="1:8" hidden="1" x14ac:dyDescent="0.2">
      <c r="A18" s="19" t="s">
        <v>29</v>
      </c>
      <c r="B18" t="s">
        <v>30</v>
      </c>
      <c r="H18" s="19" t="s">
        <v>31</v>
      </c>
    </row>
    <row r="19" spans="1:8" hidden="1" x14ac:dyDescent="0.2">
      <c r="H19" t="s">
        <v>32</v>
      </c>
    </row>
    <row r="20" spans="1:8" hidden="1" x14ac:dyDescent="0.2">
      <c r="A20" s="19" t="s">
        <v>33</v>
      </c>
      <c r="B20" t="s">
        <v>34</v>
      </c>
    </row>
    <row r="21" spans="1:8" hidden="1" x14ac:dyDescent="0.2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7FFA-99C0-284F-8C76-1ABEDF827F4D}">
  <dimension ref="A1:S23"/>
  <sheetViews>
    <sheetView workbookViewId="0">
      <selection activeCell="S24" sqref="S24"/>
    </sheetView>
  </sheetViews>
  <sheetFormatPr baseColWidth="10" defaultRowHeight="15" x14ac:dyDescent="0.2"/>
  <sheetData>
    <row r="1" spans="1:10" ht="64" x14ac:dyDescent="0.2">
      <c r="A1" t="s">
        <v>114</v>
      </c>
      <c r="B1" s="20" t="s">
        <v>35</v>
      </c>
      <c r="C1" s="20" t="s">
        <v>36</v>
      </c>
      <c r="D1" s="20" t="s">
        <v>37</v>
      </c>
    </row>
    <row r="2" spans="1:10" x14ac:dyDescent="0.2">
      <c r="A2">
        <v>1</v>
      </c>
      <c r="B2" s="23">
        <v>0</v>
      </c>
      <c r="C2" s="23">
        <v>2650</v>
      </c>
      <c r="D2" s="24">
        <v>0.15</v>
      </c>
    </row>
    <row r="3" spans="1:10" x14ac:dyDescent="0.2">
      <c r="A3">
        <v>2</v>
      </c>
      <c r="B3" s="23">
        <f>C2+1</f>
        <v>2651</v>
      </c>
      <c r="C3" s="23">
        <v>27300</v>
      </c>
      <c r="D3" s="24">
        <v>0.28000000000000003</v>
      </c>
    </row>
    <row r="4" spans="1:10" x14ac:dyDescent="0.2">
      <c r="A4">
        <v>3</v>
      </c>
      <c r="B4" s="23">
        <f>C3+1</f>
        <v>27301</v>
      </c>
      <c r="C4" s="23">
        <v>58500</v>
      </c>
      <c r="D4" s="24">
        <v>0.31</v>
      </c>
    </row>
    <row r="5" spans="1:10" x14ac:dyDescent="0.2">
      <c r="A5">
        <v>4</v>
      </c>
      <c r="B5" s="23">
        <f>C4+1</f>
        <v>58501</v>
      </c>
      <c r="C5" s="23">
        <v>131800</v>
      </c>
      <c r="D5" s="24">
        <v>0.36</v>
      </c>
    </row>
    <row r="6" spans="1:10" x14ac:dyDescent="0.2">
      <c r="A6">
        <v>5</v>
      </c>
      <c r="B6" s="23">
        <f>C5+1</f>
        <v>131801</v>
      </c>
      <c r="C6" s="23">
        <v>284700</v>
      </c>
      <c r="D6" s="24">
        <v>0.39600000000000002</v>
      </c>
    </row>
    <row r="7" spans="1:10" x14ac:dyDescent="0.2">
      <c r="A7">
        <v>6</v>
      </c>
      <c r="B7" s="23">
        <f>C6+1</f>
        <v>284701</v>
      </c>
      <c r="C7" s="23"/>
      <c r="D7" s="24">
        <v>0.45250000000000001</v>
      </c>
    </row>
    <row r="12" spans="1:10" x14ac:dyDescent="0.2">
      <c r="I12" s="21" t="s">
        <v>38</v>
      </c>
      <c r="J12" s="22">
        <v>5000</v>
      </c>
    </row>
    <row r="13" spans="1:10" x14ac:dyDescent="0.2">
      <c r="I13" s="21" t="s">
        <v>39</v>
      </c>
      <c r="J13" s="25">
        <f>VLOOKUP(A3,A1:D7,4,FALSE)</f>
        <v>0.28000000000000003</v>
      </c>
    </row>
    <row r="18" spans="15:19" x14ac:dyDescent="0.2">
      <c r="O18" s="21" t="s">
        <v>38</v>
      </c>
      <c r="P18" s="22">
        <v>15000</v>
      </c>
      <c r="R18" s="21" t="s">
        <v>38</v>
      </c>
      <c r="S18" s="22">
        <v>95000</v>
      </c>
    </row>
    <row r="19" spans="15:19" x14ac:dyDescent="0.2">
      <c r="O19" s="21" t="s">
        <v>39</v>
      </c>
      <c r="P19" s="25">
        <f>VLOOKUP(A3,A1:D7,4,FALSE)</f>
        <v>0.28000000000000003</v>
      </c>
      <c r="R19" s="21" t="s">
        <v>39</v>
      </c>
      <c r="S19" s="25">
        <f>VLOOKUP(A5,A1:D7,4,FALSE)</f>
        <v>0.36</v>
      </c>
    </row>
    <row r="22" spans="15:19" x14ac:dyDescent="0.2">
      <c r="O22" s="21" t="s">
        <v>38</v>
      </c>
      <c r="P22" s="22">
        <v>125000</v>
      </c>
      <c r="R22" s="21" t="s">
        <v>38</v>
      </c>
      <c r="S22" s="22">
        <v>300000</v>
      </c>
    </row>
    <row r="23" spans="15:19" x14ac:dyDescent="0.2">
      <c r="O23" s="21" t="s">
        <v>39</v>
      </c>
      <c r="P23" s="25">
        <f>VLOOKUP(A5,A1:D7,4,FALSE)</f>
        <v>0.36</v>
      </c>
      <c r="R23" s="21" t="s">
        <v>39</v>
      </c>
      <c r="S23" s="25">
        <f>VLOOKUP(A7,A1:D7,4,FALSE)</f>
        <v>0.45250000000000001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1B7D-E619-2A4E-B08A-0DAFD47A6440}">
  <dimension ref="A1:L21"/>
  <sheetViews>
    <sheetView workbookViewId="0">
      <selection activeCell="L22" sqref="L22"/>
    </sheetView>
  </sheetViews>
  <sheetFormatPr baseColWidth="10" defaultRowHeight="15" x14ac:dyDescent="0.2"/>
  <sheetData>
    <row r="1" spans="1:12" ht="64" x14ac:dyDescent="0.2">
      <c r="A1" t="s">
        <v>114</v>
      </c>
      <c r="B1" s="20" t="s">
        <v>35</v>
      </c>
      <c r="C1" s="20" t="s">
        <v>36</v>
      </c>
      <c r="D1" s="20" t="s">
        <v>37</v>
      </c>
    </row>
    <row r="2" spans="1:12" x14ac:dyDescent="0.2">
      <c r="A2">
        <v>1</v>
      </c>
      <c r="B2">
        <v>0</v>
      </c>
      <c r="C2">
        <v>2650</v>
      </c>
      <c r="D2" s="34">
        <v>0.15</v>
      </c>
    </row>
    <row r="3" spans="1:12" x14ac:dyDescent="0.2">
      <c r="A3">
        <v>2</v>
      </c>
      <c r="B3">
        <v>2651</v>
      </c>
      <c r="C3">
        <v>27300</v>
      </c>
      <c r="D3" s="34">
        <v>0.28000000000000003</v>
      </c>
    </row>
    <row r="4" spans="1:12" x14ac:dyDescent="0.2">
      <c r="A4">
        <v>3</v>
      </c>
      <c r="B4">
        <v>27301</v>
      </c>
      <c r="C4">
        <v>58500</v>
      </c>
      <c r="D4" s="34">
        <v>0.31</v>
      </c>
    </row>
    <row r="5" spans="1:12" x14ac:dyDescent="0.2">
      <c r="A5">
        <v>4</v>
      </c>
      <c r="B5">
        <v>58501</v>
      </c>
      <c r="C5">
        <v>131800</v>
      </c>
      <c r="D5" s="34">
        <v>0.36</v>
      </c>
    </row>
    <row r="6" spans="1:12" x14ac:dyDescent="0.2">
      <c r="A6">
        <v>5</v>
      </c>
      <c r="B6">
        <v>131801</v>
      </c>
      <c r="C6">
        <v>284700</v>
      </c>
      <c r="D6" s="39">
        <v>0.39600000000000002</v>
      </c>
    </row>
    <row r="7" spans="1:12" x14ac:dyDescent="0.2">
      <c r="A7">
        <v>6</v>
      </c>
      <c r="B7">
        <v>284701</v>
      </c>
      <c r="D7" s="39">
        <v>0.45250000000000001</v>
      </c>
    </row>
    <row r="12" spans="1:12" x14ac:dyDescent="0.2">
      <c r="K12" s="26" t="s">
        <v>38</v>
      </c>
      <c r="L12" s="27">
        <v>125000</v>
      </c>
    </row>
    <row r="13" spans="1:12" x14ac:dyDescent="0.2">
      <c r="K13" s="26" t="s">
        <v>39</v>
      </c>
      <c r="L13" s="28">
        <f>HLOOKUP(D1,A1:D7,5,FALSE)</f>
        <v>0.36</v>
      </c>
    </row>
    <row r="16" spans="1:12" x14ac:dyDescent="0.2">
      <c r="K16" s="26" t="s">
        <v>38</v>
      </c>
      <c r="L16" s="27">
        <v>300000</v>
      </c>
    </row>
    <row r="17" spans="11:12" x14ac:dyDescent="0.2">
      <c r="K17" s="26" t="s">
        <v>39</v>
      </c>
      <c r="L17" s="28">
        <f>HLOOKUP(D1,A1:D7,7,FALSE)</f>
        <v>0.45250000000000001</v>
      </c>
    </row>
    <row r="20" spans="11:12" x14ac:dyDescent="0.2">
      <c r="K20" s="26" t="s">
        <v>38</v>
      </c>
      <c r="L20" s="27">
        <v>145000</v>
      </c>
    </row>
    <row r="21" spans="11:12" x14ac:dyDescent="0.2">
      <c r="K21" s="26" t="s">
        <v>39</v>
      </c>
      <c r="L21" s="28">
        <f>HLOOKUP(D1,A1:D7,6,FALSE)</f>
        <v>0.39600000000000002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B18F-B59F-42C2-9010-25A1C8775C44}">
  <dimension ref="A1:F21"/>
  <sheetViews>
    <sheetView showGridLines="0" tabSelected="1" workbookViewId="0">
      <selection activeCell="B10" sqref="B10"/>
    </sheetView>
  </sheetViews>
  <sheetFormatPr baseColWidth="10" defaultColWidth="8.83203125" defaultRowHeight="15" x14ac:dyDescent="0.2"/>
  <cols>
    <col min="2" max="2" width="11.5" customWidth="1"/>
    <col min="3" max="3" width="15.1640625" customWidth="1"/>
    <col min="4" max="4" width="14.1640625" customWidth="1"/>
    <col min="5" max="5" width="16" customWidth="1"/>
    <col min="6" max="6" width="10.5" customWidth="1"/>
  </cols>
  <sheetData>
    <row r="1" spans="1:6" x14ac:dyDescent="0.2">
      <c r="A1" s="16" t="s">
        <v>40</v>
      </c>
      <c r="B1" s="17">
        <v>41286</v>
      </c>
      <c r="D1" s="29" t="s">
        <v>41</v>
      </c>
      <c r="E1" s="29" t="s">
        <v>42</v>
      </c>
      <c r="F1" s="29" t="s">
        <v>43</v>
      </c>
    </row>
    <row r="2" spans="1:6" x14ac:dyDescent="0.2">
      <c r="A2" s="16" t="s">
        <v>44</v>
      </c>
      <c r="B2" s="16">
        <f>INDEX(D1:F21,13,3)</f>
        <v>189</v>
      </c>
      <c r="D2" s="30">
        <v>41275</v>
      </c>
      <c r="E2" s="31" t="s">
        <v>45</v>
      </c>
      <c r="F2" s="32">
        <v>23</v>
      </c>
    </row>
    <row r="3" spans="1:6" x14ac:dyDescent="0.2">
      <c r="A3" s="16" t="s">
        <v>42</v>
      </c>
      <c r="B3" s="16" t="str">
        <f>INDEX(D1:F21,13,2)</f>
        <v>Saturday</v>
      </c>
      <c r="D3" s="30">
        <f>D2+1</f>
        <v>41276</v>
      </c>
      <c r="E3" s="31" t="s">
        <v>46</v>
      </c>
      <c r="F3" s="32">
        <v>179</v>
      </c>
    </row>
    <row r="4" spans="1:6" x14ac:dyDescent="0.2">
      <c r="D4" s="30">
        <f t="shared" ref="D4:D21" si="0">D3+1</f>
        <v>41277</v>
      </c>
      <c r="E4" s="31" t="s">
        <v>47</v>
      </c>
      <c r="F4" s="32">
        <v>149</v>
      </c>
    </row>
    <row r="5" spans="1:6" x14ac:dyDescent="0.2">
      <c r="A5" s="16" t="s">
        <v>40</v>
      </c>
      <c r="B5" s="17">
        <v>41294</v>
      </c>
      <c r="D5" s="30">
        <f t="shared" si="0"/>
        <v>41278</v>
      </c>
      <c r="E5" s="31" t="s">
        <v>48</v>
      </c>
      <c r="F5" s="32">
        <v>196</v>
      </c>
    </row>
    <row r="6" spans="1:6" x14ac:dyDescent="0.2">
      <c r="A6" s="16" t="s">
        <v>44</v>
      </c>
      <c r="B6" s="16">
        <f>INDEX(D1:F21,21,3)</f>
        <v>156</v>
      </c>
      <c r="D6" s="30">
        <f t="shared" si="0"/>
        <v>41279</v>
      </c>
      <c r="E6" s="31" t="s">
        <v>49</v>
      </c>
      <c r="F6" s="32">
        <v>131</v>
      </c>
    </row>
    <row r="7" spans="1:6" x14ac:dyDescent="0.2">
      <c r="A7" s="16" t="s">
        <v>42</v>
      </c>
      <c r="B7" s="16" t="str">
        <f>INDEX(D1:F21,21,2)</f>
        <v>Sunday</v>
      </c>
      <c r="D7" s="30">
        <f t="shared" si="0"/>
        <v>41280</v>
      </c>
      <c r="E7" s="31" t="s">
        <v>50</v>
      </c>
      <c r="F7" s="32">
        <v>179</v>
      </c>
    </row>
    <row r="8" spans="1:6" x14ac:dyDescent="0.2">
      <c r="D8" s="30">
        <f t="shared" si="0"/>
        <v>41281</v>
      </c>
      <c r="E8" s="31" t="s">
        <v>51</v>
      </c>
      <c r="F8" s="32">
        <v>134</v>
      </c>
    </row>
    <row r="9" spans="1:6" x14ac:dyDescent="0.2">
      <c r="A9" s="16" t="s">
        <v>40</v>
      </c>
      <c r="B9" s="17">
        <v>41281</v>
      </c>
      <c r="D9" s="30">
        <f t="shared" si="0"/>
        <v>41282</v>
      </c>
      <c r="E9" s="31" t="s">
        <v>45</v>
      </c>
      <c r="F9" s="32">
        <v>179</v>
      </c>
    </row>
    <row r="10" spans="1:6" x14ac:dyDescent="0.2">
      <c r="A10" s="16" t="s">
        <v>44</v>
      </c>
      <c r="B10" s="33">
        <f>INDEX(F2:F21,MATCH(F8,F2:F21,0))</f>
        <v>134</v>
      </c>
      <c r="D10" s="30">
        <f t="shared" si="0"/>
        <v>41283</v>
      </c>
      <c r="E10" s="31" t="s">
        <v>46</v>
      </c>
      <c r="F10" s="32">
        <v>193</v>
      </c>
    </row>
    <row r="11" spans="1:6" x14ac:dyDescent="0.2">
      <c r="A11" s="16" t="s">
        <v>42</v>
      </c>
      <c r="B11" s="16" t="str">
        <f>INDEX(D1:F21,8,2)</f>
        <v>Monday</v>
      </c>
      <c r="D11" s="30">
        <f t="shared" si="0"/>
        <v>41284</v>
      </c>
      <c r="E11" s="31" t="s">
        <v>47</v>
      </c>
      <c r="F11" s="32">
        <v>191</v>
      </c>
    </row>
    <row r="12" spans="1:6" x14ac:dyDescent="0.2">
      <c r="D12" s="30">
        <f t="shared" si="0"/>
        <v>41285</v>
      </c>
      <c r="E12" s="31" t="s">
        <v>48</v>
      </c>
      <c r="F12" s="32">
        <v>176</v>
      </c>
    </row>
    <row r="13" spans="1:6" x14ac:dyDescent="0.2">
      <c r="A13" s="16" t="s">
        <v>40</v>
      </c>
      <c r="B13" s="17">
        <v>41292</v>
      </c>
      <c r="D13" s="30">
        <f t="shared" si="0"/>
        <v>41286</v>
      </c>
      <c r="E13" s="31" t="s">
        <v>49</v>
      </c>
      <c r="F13" s="32">
        <v>189</v>
      </c>
    </row>
    <row r="14" spans="1:6" x14ac:dyDescent="0.2">
      <c r="A14" s="16" t="s">
        <v>44</v>
      </c>
      <c r="B14" s="33">
        <f>INDEX(D1:F21,19,3)</f>
        <v>138</v>
      </c>
      <c r="D14" s="30">
        <f t="shared" si="0"/>
        <v>41287</v>
      </c>
      <c r="E14" s="31" t="s">
        <v>50</v>
      </c>
      <c r="F14" s="32">
        <v>163</v>
      </c>
    </row>
    <row r="15" spans="1:6" x14ac:dyDescent="0.2">
      <c r="A15" s="16" t="s">
        <v>42</v>
      </c>
      <c r="B15" s="16" t="str">
        <f>INDEX(D1:F21,19,2)</f>
        <v>Friday</v>
      </c>
      <c r="D15" s="30">
        <f t="shared" si="0"/>
        <v>41288</v>
      </c>
      <c r="E15" s="31" t="s">
        <v>51</v>
      </c>
      <c r="F15" s="32">
        <v>121</v>
      </c>
    </row>
    <row r="16" spans="1:6" x14ac:dyDescent="0.2">
      <c r="D16" s="30">
        <f t="shared" si="0"/>
        <v>41289</v>
      </c>
      <c r="E16" s="31" t="s">
        <v>45</v>
      </c>
      <c r="F16" s="32">
        <v>100</v>
      </c>
    </row>
    <row r="17" spans="4:6" x14ac:dyDescent="0.2">
      <c r="D17" s="30">
        <f t="shared" si="0"/>
        <v>41290</v>
      </c>
      <c r="E17" s="31" t="s">
        <v>46</v>
      </c>
      <c r="F17" s="32">
        <v>109</v>
      </c>
    </row>
    <row r="18" spans="4:6" x14ac:dyDescent="0.2">
      <c r="D18" s="30">
        <f t="shared" si="0"/>
        <v>41291</v>
      </c>
      <c r="E18" s="31" t="s">
        <v>47</v>
      </c>
      <c r="F18" s="32">
        <v>151</v>
      </c>
    </row>
    <row r="19" spans="4:6" x14ac:dyDescent="0.2">
      <c r="D19" s="30">
        <f t="shared" si="0"/>
        <v>41292</v>
      </c>
      <c r="E19" s="31" t="s">
        <v>48</v>
      </c>
      <c r="F19" s="32">
        <v>138</v>
      </c>
    </row>
    <row r="20" spans="4:6" x14ac:dyDescent="0.2">
      <c r="D20" s="30">
        <f t="shared" si="0"/>
        <v>41293</v>
      </c>
      <c r="E20" s="31" t="s">
        <v>49</v>
      </c>
      <c r="F20" s="32">
        <v>114</v>
      </c>
    </row>
    <row r="21" spans="4:6" x14ac:dyDescent="0.2">
      <c r="D21" s="30">
        <f t="shared" si="0"/>
        <v>41294</v>
      </c>
      <c r="E21" s="31" t="s">
        <v>50</v>
      </c>
      <c r="F21" s="32">
        <v>156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F032-3F80-4913-A58C-71AD662E6617}">
  <dimension ref="A1:O18"/>
  <sheetViews>
    <sheetView workbookViewId="0">
      <selection activeCell="N17" sqref="N17"/>
    </sheetView>
  </sheetViews>
  <sheetFormatPr baseColWidth="10" defaultColWidth="8.83203125" defaultRowHeight="15" x14ac:dyDescent="0.2"/>
  <cols>
    <col min="1" max="1" width="12.1640625" bestFit="1" customWidth="1"/>
    <col min="2" max="2" width="12.5" bestFit="1" customWidth="1"/>
    <col min="3" max="3" width="15.1640625" customWidth="1"/>
    <col min="5" max="5" width="10" bestFit="1" customWidth="1"/>
    <col min="12" max="12" width="10" bestFit="1" customWidth="1"/>
    <col min="13" max="13" width="12.6640625" bestFit="1" customWidth="1"/>
  </cols>
  <sheetData>
    <row r="1" spans="1:15" x14ac:dyDescent="0.2">
      <c r="O1" t="e" cm="1">
        <f t="array" aca="1" ref="O1" ca="1">COLUMN(INDIRECT(L3))-COLUMN(INDIRECT(J3))</f>
        <v>#REF!</v>
      </c>
    </row>
    <row r="3" spans="1:15" x14ac:dyDescent="0.2">
      <c r="A3" t="s">
        <v>114</v>
      </c>
      <c r="B3" s="19" t="s">
        <v>52</v>
      </c>
      <c r="C3" s="19" t="s">
        <v>53</v>
      </c>
      <c r="D3" s="19" t="s">
        <v>54</v>
      </c>
      <c r="E3" s="19" t="s">
        <v>55</v>
      </c>
      <c r="F3" s="19" t="s">
        <v>56</v>
      </c>
      <c r="G3" s="19" t="s">
        <v>43</v>
      </c>
      <c r="J3" s="19" t="s">
        <v>54</v>
      </c>
      <c r="K3" s="19" t="s">
        <v>57</v>
      </c>
      <c r="L3" s="19" t="s">
        <v>55</v>
      </c>
      <c r="M3" s="19" t="s">
        <v>53</v>
      </c>
      <c r="N3" s="19" t="s">
        <v>43</v>
      </c>
    </row>
    <row r="4" spans="1:15" x14ac:dyDescent="0.2">
      <c r="A4">
        <v>1</v>
      </c>
      <c r="B4" t="s">
        <v>58</v>
      </c>
      <c r="C4" t="s">
        <v>59</v>
      </c>
      <c r="D4" t="s">
        <v>60</v>
      </c>
      <c r="E4" t="s">
        <v>61</v>
      </c>
      <c r="F4">
        <v>187</v>
      </c>
      <c r="G4">
        <v>168300</v>
      </c>
      <c r="J4" t="s">
        <v>62</v>
      </c>
      <c r="K4" t="str">
        <f ca="1">OFFSET(D3,4,-2)</f>
        <v>Australia</v>
      </c>
      <c r="L4" t="str">
        <f ca="1">OFFSET(D3,4,1)</f>
        <v>Pineapple</v>
      </c>
      <c r="M4" t="str">
        <f ca="1">OFFSET(D3,4,-1)</f>
        <v>Sydney co ltd</v>
      </c>
      <c r="N4">
        <f ca="1">OFFSET(D3,4,3)</f>
        <v>42175</v>
      </c>
    </row>
    <row r="5" spans="1:15" x14ac:dyDescent="0.2">
      <c r="A5">
        <v>2</v>
      </c>
      <c r="B5" t="s">
        <v>63</v>
      </c>
      <c r="C5" t="s">
        <v>64</v>
      </c>
      <c r="D5" t="s">
        <v>65</v>
      </c>
      <c r="E5" t="s">
        <v>66</v>
      </c>
      <c r="F5">
        <v>240</v>
      </c>
      <c r="G5">
        <v>42000</v>
      </c>
      <c r="J5" t="s">
        <v>67</v>
      </c>
      <c r="K5" t="str">
        <f ca="1">OFFSET(D3,A12,-2)</f>
        <v>Germany</v>
      </c>
      <c r="L5" t="str">
        <f ca="1">OFFSET(D3,A12,1)</f>
        <v>Orange</v>
      </c>
      <c r="M5" t="str">
        <f ca="1">OFFSET(D3,A12,-1)</f>
        <v>Gem co ltd</v>
      </c>
      <c r="N5">
        <f ca="1">OFFSET(D3,A12,3)</f>
        <v>42525</v>
      </c>
    </row>
    <row r="6" spans="1:15" x14ac:dyDescent="0.2">
      <c r="A6">
        <v>3</v>
      </c>
      <c r="B6" t="s">
        <v>68</v>
      </c>
      <c r="C6" t="s">
        <v>69</v>
      </c>
      <c r="D6" t="s">
        <v>70</v>
      </c>
      <c r="E6" t="s">
        <v>71</v>
      </c>
      <c r="F6">
        <v>424</v>
      </c>
      <c r="G6">
        <v>74200</v>
      </c>
      <c r="J6" t="s">
        <v>72</v>
      </c>
      <c r="K6" t="str">
        <f ca="1">OFFSET(D3,A14,-2)</f>
        <v>USA</v>
      </c>
      <c r="L6" t="str">
        <f ca="1">OFFSET(D3,A14,1)</f>
        <v>Mango</v>
      </c>
      <c r="M6" t="str">
        <f ca="1">OFFSET(D3,A14,-1)</f>
        <v>US co ltd</v>
      </c>
      <c r="N6">
        <f ca="1">OFFSET(D3,A14,3)</f>
        <v>436500</v>
      </c>
    </row>
    <row r="7" spans="1:15" x14ac:dyDescent="0.2">
      <c r="A7">
        <v>4</v>
      </c>
      <c r="B7" t="s">
        <v>73</v>
      </c>
      <c r="C7" t="s">
        <v>74</v>
      </c>
      <c r="D7" t="s">
        <v>62</v>
      </c>
      <c r="E7" t="s">
        <v>71</v>
      </c>
      <c r="F7">
        <v>241</v>
      </c>
      <c r="G7">
        <v>42175</v>
      </c>
      <c r="J7" t="s">
        <v>75</v>
      </c>
      <c r="K7" t="str">
        <f ca="1">OFFSET(D3,A9,-2)</f>
        <v>Dubai</v>
      </c>
      <c r="L7" t="str">
        <f ca="1">OFFSET(D3,A9,1)</f>
        <v>Orange</v>
      </c>
      <c r="M7" t="str">
        <f ca="1">OFFSET(D3,A9,-1)</f>
        <v>DB Corp</v>
      </c>
      <c r="N7">
        <f ca="1">OFFSET(D3,A9,3)</f>
        <v>22050</v>
      </c>
    </row>
    <row r="8" spans="1:15" x14ac:dyDescent="0.2">
      <c r="A8">
        <v>5</v>
      </c>
      <c r="B8" t="s">
        <v>76</v>
      </c>
      <c r="C8" t="s">
        <v>77</v>
      </c>
      <c r="D8" t="s">
        <v>78</v>
      </c>
      <c r="E8" t="s">
        <v>61</v>
      </c>
      <c r="F8">
        <v>342</v>
      </c>
      <c r="G8">
        <v>307800</v>
      </c>
      <c r="J8" t="s">
        <v>65</v>
      </c>
      <c r="K8" t="str">
        <f ca="1">OFFSET(D3,A5,-2)</f>
        <v>Singapore</v>
      </c>
      <c r="L8" t="str">
        <f ca="1">OFFSET(D3,A5,1)</f>
        <v>Orange</v>
      </c>
      <c r="M8" t="str">
        <f ca="1">OFFSET(D3,A5,-1)</f>
        <v>Seeta Corp</v>
      </c>
      <c r="N8">
        <f ca="1">OFFSET(D3,A5,3)</f>
        <v>42000</v>
      </c>
    </row>
    <row r="9" spans="1:15" x14ac:dyDescent="0.2">
      <c r="A9">
        <v>6</v>
      </c>
      <c r="B9" t="s">
        <v>79</v>
      </c>
      <c r="C9" t="s">
        <v>80</v>
      </c>
      <c r="D9" t="s">
        <v>75</v>
      </c>
      <c r="E9" t="s">
        <v>66</v>
      </c>
      <c r="F9">
        <v>126</v>
      </c>
      <c r="G9">
        <v>22050</v>
      </c>
    </row>
    <row r="10" spans="1:15" x14ac:dyDescent="0.2">
      <c r="A10">
        <v>7</v>
      </c>
      <c r="B10" t="s">
        <v>81</v>
      </c>
      <c r="C10" t="s">
        <v>82</v>
      </c>
      <c r="D10" t="s">
        <v>83</v>
      </c>
      <c r="E10" t="s">
        <v>71</v>
      </c>
      <c r="F10">
        <v>461</v>
      </c>
      <c r="G10">
        <v>80675</v>
      </c>
    </row>
    <row r="11" spans="1:15" x14ac:dyDescent="0.2">
      <c r="A11">
        <v>8</v>
      </c>
      <c r="B11" t="s">
        <v>84</v>
      </c>
      <c r="C11" t="s">
        <v>85</v>
      </c>
      <c r="D11" t="s">
        <v>86</v>
      </c>
      <c r="E11" t="s">
        <v>61</v>
      </c>
      <c r="F11">
        <v>207</v>
      </c>
      <c r="G11">
        <v>186300</v>
      </c>
      <c r="J11" s="19" t="s">
        <v>54</v>
      </c>
      <c r="K11" s="19" t="s">
        <v>53</v>
      </c>
      <c r="L11" s="19" t="s">
        <v>55</v>
      </c>
      <c r="M11" s="19" t="s">
        <v>57</v>
      </c>
      <c r="N11" s="19" t="s">
        <v>56</v>
      </c>
    </row>
    <row r="12" spans="1:15" x14ac:dyDescent="0.2">
      <c r="A12">
        <v>9</v>
      </c>
      <c r="B12" t="s">
        <v>87</v>
      </c>
      <c r="C12" t="s">
        <v>88</v>
      </c>
      <c r="D12" t="s">
        <v>67</v>
      </c>
      <c r="E12" t="s">
        <v>66</v>
      </c>
      <c r="F12">
        <v>243</v>
      </c>
      <c r="G12">
        <v>42525</v>
      </c>
      <c r="J12" t="s">
        <v>60</v>
      </c>
      <c r="K12" t="str">
        <f ca="1">OFFSET(D3,A4,-1)</f>
        <v>Ramco corp</v>
      </c>
      <c r="L12" t="str">
        <f ca="1">OFFSET(D3,A5,1)</f>
        <v>Orange</v>
      </c>
      <c r="M12" t="str">
        <f ca="1">OFFSET(D3,A5,-2)</f>
        <v>Singapore</v>
      </c>
      <c r="N12">
        <f ca="1">OFFSET(D3,A5,2)</f>
        <v>240</v>
      </c>
    </row>
    <row r="13" spans="1:15" x14ac:dyDescent="0.2">
      <c r="A13">
        <v>10</v>
      </c>
      <c r="B13" t="s">
        <v>89</v>
      </c>
      <c r="C13" t="s">
        <v>90</v>
      </c>
      <c r="D13" t="s">
        <v>91</v>
      </c>
      <c r="E13" t="s">
        <v>66</v>
      </c>
      <c r="F13">
        <v>121</v>
      </c>
      <c r="G13">
        <v>21175</v>
      </c>
      <c r="J13" t="s">
        <v>70</v>
      </c>
      <c r="K13" t="str">
        <f ca="1">OFFSET(D3,A6,-1)</f>
        <v>John p ltd</v>
      </c>
      <c r="L13" t="str">
        <f ca="1">OFFSET(D3,A6,1)</f>
        <v>Pineapple</v>
      </c>
      <c r="M13" t="str">
        <f ca="1">OFFSET(D3,A6,-2)</f>
        <v>New Zealand</v>
      </c>
      <c r="N13">
        <f ca="1">OFFSET(D3,A6,2)</f>
        <v>424</v>
      </c>
    </row>
    <row r="14" spans="1:15" x14ac:dyDescent="0.2">
      <c r="A14">
        <v>11</v>
      </c>
      <c r="B14" t="s">
        <v>92</v>
      </c>
      <c r="C14" t="s">
        <v>93</v>
      </c>
      <c r="D14" t="s">
        <v>72</v>
      </c>
      <c r="E14" t="s">
        <v>61</v>
      </c>
      <c r="F14">
        <v>485</v>
      </c>
      <c r="G14">
        <v>436500</v>
      </c>
      <c r="J14" t="s">
        <v>78</v>
      </c>
      <c r="K14" t="str">
        <f ca="1">OFFSET(D3,A8,-1)</f>
        <v>Abc Intl</v>
      </c>
      <c r="L14" t="str">
        <f ca="1">OFFSET(D3,A8,1)</f>
        <v>Mango</v>
      </c>
      <c r="M14" t="str">
        <f ca="1">OFFSET(D3,A8,-2)</f>
        <v>Egypt</v>
      </c>
      <c r="N14">
        <f ca="1">OFFSET(D3,A8,2)</f>
        <v>342</v>
      </c>
    </row>
    <row r="15" spans="1:15" x14ac:dyDescent="0.2">
      <c r="J15" t="s">
        <v>86</v>
      </c>
      <c r="K15" t="str">
        <f ca="1">OFFSET(D3,A11,-1)</f>
        <v>IT LTD</v>
      </c>
      <c r="L15" t="str">
        <f ca="1">OFFSET(D3,A11,1)</f>
        <v>Mango</v>
      </c>
      <c r="M15" t="str">
        <f ca="1">OFFSET(D3,A11,-2)</f>
        <v>Italy</v>
      </c>
      <c r="N15">
        <f ca="1">OFFSET(D3,A11,2)</f>
        <v>207</v>
      </c>
    </row>
    <row r="16" spans="1:15" x14ac:dyDescent="0.2">
      <c r="J16" t="s">
        <v>91</v>
      </c>
      <c r="K16" t="str">
        <f ca="1">OFFSET(D3,A13,-1)</f>
        <v>Candid Corp</v>
      </c>
      <c r="L16" t="str">
        <f ca="1">OFFSET(D3,A13,1)</f>
        <v>Orange</v>
      </c>
      <c r="M16" t="str">
        <f ca="1">OFFSET(D3,A13,-2)</f>
        <v>Canada</v>
      </c>
      <c r="N16">
        <f ca="1">OFFSET(D3,A13,2)</f>
        <v>121</v>
      </c>
    </row>
    <row r="18" spans="10:14" x14ac:dyDescent="0.2">
      <c r="J18" s="19"/>
      <c r="K18" s="19"/>
      <c r="L18" s="19"/>
      <c r="M18" s="19"/>
      <c r="N18" s="1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F78-DA15-4D35-A3AC-551F61772150}">
  <dimension ref="B3:F20"/>
  <sheetViews>
    <sheetView workbookViewId="0">
      <selection activeCell="G18" sqref="G18"/>
    </sheetView>
  </sheetViews>
  <sheetFormatPr baseColWidth="10" defaultColWidth="8.83203125" defaultRowHeight="15" x14ac:dyDescent="0.2"/>
  <sheetData>
    <row r="3" spans="2:6" x14ac:dyDescent="0.2">
      <c r="C3" s="37" t="s">
        <v>94</v>
      </c>
      <c r="D3" s="37" t="s">
        <v>95</v>
      </c>
      <c r="E3" s="37" t="s">
        <v>96</v>
      </c>
      <c r="F3" s="37" t="s">
        <v>97</v>
      </c>
    </row>
    <row r="4" spans="2:6" x14ac:dyDescent="0.2">
      <c r="B4" s="38" t="s">
        <v>98</v>
      </c>
      <c r="C4" s="36">
        <v>59</v>
      </c>
      <c r="D4" s="36">
        <v>74</v>
      </c>
      <c r="E4" s="36">
        <v>97</v>
      </c>
      <c r="F4" s="36">
        <v>96</v>
      </c>
    </row>
    <row r="5" spans="2:6" x14ac:dyDescent="0.2">
      <c r="B5" s="35" t="s">
        <v>99</v>
      </c>
      <c r="C5" s="36">
        <v>78</v>
      </c>
      <c r="D5" s="36">
        <v>70</v>
      </c>
      <c r="E5" s="36">
        <v>65</v>
      </c>
      <c r="F5" s="36">
        <v>84</v>
      </c>
    </row>
    <row r="6" spans="2:6" x14ac:dyDescent="0.2">
      <c r="B6" s="38" t="s">
        <v>100</v>
      </c>
      <c r="C6" s="36">
        <v>98</v>
      </c>
      <c r="D6" s="36">
        <v>88</v>
      </c>
      <c r="E6" s="36">
        <v>90</v>
      </c>
      <c r="F6" s="36">
        <v>80</v>
      </c>
    </row>
    <row r="7" spans="2:6" x14ac:dyDescent="0.2">
      <c r="B7" s="35" t="s">
        <v>101</v>
      </c>
      <c r="C7" s="36">
        <v>59</v>
      </c>
      <c r="D7" s="36">
        <v>94</v>
      </c>
      <c r="E7" s="36">
        <v>96</v>
      </c>
      <c r="F7" s="36">
        <v>71</v>
      </c>
    </row>
    <row r="8" spans="2:6" x14ac:dyDescent="0.2">
      <c r="B8" s="38" t="s">
        <v>102</v>
      </c>
      <c r="C8" s="36">
        <v>79</v>
      </c>
      <c r="D8" s="36">
        <v>98</v>
      </c>
      <c r="E8" s="36">
        <v>81</v>
      </c>
      <c r="F8" s="36">
        <v>63</v>
      </c>
    </row>
    <row r="9" spans="2:6" x14ac:dyDescent="0.2">
      <c r="B9" s="35" t="s">
        <v>103</v>
      </c>
      <c r="C9" s="36">
        <v>52</v>
      </c>
      <c r="D9" s="36">
        <v>63</v>
      </c>
      <c r="E9" s="36">
        <v>51</v>
      </c>
      <c r="F9" s="36">
        <v>98</v>
      </c>
    </row>
    <row r="10" spans="2:6" x14ac:dyDescent="0.2">
      <c r="B10" s="38" t="s">
        <v>104</v>
      </c>
      <c r="C10" s="36">
        <v>83</v>
      </c>
      <c r="D10" s="36">
        <v>74</v>
      </c>
      <c r="E10" s="36">
        <v>67</v>
      </c>
      <c r="F10" s="36">
        <v>86</v>
      </c>
    </row>
    <row r="11" spans="2:6" x14ac:dyDescent="0.2">
      <c r="B11" s="35" t="s">
        <v>105</v>
      </c>
      <c r="C11" s="36">
        <v>90</v>
      </c>
      <c r="D11" s="36">
        <v>55</v>
      </c>
      <c r="E11" s="36">
        <v>57</v>
      </c>
      <c r="F11" s="36">
        <v>83</v>
      </c>
    </row>
    <row r="12" spans="2:6" x14ac:dyDescent="0.2">
      <c r="B12" s="38" t="s">
        <v>106</v>
      </c>
      <c r="C12" s="36">
        <v>67</v>
      </c>
      <c r="D12" s="36">
        <v>72</v>
      </c>
      <c r="E12" s="36">
        <v>82</v>
      </c>
      <c r="F12" s="36">
        <v>76</v>
      </c>
    </row>
    <row r="13" spans="2:6" x14ac:dyDescent="0.2">
      <c r="B13" s="35" t="s">
        <v>107</v>
      </c>
      <c r="C13" s="36">
        <v>54</v>
      </c>
      <c r="D13" s="36">
        <v>93</v>
      </c>
      <c r="E13" s="36">
        <v>84</v>
      </c>
      <c r="F13" s="36">
        <v>79</v>
      </c>
    </row>
    <row r="14" spans="2:6" x14ac:dyDescent="0.2">
      <c r="B14" s="38" t="s">
        <v>108</v>
      </c>
      <c r="C14" s="36">
        <v>52</v>
      </c>
      <c r="D14" s="36">
        <v>63</v>
      </c>
      <c r="E14" s="36">
        <v>78</v>
      </c>
      <c r="F14" s="36">
        <v>58</v>
      </c>
    </row>
    <row r="15" spans="2:6" x14ac:dyDescent="0.2">
      <c r="B15" s="35" t="s">
        <v>109</v>
      </c>
      <c r="C15" s="36">
        <v>76</v>
      </c>
      <c r="D15" s="36">
        <v>79</v>
      </c>
      <c r="E15" s="36">
        <v>95</v>
      </c>
      <c r="F15" s="36">
        <v>85</v>
      </c>
    </row>
    <row r="17" spans="2:6" x14ac:dyDescent="0.2">
      <c r="B17" s="4"/>
      <c r="C17" s="35" t="s">
        <v>110</v>
      </c>
      <c r="D17" s="35" t="s">
        <v>111</v>
      </c>
      <c r="E17" s="35" t="s">
        <v>112</v>
      </c>
      <c r="F17" s="35" t="s">
        <v>113</v>
      </c>
    </row>
    <row r="18" spans="2:6" x14ac:dyDescent="0.2">
      <c r="B18" s="35" t="s">
        <v>98</v>
      </c>
      <c r="C18" s="4">
        <f>SUM(C4:F4)</f>
        <v>326</v>
      </c>
      <c r="D18" s="4">
        <f>AVERAGE(C4:F4)</f>
        <v>81.5</v>
      </c>
      <c r="E18" s="4">
        <f>MAX(C4:F4)</f>
        <v>97</v>
      </c>
      <c r="F18" s="4">
        <f>MIN(C4:F4)</f>
        <v>59</v>
      </c>
    </row>
    <row r="19" spans="2:6" x14ac:dyDescent="0.2">
      <c r="B19" s="35" t="s">
        <v>99</v>
      </c>
      <c r="C19" s="4">
        <f>SUM(C5:F5)</f>
        <v>297</v>
      </c>
      <c r="D19" s="4">
        <f>AVERAGE(C5:F5)</f>
        <v>74.25</v>
      </c>
      <c r="E19" s="4">
        <f>MAX(C5:F5)</f>
        <v>84</v>
      </c>
      <c r="F19" s="4">
        <f>MIN(C5:F5)</f>
        <v>65</v>
      </c>
    </row>
    <row r="20" spans="2:6" x14ac:dyDescent="0.2">
      <c r="B20" s="35" t="s">
        <v>100</v>
      </c>
      <c r="C20" s="4">
        <f>SUM(C6:F6)</f>
        <v>356</v>
      </c>
      <c r="D20" s="4">
        <f>AVERAGE(C6:F6)</f>
        <v>89</v>
      </c>
      <c r="E20" s="4">
        <f>MAX(C6:F6)</f>
        <v>98</v>
      </c>
      <c r="F20" s="4">
        <f>MIN(C6:F6)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vlookup1</vt:lpstr>
      <vt:lpstr>vlookup_2</vt:lpstr>
      <vt:lpstr>hlookup</vt:lpstr>
      <vt:lpstr>match &amp; index</vt:lpstr>
      <vt:lpstr>Offset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Venkat Mummidi</cp:lastModifiedBy>
  <dcterms:created xsi:type="dcterms:W3CDTF">2022-07-06T11:34:13Z</dcterms:created>
  <dcterms:modified xsi:type="dcterms:W3CDTF">2025-04-09T08:57:01Z</dcterms:modified>
</cp:coreProperties>
</file>