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badireddy/Documents/excellence_docs/Excel/Advanced Excel /"/>
    </mc:Choice>
  </mc:AlternateContent>
  <xr:revisionPtr revIDLastSave="0" documentId="13_ncr:1_{E1670A4E-B614-4441-B8E6-7AF04A85F408}" xr6:coauthVersionLast="47" xr6:coauthVersionMax="47" xr10:uidLastSave="{00000000-0000-0000-0000-000000000000}"/>
  <bookViews>
    <workbookView xWindow="0" yWindow="0" windowWidth="28800" windowHeight="18000" activeTab="3" xr2:uid="{1DCDB5D9-B73E-4A3E-A7C0-55455F4E8BB4}"/>
  </bookViews>
  <sheets>
    <sheet name="Text function" sheetId="2" r:id="rId1"/>
    <sheet name="Date Functions" sheetId="4" r:id="rId2"/>
    <sheet name="Datedif " sheetId="10" r:id="rId3"/>
    <sheet name="EO" sheetId="11" r:id="rId4"/>
  </sheets>
  <definedNames>
    <definedName name="_xlnm._FilterDatabase" localSheetId="1" hidden="1">'Date Functions'!$B$4:$C$4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1" l="1"/>
  <c r="F5" i="11"/>
  <c r="F3" i="11"/>
  <c r="E16" i="11"/>
  <c r="E17" i="11"/>
  <c r="E15" i="11"/>
  <c r="E10" i="11"/>
  <c r="E11" i="11"/>
  <c r="E9" i="11"/>
  <c r="E4" i="11"/>
  <c r="E5" i="11"/>
  <c r="E3" i="11"/>
  <c r="D16" i="11"/>
  <c r="D17" i="11"/>
  <c r="D15" i="11"/>
  <c r="D10" i="11"/>
  <c r="D11" i="11"/>
  <c r="D9" i="11"/>
  <c r="D4" i="11"/>
  <c r="D5" i="11"/>
  <c r="D3" i="11"/>
  <c r="O18" i="10"/>
  <c r="P18" i="10" s="1"/>
  <c r="O19" i="10"/>
  <c r="P19" i="10" s="1"/>
  <c r="O20" i="10"/>
  <c r="P20" i="10" s="1"/>
  <c r="O21" i="10"/>
  <c r="P21" i="10" s="1"/>
  <c r="O17" i="10"/>
  <c r="P17" i="10" s="1"/>
  <c r="E18" i="10"/>
  <c r="F18" i="10" s="1"/>
  <c r="E19" i="10"/>
  <c r="F19" i="10" s="1"/>
  <c r="E20" i="10"/>
  <c r="F20" i="10" s="1"/>
  <c r="E21" i="10"/>
  <c r="F21" i="10" s="1"/>
  <c r="E17" i="10"/>
  <c r="F17" i="10" s="1"/>
  <c r="H4" i="10"/>
  <c r="H5" i="10"/>
  <c r="H3" i="10"/>
  <c r="E3" i="10"/>
  <c r="E4" i="10"/>
  <c r="E5" i="10"/>
  <c r="D18" i="4"/>
  <c r="D17" i="4"/>
  <c r="C18" i="4"/>
  <c r="C17" i="4"/>
  <c r="B18" i="4"/>
  <c r="B17" i="4"/>
  <c r="D15" i="4"/>
  <c r="D14" i="4"/>
  <c r="C15" i="4"/>
  <c r="C14" i="4"/>
  <c r="H6" i="4"/>
  <c r="H7" i="4"/>
  <c r="H8" i="4"/>
  <c r="H9" i="4"/>
  <c r="H10" i="4"/>
  <c r="H5" i="4"/>
  <c r="G6" i="4"/>
  <c r="G7" i="4"/>
  <c r="G8" i="4"/>
  <c r="G9" i="4"/>
  <c r="G10" i="4"/>
  <c r="G5" i="4"/>
  <c r="F6" i="4"/>
  <c r="F7" i="4"/>
  <c r="F8" i="4"/>
  <c r="F9" i="4"/>
  <c r="F10" i="4"/>
  <c r="F5" i="4"/>
  <c r="E6" i="4"/>
  <c r="E7" i="4"/>
  <c r="E8" i="4"/>
  <c r="E9" i="4"/>
  <c r="E10" i="4"/>
  <c r="E5" i="4"/>
  <c r="D6" i="4"/>
  <c r="D7" i="4"/>
  <c r="D8" i="4"/>
  <c r="D9" i="4"/>
  <c r="D10" i="4"/>
  <c r="D5" i="4"/>
  <c r="C6" i="4"/>
  <c r="C7" i="4"/>
  <c r="C8" i="4"/>
  <c r="C9" i="4"/>
  <c r="C10" i="4"/>
  <c r="C5" i="4"/>
  <c r="E12" i="10"/>
  <c r="F11" i="10" s="1"/>
  <c r="E11" i="10"/>
  <c r="F10" i="10" s="1"/>
  <c r="E10" i="10"/>
  <c r="F9" i="10" s="1"/>
  <c r="E9" i="10"/>
  <c r="B19" i="4"/>
  <c r="B20" i="4"/>
  <c r="C1" i="4"/>
  <c r="E3" i="4"/>
  <c r="C2" i="4"/>
  <c r="G13" i="10"/>
  <c r="F14" i="10"/>
  <c r="C3" i="4"/>
  <c r="O1" i="2"/>
  <c r="G14" i="4"/>
  <c r="E14" i="4"/>
  <c r="F3" i="4"/>
  <c r="G3" i="4"/>
  <c r="D3" i="4"/>
  <c r="C21" i="4"/>
  <c r="C22" i="4"/>
  <c r="E15" i="4"/>
  <c r="A3" i="10"/>
  <c r="O15" i="10"/>
  <c r="G15" i="4"/>
  <c r="R15" i="10"/>
  <c r="P14" i="10"/>
  <c r="H3" i="4"/>
  <c r="H14" i="10"/>
  <c r="R21" i="10" l="1"/>
  <c r="R20" i="10"/>
  <c r="R19" i="10"/>
  <c r="R18" i="10"/>
  <c r="R17" i="10"/>
  <c r="Q21" i="10"/>
  <c r="Q20" i="10"/>
  <c r="Q19" i="10"/>
  <c r="Q18" i="10"/>
  <c r="Q17" i="10"/>
  <c r="H21" i="10"/>
  <c r="H20" i="10"/>
  <c r="H19" i="10"/>
  <c r="H18" i="10"/>
  <c r="H17" i="10"/>
  <c r="G21" i="10"/>
  <c r="G20" i="10"/>
  <c r="G19" i="10"/>
  <c r="G18" i="10"/>
  <c r="G17" i="10"/>
  <c r="F12" i="10"/>
  <c r="X16" i="2"/>
  <c r="X15" i="2"/>
  <c r="J13" i="2"/>
  <c r="J12" i="2"/>
  <c r="J11" i="2"/>
  <c r="J10" i="2"/>
  <c r="J9" i="2"/>
  <c r="J8" i="2"/>
  <c r="J7" i="2"/>
  <c r="J6" i="2"/>
  <c r="X5" i="2"/>
  <c r="J5" i="2"/>
  <c r="X4" i="2"/>
  <c r="J4" i="2"/>
  <c r="X3" i="2"/>
  <c r="J3" i="2"/>
  <c r="K1" i="2"/>
  <c r="P1" i="2"/>
  <c r="N1" i="2"/>
  <c r="S1" i="2"/>
  <c r="V1" i="2"/>
  <c r="U1" i="2"/>
  <c r="L1" i="2"/>
  <c r="T1" i="2"/>
  <c r="M1" i="2"/>
  <c r="W1" i="2"/>
  <c r="Q1" i="2"/>
  <c r="R1" i="2"/>
</calcChain>
</file>

<file path=xl/sharedStrings.xml><?xml version="1.0" encoding="utf-8"?>
<sst xmlns="http://schemas.openxmlformats.org/spreadsheetml/2006/main" count="125" uniqueCount="93">
  <si>
    <t>First Name</t>
  </si>
  <si>
    <t>Last Name</t>
  </si>
  <si>
    <t>DEPARTMENT</t>
  </si>
  <si>
    <t>RANK</t>
  </si>
  <si>
    <t>YEAR HIRED</t>
  </si>
  <si>
    <t>Date of Hiring</t>
  </si>
  <si>
    <t>Gender</t>
  </si>
  <si>
    <t>SALARY</t>
  </si>
  <si>
    <t>Sp. Incentive</t>
  </si>
  <si>
    <t>Total Salary</t>
  </si>
  <si>
    <t>Left</t>
  </si>
  <si>
    <t>Right</t>
  </si>
  <si>
    <t>Find</t>
  </si>
  <si>
    <t>Len</t>
  </si>
  <si>
    <t>Mid</t>
  </si>
  <si>
    <t>Replace</t>
  </si>
  <si>
    <t>Substitute</t>
  </si>
  <si>
    <t>Trim</t>
  </si>
  <si>
    <t>Upper</t>
  </si>
  <si>
    <t>Lower</t>
  </si>
  <si>
    <t>Proper</t>
  </si>
  <si>
    <t>Dollar</t>
  </si>
  <si>
    <t>Convert</t>
  </si>
  <si>
    <t>John</t>
  </si>
  <si>
    <t>Smith</t>
  </si>
  <si>
    <t>Accounting</t>
  </si>
  <si>
    <t>Assistant</t>
  </si>
  <si>
    <t>F</t>
  </si>
  <si>
    <t>Roger</t>
  </si>
  <si>
    <t>Greenwood</t>
  </si>
  <si>
    <t>Sales</t>
  </si>
  <si>
    <t>Executive</t>
  </si>
  <si>
    <t>M</t>
  </si>
  <si>
    <t>Anna</t>
  </si>
  <si>
    <t>Cyrus</t>
  </si>
  <si>
    <t>Finance</t>
  </si>
  <si>
    <t>Associate</t>
  </si>
  <si>
    <t>Jack</t>
  </si>
  <si>
    <t>Wobler</t>
  </si>
  <si>
    <t>Manager</t>
  </si>
  <si>
    <t>Micheal</t>
  </si>
  <si>
    <t>Hudson</t>
  </si>
  <si>
    <t>00001254</t>
  </si>
  <si>
    <t>Ronny</t>
  </si>
  <si>
    <t>Blacksmith</t>
  </si>
  <si>
    <t>Instructor</t>
  </si>
  <si>
    <t>Amy</t>
  </si>
  <si>
    <t>Brooks</t>
  </si>
  <si>
    <t>Walton</t>
  </si>
  <si>
    <t>Miller</t>
  </si>
  <si>
    <t>Nancy</t>
  </si>
  <si>
    <t>Paul</t>
  </si>
  <si>
    <t>Roberto</t>
  </si>
  <si>
    <t>Rodriguez</t>
  </si>
  <si>
    <t>Jasmine</t>
  </si>
  <si>
    <t>White</t>
  </si>
  <si>
    <t>Concatenate/Concat</t>
  </si>
  <si>
    <t>Day</t>
  </si>
  <si>
    <t>Month</t>
  </si>
  <si>
    <t>Year</t>
  </si>
  <si>
    <t>Day of Week</t>
  </si>
  <si>
    <t>Putting date together</t>
  </si>
  <si>
    <t>Text</t>
  </si>
  <si>
    <t>Today's date</t>
  </si>
  <si>
    <t>50workdays from start date</t>
  </si>
  <si>
    <t>Consider holidays</t>
  </si>
  <si>
    <t>Start date</t>
  </si>
  <si>
    <t>End date</t>
  </si>
  <si>
    <t>Holidays</t>
  </si>
  <si>
    <t>NetWorkdays between (excluding holidays)</t>
  </si>
  <si>
    <t>NetWorkdays between (no holidays)</t>
  </si>
  <si>
    <t>Date</t>
  </si>
  <si>
    <t>Search</t>
  </si>
  <si>
    <t>Calculate the Age using Datedif function</t>
  </si>
  <si>
    <t>Date of Birth</t>
  </si>
  <si>
    <t>Age</t>
  </si>
  <si>
    <t>Age as on today (roundup)</t>
  </si>
  <si>
    <t>Different in two dates (date of joining, total years completed, 6 months and above full year</t>
  </si>
  <si>
    <t>total days worked-year, months, and days</t>
  </si>
  <si>
    <t>Calculate the Age using yearfrac function and Round of the decimal by using rounddown function</t>
  </si>
  <si>
    <t>Birth Date</t>
  </si>
  <si>
    <t>Today</t>
  </si>
  <si>
    <t>Calculate the no. of years, months and days  till today using datedif function</t>
  </si>
  <si>
    <t>Date of Joining</t>
  </si>
  <si>
    <t>Today's Date</t>
  </si>
  <si>
    <t>No. of years</t>
  </si>
  <si>
    <t>No. of Months</t>
  </si>
  <si>
    <t>No. of Days</t>
  </si>
  <si>
    <t>Next Month's First Day</t>
  </si>
  <si>
    <t>Same Day After 2 Months</t>
  </si>
  <si>
    <t>Previous month's 1st Day-- using DATE function</t>
  </si>
  <si>
    <t>using EOMONTH</t>
  </si>
  <si>
    <t>using 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</si>
</sst>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&quot;₹&quot;\ #,##0.00"/>
    <numFmt numFmtId="166" formatCode="dddd"/>
    <numFmt numFmtId="167" formatCode="[$-14009]hh:m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4.3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Calibri"/>
      <family val="2"/>
    </font>
    <font>
      <sz val="12"/>
      <color theme="1"/>
      <name val="Arial"/>
      <family val="2"/>
    </font>
    <font>
      <b/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14" fontId="0" fillId="0" borderId="1" xfId="0" applyNumberFormat="1" applyBorder="1"/>
    <xf numFmtId="43" fontId="5" fillId="0" borderId="1" xfId="2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165" fontId="0" fillId="0" borderId="0" xfId="0" applyNumberFormat="1"/>
    <xf numFmtId="49" fontId="0" fillId="0" borderId="0" xfId="0" applyNumberFormat="1"/>
    <xf numFmtId="0" fontId="3" fillId="0" borderId="0" xfId="0" applyFont="1"/>
    <xf numFmtId="0" fontId="6" fillId="0" borderId="0" xfId="3" applyAlignment="1" applyProtection="1"/>
    <xf numFmtId="14" fontId="0" fillId="0" borderId="0" xfId="0" applyNumberFormat="1"/>
    <xf numFmtId="20" fontId="0" fillId="0" borderId="0" xfId="0" applyNumberFormat="1"/>
    <xf numFmtId="0" fontId="7" fillId="2" borderId="2" xfId="0" applyFont="1" applyFill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/>
    <xf numFmtId="0" fontId="0" fillId="0" borderId="0" xfId="0" quotePrefix="1"/>
    <xf numFmtId="14" fontId="10" fillId="4" borderId="3" xfId="0" applyNumberFormat="1" applyFont="1" applyFill="1" applyBorder="1"/>
    <xf numFmtId="0" fontId="7" fillId="0" borderId="1" xfId="0" applyFont="1" applyBorder="1"/>
    <xf numFmtId="166" fontId="7" fillId="0" borderId="1" xfId="0" applyNumberFormat="1" applyFont="1" applyBorder="1"/>
    <xf numFmtId="14" fontId="7" fillId="0" borderId="1" xfId="0" applyNumberFormat="1" applyFont="1" applyBorder="1"/>
    <xf numFmtId="15" fontId="0" fillId="0" borderId="0" xfId="0" quotePrefix="1" applyNumberFormat="1"/>
    <xf numFmtId="14" fontId="0" fillId="0" borderId="0" xfId="0" quotePrefix="1" applyNumberFormat="1"/>
    <xf numFmtId="14" fontId="10" fillId="4" borderId="4" xfId="0" applyNumberFormat="1" applyFont="1" applyFill="1" applyBorder="1"/>
    <xf numFmtId="15" fontId="0" fillId="0" borderId="0" xfId="0" applyNumberFormat="1"/>
    <xf numFmtId="0" fontId="7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167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2" fillId="0" borderId="1" xfId="0" applyFont="1" applyBorder="1"/>
  </cellXfs>
  <cellStyles count="5">
    <cellStyle name="Comma 2" xfId="2" xr:uid="{9C6D71A2-7984-4002-B70A-3CA52C3A4644}"/>
    <cellStyle name="Hyperlink" xfId="3" builtinId="8"/>
    <cellStyle name="Normal" xfId="0" builtinId="0"/>
    <cellStyle name="Normal 2" xfId="4" xr:uid="{84C0A16A-62AD-4D22-BEF7-7485DF8E7687}"/>
    <cellStyle name="Normal 4" xfId="1" xr:uid="{91D3D3D2-4DEA-46B8-9662-2ABFC12D4B7B}"/>
  </cellStyles>
  <dxfs count="0"/>
  <tableStyles count="1" defaultTableStyle="TableStyleMedium2" defaultPivotStyle="PivotStyleLight16">
    <tableStyle name="Invisible" pivot="0" table="0" count="0" xr9:uid="{8C8FB91A-077A-45A7-A73A-7748DFAD5D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EE0C-9E91-4792-9028-3B885F09FCCF}">
  <dimension ref="A1:AA24"/>
  <sheetViews>
    <sheetView zoomScaleNormal="100" workbookViewId="0">
      <pane ySplit="2" topLeftCell="A3" activePane="bottomLeft" state="frozen"/>
      <selection activeCell="K3" sqref="K3"/>
      <selection pane="bottomLeft" activeCell="O6" sqref="O6"/>
    </sheetView>
  </sheetViews>
  <sheetFormatPr baseColWidth="10" defaultColWidth="8.83203125" defaultRowHeight="15" x14ac:dyDescent="0.2"/>
  <cols>
    <col min="1" max="1" width="10.5" customWidth="1"/>
    <col min="2" max="2" width="10.5" bestFit="1" customWidth="1"/>
    <col min="3" max="3" width="13.1640625" customWidth="1"/>
    <col min="6" max="6" width="11.1640625" customWidth="1"/>
    <col min="8" max="8" width="11.5" customWidth="1"/>
    <col min="9" max="9" width="7.5" hidden="1" customWidth="1"/>
    <col min="10" max="10" width="12.1640625" hidden="1" customWidth="1"/>
    <col min="11" max="11" width="24.83203125" customWidth="1"/>
    <col min="12" max="12" width="11.1640625" bestFit="1" customWidth="1"/>
    <col min="13" max="13" width="12.5" bestFit="1" customWidth="1"/>
    <col min="14" max="14" width="14" bestFit="1" customWidth="1"/>
    <col min="15" max="15" width="14" customWidth="1"/>
    <col min="16" max="16" width="8.83203125" bestFit="1" customWidth="1"/>
    <col min="17" max="17" width="22.5" customWidth="1"/>
    <col min="18" max="18" width="28.6640625" bestFit="1" customWidth="1"/>
    <col min="19" max="19" width="25.6640625" bestFit="1" customWidth="1"/>
    <col min="20" max="20" width="17.33203125" bestFit="1" customWidth="1"/>
    <col min="21" max="21" width="20.1640625" bestFit="1" customWidth="1"/>
    <col min="22" max="22" width="16.6640625" bestFit="1" customWidth="1"/>
    <col min="23" max="23" width="17.6640625" bestFit="1" customWidth="1"/>
    <col min="24" max="24" width="14.1640625" hidden="1" customWidth="1"/>
    <col min="25" max="27" width="0" hidden="1" customWidth="1"/>
  </cols>
  <sheetData>
    <row r="1" spans="1:27" ht="25.5" customHeight="1" x14ac:dyDescent="0.2">
      <c r="K1" s="1" t="str">
        <f t="shared" ref="K1:W1" ca="1" si="0">IFERROR(_xlfn.FORMULATEXT(K3)," ")</f>
        <v xml:space="preserve"> </v>
      </c>
      <c r="L1" s="1" t="str">
        <f t="shared" ca="1" si="0"/>
        <v xml:space="preserve"> </v>
      </c>
      <c r="M1" s="1" t="str">
        <f t="shared" ca="1" si="0"/>
        <v xml:space="preserve"> </v>
      </c>
      <c r="N1" s="1" t="str">
        <f t="shared" ca="1" si="0"/>
        <v xml:space="preserve"> </v>
      </c>
      <c r="O1" s="1" t="str">
        <f t="shared" ca="1" si="0"/>
        <v xml:space="preserve"> </v>
      </c>
      <c r="P1" s="1" t="str">
        <f t="shared" ca="1" si="0"/>
        <v xml:space="preserve"> </v>
      </c>
      <c r="Q1" s="1" t="str">
        <f t="shared" ca="1" si="0"/>
        <v xml:space="preserve"> </v>
      </c>
      <c r="R1" s="1" t="str">
        <f t="shared" ca="1" si="0"/>
        <v xml:space="preserve"> </v>
      </c>
      <c r="S1" s="1" t="str">
        <f t="shared" ca="1" si="0"/>
        <v xml:space="preserve"> </v>
      </c>
      <c r="T1" s="1" t="str">
        <f t="shared" ca="1" si="0"/>
        <v xml:space="preserve"> </v>
      </c>
      <c r="U1" s="1" t="str">
        <f t="shared" ca="1" si="0"/>
        <v xml:space="preserve"> </v>
      </c>
      <c r="V1" s="1" t="str">
        <f t="shared" ca="1" si="0"/>
        <v xml:space="preserve"> </v>
      </c>
      <c r="W1" s="1" t="str">
        <f t="shared" ca="1" si="0"/>
        <v xml:space="preserve"> </v>
      </c>
    </row>
    <row r="2" spans="1:27" ht="4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56</v>
      </c>
      <c r="L2" s="3" t="s">
        <v>10</v>
      </c>
      <c r="M2" s="3" t="s">
        <v>11</v>
      </c>
      <c r="N2" s="3" t="s">
        <v>12</v>
      </c>
      <c r="O2" s="3" t="s">
        <v>72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</row>
    <row r="3" spans="1:27" x14ac:dyDescent="0.2">
      <c r="A3" s="4" t="s">
        <v>23</v>
      </c>
      <c r="B3" s="4" t="s">
        <v>24</v>
      </c>
      <c r="C3" s="4" t="s">
        <v>25</v>
      </c>
      <c r="D3" s="4" t="s">
        <v>26</v>
      </c>
      <c r="E3" s="4">
        <v>1989</v>
      </c>
      <c r="F3" s="5">
        <v>32854</v>
      </c>
      <c r="G3" s="4" t="s">
        <v>27</v>
      </c>
      <c r="H3" s="6">
        <v>49955</v>
      </c>
      <c r="I3" s="7">
        <v>1500</v>
      </c>
      <c r="J3" s="8">
        <f>H3+I3</f>
        <v>51455</v>
      </c>
      <c r="X3" t="str">
        <f>DOLLAR(AA3)</f>
        <v>₹ 8,159.00</v>
      </c>
      <c r="AA3">
        <v>8159</v>
      </c>
    </row>
    <row r="4" spans="1:27" x14ac:dyDescent="0.2">
      <c r="A4" s="4" t="s">
        <v>28</v>
      </c>
      <c r="B4" s="4" t="s">
        <v>29</v>
      </c>
      <c r="C4" s="4" t="s">
        <v>30</v>
      </c>
      <c r="D4" s="4" t="s">
        <v>31</v>
      </c>
      <c r="E4" s="4">
        <v>1971</v>
      </c>
      <c r="F4" s="5">
        <v>26026</v>
      </c>
      <c r="G4" s="4" t="s">
        <v>32</v>
      </c>
      <c r="H4" s="6">
        <v>56281</v>
      </c>
      <c r="I4" s="7">
        <v>5000</v>
      </c>
      <c r="J4" s="8">
        <f t="shared" ref="J4:J13" si="1">H4+I4</f>
        <v>61281</v>
      </c>
      <c r="X4" t="str">
        <f>DOLLAR(AA4)</f>
        <v>₹ 8,962.00</v>
      </c>
      <c r="AA4">
        <v>8962</v>
      </c>
    </row>
    <row r="5" spans="1:27" x14ac:dyDescent="0.2">
      <c r="A5" s="4" t="s">
        <v>33</v>
      </c>
      <c r="B5" s="4" t="s">
        <v>34</v>
      </c>
      <c r="C5" s="4" t="s">
        <v>35</v>
      </c>
      <c r="D5" s="4" t="s">
        <v>36</v>
      </c>
      <c r="E5" s="4">
        <v>1978</v>
      </c>
      <c r="F5" s="5">
        <v>28727</v>
      </c>
      <c r="G5" s="4" t="s">
        <v>32</v>
      </c>
      <c r="H5" s="6">
        <v>44212</v>
      </c>
      <c r="I5" s="7">
        <v>2500</v>
      </c>
      <c r="J5" s="8">
        <f t="shared" si="1"/>
        <v>46712</v>
      </c>
      <c r="X5" t="str">
        <f>DOLLAR(AA5)</f>
        <v>₹ 7,409.00</v>
      </c>
      <c r="AA5">
        <v>7409</v>
      </c>
    </row>
    <row r="6" spans="1:27" x14ac:dyDescent="0.2">
      <c r="A6" s="4" t="s">
        <v>37</v>
      </c>
      <c r="B6" s="4" t="s">
        <v>38</v>
      </c>
      <c r="C6" s="4" t="s">
        <v>35</v>
      </c>
      <c r="D6" s="4" t="s">
        <v>39</v>
      </c>
      <c r="E6" s="4">
        <v>1977</v>
      </c>
      <c r="F6" s="5">
        <v>28291</v>
      </c>
      <c r="G6" s="4" t="s">
        <v>27</v>
      </c>
      <c r="H6" s="6">
        <v>52339</v>
      </c>
      <c r="I6" s="7">
        <v>3500</v>
      </c>
      <c r="J6" s="8">
        <f t="shared" si="1"/>
        <v>55839</v>
      </c>
      <c r="X6" s="9">
        <v>12345</v>
      </c>
      <c r="AA6">
        <v>8035</v>
      </c>
    </row>
    <row r="7" spans="1:27" x14ac:dyDescent="0.2">
      <c r="A7" s="4" t="s">
        <v>40</v>
      </c>
      <c r="B7" s="4" t="s">
        <v>41</v>
      </c>
      <c r="C7" s="4" t="s">
        <v>25</v>
      </c>
      <c r="D7" s="4" t="s">
        <v>26</v>
      </c>
      <c r="E7" s="4">
        <v>1990</v>
      </c>
      <c r="F7" s="5">
        <v>33072</v>
      </c>
      <c r="G7" s="4" t="s">
        <v>27</v>
      </c>
      <c r="H7" s="6">
        <v>45371</v>
      </c>
      <c r="I7" s="7">
        <v>1500</v>
      </c>
      <c r="J7" s="8">
        <f t="shared" si="1"/>
        <v>46871</v>
      </c>
      <c r="X7" s="10" t="s">
        <v>42</v>
      </c>
      <c r="AA7">
        <v>6094</v>
      </c>
    </row>
    <row r="8" spans="1:27" x14ac:dyDescent="0.2">
      <c r="A8" s="4" t="s">
        <v>43</v>
      </c>
      <c r="B8" s="4" t="s">
        <v>44</v>
      </c>
      <c r="C8" s="4" t="s">
        <v>25</v>
      </c>
      <c r="D8" s="4" t="s">
        <v>45</v>
      </c>
      <c r="E8" s="4">
        <v>1992</v>
      </c>
      <c r="F8" s="5">
        <v>33825</v>
      </c>
      <c r="G8" s="4" t="s">
        <v>27</v>
      </c>
      <c r="H8" s="6">
        <v>33781</v>
      </c>
      <c r="I8" s="7"/>
      <c r="J8" s="8">
        <f t="shared" si="1"/>
        <v>33781</v>
      </c>
      <c r="AA8">
        <v>8580</v>
      </c>
    </row>
    <row r="9" spans="1:27" x14ac:dyDescent="0.2">
      <c r="A9" s="4" t="s">
        <v>46</v>
      </c>
      <c r="B9" s="4" t="s">
        <v>47</v>
      </c>
      <c r="C9" s="4" t="s">
        <v>25</v>
      </c>
      <c r="D9" s="4" t="s">
        <v>45</v>
      </c>
      <c r="E9" s="4">
        <v>1987</v>
      </c>
      <c r="F9" s="5">
        <v>31805</v>
      </c>
      <c r="G9" s="4" t="s">
        <v>32</v>
      </c>
      <c r="H9" s="6">
        <v>36582</v>
      </c>
      <c r="I9" s="7"/>
      <c r="J9" s="8">
        <f t="shared" si="1"/>
        <v>36582</v>
      </c>
      <c r="AA9">
        <v>7667</v>
      </c>
    </row>
    <row r="10" spans="1:27" x14ac:dyDescent="0.2">
      <c r="A10" s="4" t="s">
        <v>48</v>
      </c>
      <c r="B10" s="4" t="s">
        <v>49</v>
      </c>
      <c r="C10" s="4" t="s">
        <v>25</v>
      </c>
      <c r="D10" s="4" t="s">
        <v>39</v>
      </c>
      <c r="E10" s="4">
        <v>1978</v>
      </c>
      <c r="F10" s="5">
        <v>28533</v>
      </c>
      <c r="G10" s="4" t="s">
        <v>32</v>
      </c>
      <c r="H10" s="6">
        <v>52105</v>
      </c>
      <c r="I10" s="7">
        <v>3500</v>
      </c>
      <c r="J10" s="8">
        <f t="shared" si="1"/>
        <v>55605</v>
      </c>
      <c r="AA10">
        <v>5215</v>
      </c>
    </row>
    <row r="11" spans="1:27" x14ac:dyDescent="0.2">
      <c r="A11" s="4" t="s">
        <v>50</v>
      </c>
      <c r="B11" s="4" t="s">
        <v>51</v>
      </c>
      <c r="C11" s="4" t="s">
        <v>30</v>
      </c>
      <c r="D11" s="4" t="s">
        <v>36</v>
      </c>
      <c r="E11" s="4">
        <v>1983</v>
      </c>
      <c r="F11" s="5">
        <v>30569</v>
      </c>
      <c r="G11" s="4" t="s">
        <v>27</v>
      </c>
      <c r="H11" s="6">
        <v>44918</v>
      </c>
      <c r="I11" s="7">
        <v>4000</v>
      </c>
      <c r="J11" s="8">
        <f t="shared" si="1"/>
        <v>48918</v>
      </c>
      <c r="AA11">
        <v>7332</v>
      </c>
    </row>
    <row r="12" spans="1:27" x14ac:dyDescent="0.2">
      <c r="A12" s="4" t="s">
        <v>52</v>
      </c>
      <c r="B12" s="4" t="s">
        <v>53</v>
      </c>
      <c r="C12" s="4" t="s">
        <v>35</v>
      </c>
      <c r="D12" s="4" t="s">
        <v>36</v>
      </c>
      <c r="E12" s="4">
        <v>1976</v>
      </c>
      <c r="F12" s="5">
        <v>28067</v>
      </c>
      <c r="G12" s="4" t="s">
        <v>32</v>
      </c>
      <c r="H12" s="6">
        <v>46281</v>
      </c>
      <c r="I12" s="7">
        <v>2500</v>
      </c>
      <c r="J12" s="8">
        <f t="shared" si="1"/>
        <v>48781</v>
      </c>
      <c r="AA12">
        <v>8539</v>
      </c>
    </row>
    <row r="13" spans="1:27" x14ac:dyDescent="0.2">
      <c r="A13" s="4" t="s">
        <v>54</v>
      </c>
      <c r="B13" s="4" t="s">
        <v>55</v>
      </c>
      <c r="C13" s="4" t="s">
        <v>30</v>
      </c>
      <c r="D13" s="4" t="s">
        <v>36</v>
      </c>
      <c r="E13" s="4">
        <v>1982</v>
      </c>
      <c r="F13" s="5">
        <v>30252</v>
      </c>
      <c r="G13" s="4" t="s">
        <v>27</v>
      </c>
      <c r="H13" s="6">
        <v>46887.56</v>
      </c>
      <c r="I13" s="7">
        <v>3500</v>
      </c>
      <c r="J13" s="8">
        <f t="shared" si="1"/>
        <v>50387.56</v>
      </c>
      <c r="AA13">
        <v>7362</v>
      </c>
    </row>
    <row r="15" spans="1:27" x14ac:dyDescent="0.2">
      <c r="W15" s="11">
        <v>600000</v>
      </c>
      <c r="X15" s="11">
        <f>CONVERT(W15,"g","ton")</f>
        <v>0.66138678655463279</v>
      </c>
    </row>
    <row r="16" spans="1:27" ht="19" x14ac:dyDescent="0.25">
      <c r="L16" s="12"/>
      <c r="W16" s="11">
        <v>700000</v>
      </c>
      <c r="X16" s="11">
        <f>CONVERT(W16,"g","ton")</f>
        <v>0.77161791764707155</v>
      </c>
    </row>
    <row r="17" spans="12:24" ht="19" x14ac:dyDescent="0.25">
      <c r="L17" s="12"/>
      <c r="W17" s="11">
        <v>900000</v>
      </c>
      <c r="X17" s="11"/>
    </row>
    <row r="18" spans="12:24" ht="19" x14ac:dyDescent="0.25">
      <c r="L18" s="12"/>
    </row>
    <row r="19" spans="12:24" ht="19" x14ac:dyDescent="0.25">
      <c r="L19" s="12"/>
    </row>
    <row r="20" spans="12:24" ht="19" x14ac:dyDescent="0.25">
      <c r="L20" s="12"/>
    </row>
    <row r="21" spans="12:24" ht="19" x14ac:dyDescent="0.25">
      <c r="L21" s="12"/>
    </row>
    <row r="22" spans="12:24" ht="19" x14ac:dyDescent="0.25">
      <c r="L22" s="12"/>
    </row>
    <row r="23" spans="12:24" ht="19" x14ac:dyDescent="0.25">
      <c r="L23" s="12"/>
    </row>
    <row r="24" spans="12:24" ht="19" x14ac:dyDescent="0.25">
      <c r="L2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4259-8A6D-4BA9-BAC3-CA9A32701863}">
  <dimension ref="A1:H28"/>
  <sheetViews>
    <sheetView zoomScaleNormal="100" workbookViewId="0">
      <selection activeCell="E30" sqref="E30"/>
    </sheetView>
  </sheetViews>
  <sheetFormatPr baseColWidth="10" defaultColWidth="8.83203125" defaultRowHeight="15" x14ac:dyDescent="0.2"/>
  <cols>
    <col min="1" max="1" width="36.5" customWidth="1"/>
    <col min="2" max="2" width="15.5" bestFit="1" customWidth="1"/>
    <col min="3" max="3" width="14.33203125" customWidth="1"/>
    <col min="4" max="4" width="14.5" bestFit="1" customWidth="1"/>
    <col min="5" max="5" width="15.5" customWidth="1"/>
    <col min="6" max="6" width="15.83203125" customWidth="1"/>
    <col min="7" max="7" width="23.5" customWidth="1"/>
    <col min="8" max="8" width="27.1640625" bestFit="1" customWidth="1"/>
    <col min="9" max="9" width="12.1640625" customWidth="1"/>
    <col min="10" max="10" width="22.1640625" bestFit="1" customWidth="1"/>
    <col min="11" max="11" width="25" customWidth="1"/>
  </cols>
  <sheetData>
    <row r="1" spans="1:8" x14ac:dyDescent="0.2">
      <c r="A1" s="13"/>
      <c r="B1" s="13"/>
      <c r="C1" t="str">
        <f t="shared" ref="C1:C2" ca="1" si="0">IFERROR(_xlfn.FORMULATEXT(B1)," ")</f>
        <v xml:space="preserve"> </v>
      </c>
    </row>
    <row r="2" spans="1:8" x14ac:dyDescent="0.2">
      <c r="A2" s="14"/>
      <c r="B2" s="31"/>
      <c r="C2" t="str">
        <f t="shared" ca="1" si="0"/>
        <v xml:space="preserve"> </v>
      </c>
    </row>
    <row r="3" spans="1:8" ht="16" thickBot="1" x14ac:dyDescent="0.25">
      <c r="C3" t="str">
        <f t="shared" ref="C3:H3" ca="1" si="1">IFERROR(_xlfn.FORMULATEXT(C5)," ")</f>
        <v>=YEAR(B5)</v>
      </c>
      <c r="D3" t="str">
        <f t="shared" ca="1" si="1"/>
        <v>=MONTH(B5)</v>
      </c>
      <c r="E3" t="str">
        <f t="shared" ca="1" si="1"/>
        <v>=DAY(B5)</v>
      </c>
      <c r="F3" t="str">
        <f t="shared" ca="1" si="1"/>
        <v>=TEXT(B5,"ddd")</v>
      </c>
      <c r="G3" t="str">
        <f t="shared" ca="1" si="1"/>
        <v>=B5</v>
      </c>
      <c r="H3" t="str">
        <f t="shared" ca="1" si="1"/>
        <v>=TEXT(B5,"yyyy,mmmm d dddd")</v>
      </c>
    </row>
    <row r="4" spans="1:8" ht="20" x14ac:dyDescent="0.25">
      <c r="B4" s="15"/>
      <c r="C4" s="16" t="s">
        <v>59</v>
      </c>
      <c r="D4" s="16" t="s">
        <v>58</v>
      </c>
      <c r="E4" s="16" t="s">
        <v>57</v>
      </c>
      <c r="F4" s="16" t="s">
        <v>60</v>
      </c>
      <c r="G4" s="17" t="s">
        <v>61</v>
      </c>
      <c r="H4" s="18" t="s">
        <v>62</v>
      </c>
    </row>
    <row r="5" spans="1:8" ht="19" x14ac:dyDescent="0.25">
      <c r="A5" s="19"/>
      <c r="B5" s="20">
        <v>43922</v>
      </c>
      <c r="C5" s="21">
        <f>YEAR(B5)</f>
        <v>2020</v>
      </c>
      <c r="D5" s="21">
        <f>MONTH(B5)</f>
        <v>4</v>
      </c>
      <c r="E5" s="21">
        <f>DAY(B5)</f>
        <v>1</v>
      </c>
      <c r="F5" s="22" t="str">
        <f>TEXT(B5,"ddd")</f>
        <v>Wed</v>
      </c>
      <c r="G5" s="23">
        <f>B5</f>
        <v>43922</v>
      </c>
      <c r="H5" s="7" t="str">
        <f>TEXT(B5,"yyyy,mmmm d dddd")</f>
        <v>2020,April 1 Wednesday</v>
      </c>
    </row>
    <row r="6" spans="1:8" ht="19" x14ac:dyDescent="0.25">
      <c r="A6" s="19"/>
      <c r="B6" s="20">
        <v>44296</v>
      </c>
      <c r="C6" s="21">
        <f t="shared" ref="C6:C10" si="2">YEAR(B6)</f>
        <v>2021</v>
      </c>
      <c r="D6" s="21">
        <f t="shared" ref="D6:D10" si="3">MONTH(B6)</f>
        <v>4</v>
      </c>
      <c r="E6" s="21">
        <f t="shared" ref="E6:E10" si="4">DAY(B6)</f>
        <v>10</v>
      </c>
      <c r="F6" s="22" t="str">
        <f t="shared" ref="F6:F10" si="5">TEXT(B6,"ddd")</f>
        <v>Sat</v>
      </c>
      <c r="G6" s="23">
        <f t="shared" ref="G6:G10" si="6">B6</f>
        <v>44296</v>
      </c>
      <c r="H6" s="7" t="str">
        <f t="shared" ref="H6:H10" si="7">TEXT(B6,"yyyy,mmmm d dddd")</f>
        <v>2021,April 10 Saturday</v>
      </c>
    </row>
    <row r="7" spans="1:8" ht="19" x14ac:dyDescent="0.25">
      <c r="A7" s="24"/>
      <c r="B7" s="20">
        <v>44671</v>
      </c>
      <c r="C7" s="21">
        <f t="shared" si="2"/>
        <v>2022</v>
      </c>
      <c r="D7" s="21">
        <f t="shared" si="3"/>
        <v>4</v>
      </c>
      <c r="E7" s="21">
        <f t="shared" si="4"/>
        <v>20</v>
      </c>
      <c r="F7" s="22" t="str">
        <f t="shared" si="5"/>
        <v>Wed</v>
      </c>
      <c r="G7" s="23">
        <f t="shared" si="6"/>
        <v>44671</v>
      </c>
      <c r="H7" s="7" t="str">
        <f t="shared" si="7"/>
        <v>2022,April 20 Wednesday</v>
      </c>
    </row>
    <row r="8" spans="1:8" ht="19" x14ac:dyDescent="0.25">
      <c r="A8" s="19"/>
      <c r="B8" s="20">
        <v>39898</v>
      </c>
      <c r="C8" s="21">
        <f t="shared" si="2"/>
        <v>2009</v>
      </c>
      <c r="D8" s="21">
        <f t="shared" si="3"/>
        <v>3</v>
      </c>
      <c r="E8" s="21">
        <f t="shared" si="4"/>
        <v>26</v>
      </c>
      <c r="F8" s="22" t="str">
        <f t="shared" si="5"/>
        <v>Thu</v>
      </c>
      <c r="G8" s="23">
        <f t="shared" si="6"/>
        <v>39898</v>
      </c>
      <c r="H8" s="7" t="str">
        <f t="shared" si="7"/>
        <v>2009,March 26 Thursday</v>
      </c>
    </row>
    <row r="9" spans="1:8" ht="19" x14ac:dyDescent="0.25">
      <c r="A9" s="25"/>
      <c r="B9" s="20">
        <v>40770</v>
      </c>
      <c r="C9" s="21">
        <f t="shared" si="2"/>
        <v>2011</v>
      </c>
      <c r="D9" s="21">
        <f t="shared" si="3"/>
        <v>8</v>
      </c>
      <c r="E9" s="21">
        <f t="shared" si="4"/>
        <v>15</v>
      </c>
      <c r="F9" s="22" t="str">
        <f t="shared" si="5"/>
        <v>Mon</v>
      </c>
      <c r="G9" s="23">
        <f t="shared" si="6"/>
        <v>40770</v>
      </c>
      <c r="H9" s="7" t="str">
        <f t="shared" si="7"/>
        <v>2011,August 15 Monday</v>
      </c>
    </row>
    <row r="10" spans="1:8" ht="20" thickBot="1" x14ac:dyDescent="0.3">
      <c r="A10" s="25"/>
      <c r="B10" s="26">
        <v>40934</v>
      </c>
      <c r="C10" s="21">
        <f t="shared" si="2"/>
        <v>2012</v>
      </c>
      <c r="D10" s="21">
        <f t="shared" si="3"/>
        <v>1</v>
      </c>
      <c r="E10" s="21">
        <f t="shared" si="4"/>
        <v>26</v>
      </c>
      <c r="F10" s="22" t="str">
        <f t="shared" si="5"/>
        <v>Thu</v>
      </c>
      <c r="G10" s="23">
        <f t="shared" si="6"/>
        <v>40934</v>
      </c>
      <c r="H10" s="7" t="str">
        <f t="shared" si="7"/>
        <v>2012,January 26 Thursday</v>
      </c>
    </row>
    <row r="11" spans="1:8" x14ac:dyDescent="0.2">
      <c r="B11" s="27"/>
    </row>
    <row r="12" spans="1:8" x14ac:dyDescent="0.2">
      <c r="B12" s="27"/>
    </row>
    <row r="13" spans="1:8" ht="60" x14ac:dyDescent="0.25">
      <c r="A13" s="21" t="s">
        <v>63</v>
      </c>
      <c r="B13" s="23"/>
      <c r="C13" s="28" t="s">
        <v>64</v>
      </c>
      <c r="D13" s="28" t="s">
        <v>65</v>
      </c>
      <c r="H13" s="13"/>
    </row>
    <row r="14" spans="1:8" ht="19" x14ac:dyDescent="0.25">
      <c r="A14" s="21" t="s">
        <v>66</v>
      </c>
      <c r="B14" s="23">
        <v>43922</v>
      </c>
      <c r="C14" s="23">
        <f>WORKDAY(B14,50)</f>
        <v>43992</v>
      </c>
      <c r="D14" s="23">
        <f>WORKDAY.INTL(B14,50,1,E17:E18)</f>
        <v>43994</v>
      </c>
      <c r="E14" t="str">
        <f ca="1">IFERROR(_xlfn.FORMULATEXT(C14)," ")</f>
        <v>=WORKDAY(B14,50)</v>
      </c>
      <c r="G14" t="str">
        <f ca="1">IFERROR(_xlfn.FORMULATEXT(D14)," ")</f>
        <v>=WORKDAY.INTL(B14,50,1,E17:E18)</v>
      </c>
      <c r="H14" s="13"/>
    </row>
    <row r="15" spans="1:8" ht="19" x14ac:dyDescent="0.25">
      <c r="A15" s="21" t="s">
        <v>67</v>
      </c>
      <c r="B15" s="23">
        <v>43951</v>
      </c>
      <c r="C15" s="23">
        <f>WORKDAY(B15,50)</f>
        <v>44021</v>
      </c>
      <c r="D15" s="23">
        <f>WORKDAY.INTL(B15,50,1,E18:E19)</f>
        <v>44021</v>
      </c>
      <c r="E15" t="str">
        <f ca="1">IFERROR(_xlfn.FORMULATEXT(C15)," ")</f>
        <v>=WORKDAY(B15,50)</v>
      </c>
      <c r="G15" t="str">
        <f ca="1">IFERROR(_xlfn.FORMULATEXT(D15)," ")</f>
        <v>=WORKDAY.INTL(B15,50,1,E18:E19)</v>
      </c>
    </row>
    <row r="16" spans="1:8" x14ac:dyDescent="0.2">
      <c r="B16" s="13"/>
      <c r="E16" s="29" t="s">
        <v>68</v>
      </c>
      <c r="F16" s="30"/>
    </row>
    <row r="17" spans="1:7" ht="40" x14ac:dyDescent="0.25">
      <c r="A17" s="28" t="s">
        <v>69</v>
      </c>
      <c r="B17" s="21">
        <f>NETWORKDAYS(B14,B15)</f>
        <v>22</v>
      </c>
      <c r="C17" s="21">
        <f>NETWORKDAYS(C14,C15)</f>
        <v>22</v>
      </c>
      <c r="D17" s="21">
        <f>NETWORKDAYS(D14,D15)</f>
        <v>20</v>
      </c>
      <c r="E17" s="23">
        <v>43931</v>
      </c>
      <c r="F17" s="13"/>
      <c r="G17" s="27"/>
    </row>
    <row r="18" spans="1:7" ht="20" x14ac:dyDescent="0.25">
      <c r="A18" s="28" t="s">
        <v>70</v>
      </c>
      <c r="B18" s="21">
        <f>NETWORKDAYS(B14,B15,E17:E18)</f>
        <v>20</v>
      </c>
      <c r="C18" s="21">
        <f>NETWORKDAYS(C14,C15,E17:E19)</f>
        <v>22</v>
      </c>
      <c r="D18" s="21">
        <f>NETWORKDAYS(D14,D15,E17:E18)</f>
        <v>20</v>
      </c>
      <c r="E18" s="23">
        <v>43941</v>
      </c>
      <c r="F18" s="13"/>
    </row>
    <row r="19" spans="1:7" x14ac:dyDescent="0.2">
      <c r="B19" t="str">
        <f ca="1">IFERROR(_xlfn.FORMULATEXT(B17)," ")</f>
        <v>=NETWORKDAYS(B14,B15)</v>
      </c>
    </row>
    <row r="20" spans="1:7" x14ac:dyDescent="0.2">
      <c r="B20" s="13" t="str">
        <f ca="1">IFERROR(_xlfn.FORMULATEXT(B18)," ")</f>
        <v>=NETWORKDAYS(B14,B15,E17:E18)</v>
      </c>
      <c r="C20" s="13"/>
    </row>
    <row r="21" spans="1:7" x14ac:dyDescent="0.2">
      <c r="C21" t="str">
        <f ca="1">IFERROR(_xlfn.FORMULATEXT(C17)," ")</f>
        <v>=NETWORKDAYS(C14,C15)</v>
      </c>
      <c r="D21" s="13"/>
    </row>
    <row r="22" spans="1:7" x14ac:dyDescent="0.2">
      <c r="C22" t="str">
        <f ca="1">IFERROR(_xlfn.FORMULATEXT(C18)," ")</f>
        <v>=NETWORKDAYS(C14,C15,E17:E19)</v>
      </c>
    </row>
    <row r="27" spans="1:7" ht="30" customHeight="1" x14ac:dyDescent="0.2"/>
    <row r="28" spans="1:7" ht="30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8CDF-4D86-4462-8113-5C815B3692A6}">
  <dimension ref="A1:R21"/>
  <sheetViews>
    <sheetView topLeftCell="F3" zoomScale="150" workbookViewId="0">
      <selection activeCell="R17" sqref="R17:R21"/>
    </sheetView>
  </sheetViews>
  <sheetFormatPr baseColWidth="10" defaultColWidth="8.83203125" defaultRowHeight="15" x14ac:dyDescent="0.2"/>
  <cols>
    <col min="4" max="4" width="14.33203125" bestFit="1" customWidth="1"/>
    <col min="5" max="5" width="12.1640625" bestFit="1" customWidth="1"/>
    <col min="6" max="6" width="12" customWidth="1"/>
    <col min="7" max="7" width="13.6640625" bestFit="1" customWidth="1"/>
    <col min="8" max="8" width="11" bestFit="1" customWidth="1"/>
    <col min="13" max="13" width="10.5" bestFit="1" customWidth="1"/>
    <col min="14" max="14" width="14.33203125" bestFit="1" customWidth="1"/>
    <col min="15" max="15" width="12.33203125" bestFit="1" customWidth="1"/>
    <col min="16" max="16" width="11.5" bestFit="1" customWidth="1"/>
    <col min="17" max="17" width="13.83203125" bestFit="1" customWidth="1"/>
    <col min="18" max="18" width="11" bestFit="1" customWidth="1"/>
  </cols>
  <sheetData>
    <row r="1" spans="1:18" x14ac:dyDescent="0.2">
      <c r="D1" s="30" t="s">
        <v>73</v>
      </c>
    </row>
    <row r="2" spans="1:18" x14ac:dyDescent="0.2">
      <c r="D2" s="32"/>
      <c r="E2" s="32" t="s">
        <v>75</v>
      </c>
      <c r="G2" s="32" t="s">
        <v>74</v>
      </c>
      <c r="H2" s="32" t="s">
        <v>75</v>
      </c>
      <c r="K2" t="s">
        <v>76</v>
      </c>
    </row>
    <row r="3" spans="1:18" x14ac:dyDescent="0.2">
      <c r="A3" t="str">
        <f ca="1">IFERROR(_xlfn.FORMULATEXT(E3)," ")</f>
        <v>=DATEDIF(D3,TODAY(),"y")</v>
      </c>
      <c r="D3" s="33">
        <v>28855</v>
      </c>
      <c r="E3" s="34">
        <f ca="1">DATEDIF(D3,TODAY(),"y")</f>
        <v>46</v>
      </c>
      <c r="G3" s="33">
        <v>25914</v>
      </c>
      <c r="H3" s="34">
        <f ca="1">DATEDIF(G3,TODAY(),"y")</f>
        <v>54</v>
      </c>
      <c r="K3" t="s">
        <v>77</v>
      </c>
    </row>
    <row r="4" spans="1:18" x14ac:dyDescent="0.2">
      <c r="D4" s="33">
        <v>30095</v>
      </c>
      <c r="E4" s="34">
        <f t="shared" ref="E4:E5" ca="1" si="0">DATEDIF(D4,TODAY(),"y")</f>
        <v>42</v>
      </c>
      <c r="G4" s="33">
        <v>36886</v>
      </c>
      <c r="H4" s="34">
        <f t="shared" ref="H4:H5" ca="1" si="1">DATEDIF(G4,TODAY(),"y")</f>
        <v>24</v>
      </c>
      <c r="K4" t="s">
        <v>78</v>
      </c>
    </row>
    <row r="5" spans="1:18" x14ac:dyDescent="0.2">
      <c r="D5" s="33">
        <v>19189</v>
      </c>
      <c r="E5" s="34">
        <f t="shared" ca="1" si="0"/>
        <v>72</v>
      </c>
      <c r="G5" s="33">
        <v>17394</v>
      </c>
      <c r="H5" s="34">
        <f t="shared" ca="1" si="1"/>
        <v>77</v>
      </c>
    </row>
    <row r="7" spans="1:18" x14ac:dyDescent="0.2">
      <c r="D7" s="30" t="s">
        <v>79</v>
      </c>
    </row>
    <row r="8" spans="1:18" x14ac:dyDescent="0.2">
      <c r="D8" s="32" t="s">
        <v>80</v>
      </c>
      <c r="E8" s="32" t="s">
        <v>81</v>
      </c>
      <c r="F8" s="32" t="s">
        <v>75</v>
      </c>
    </row>
    <row r="9" spans="1:18" x14ac:dyDescent="0.2">
      <c r="D9" s="33">
        <v>30083</v>
      </c>
      <c r="E9" s="33">
        <f ca="1">TODAY()</f>
        <v>45757</v>
      </c>
      <c r="F9" s="35">
        <f ca="1">ROUNDDOWN(YEARFRAC(D9,E10),0)</f>
        <v>42</v>
      </c>
    </row>
    <row r="10" spans="1:18" x14ac:dyDescent="0.2">
      <c r="D10" s="33">
        <v>28855</v>
      </c>
      <c r="E10" s="33">
        <f t="shared" ref="E10:E12" ca="1" si="2">TODAY()</f>
        <v>45757</v>
      </c>
      <c r="F10" s="35">
        <f t="shared" ref="F10:F12" ca="1" si="3">ROUNDDOWN(YEARFRAC(D10,E11),0)</f>
        <v>46</v>
      </c>
    </row>
    <row r="11" spans="1:18" x14ac:dyDescent="0.2">
      <c r="D11" s="33">
        <v>30095</v>
      </c>
      <c r="E11" s="33">
        <f t="shared" ca="1" si="2"/>
        <v>45757</v>
      </c>
      <c r="F11" s="35">
        <f t="shared" ca="1" si="3"/>
        <v>42</v>
      </c>
    </row>
    <row r="12" spans="1:18" x14ac:dyDescent="0.2">
      <c r="D12" s="33">
        <v>19189</v>
      </c>
      <c r="E12" s="33">
        <f t="shared" ca="1" si="2"/>
        <v>45757</v>
      </c>
      <c r="F12" s="35">
        <f ca="1">ROUNDDOWN(YEARFRAC(D12,E12),0)</f>
        <v>72</v>
      </c>
    </row>
    <row r="13" spans="1:18" x14ac:dyDescent="0.2">
      <c r="D13" s="36"/>
      <c r="E13" s="36"/>
      <c r="F13" s="37"/>
      <c r="G13" t="str">
        <f ca="1">IFERROR(_xlfn.FORMULATEXT(G17)," ")</f>
        <v>=DATEDIF(D17,E17,"m")</v>
      </c>
    </row>
    <row r="14" spans="1:18" x14ac:dyDescent="0.2">
      <c r="F14" t="str">
        <f ca="1">IFERROR(_xlfn.FORMULATEXT(F17)," ")</f>
        <v>=DATEDIF(D17,E17,"y")</v>
      </c>
      <c r="H14" t="str">
        <f ca="1">IFERROR(_xlfn.FORMULATEXT(H17)," ")</f>
        <v>=DATEDIF(D17,E17,"d")</v>
      </c>
      <c r="P14" t="str">
        <f ca="1">IFERROR(_xlfn.FORMULATEXT(Q17)," ")</f>
        <v>=DATEDIF(N17,O17,"m")</v>
      </c>
    </row>
    <row r="15" spans="1:18" x14ac:dyDescent="0.2">
      <c r="D15" s="30" t="s">
        <v>82</v>
      </c>
      <c r="O15" t="str">
        <f ca="1">IFERROR(_xlfn.FORMULATEXT(P17),"")</f>
        <v>=ROUNDDOWN(YEARFRAC(N17,O17),0)</v>
      </c>
      <c r="R15" t="str">
        <f ca="1">IFERROR(_xlfn.FORMULATEXT(R17)," ")</f>
        <v>=DATEDIF(N17,O17,"d")</v>
      </c>
    </row>
    <row r="16" spans="1:18" x14ac:dyDescent="0.2">
      <c r="D16" s="29" t="s">
        <v>83</v>
      </c>
      <c r="E16" s="29" t="s">
        <v>84</v>
      </c>
      <c r="F16" s="29" t="s">
        <v>85</v>
      </c>
      <c r="G16" s="29" t="s">
        <v>86</v>
      </c>
      <c r="H16" s="29" t="s">
        <v>87</v>
      </c>
      <c r="M16" s="13"/>
      <c r="N16" s="29" t="s">
        <v>83</v>
      </c>
      <c r="O16" s="29" t="s">
        <v>84</v>
      </c>
      <c r="P16" s="29" t="s">
        <v>85</v>
      </c>
      <c r="Q16" s="29" t="s">
        <v>86</v>
      </c>
      <c r="R16" s="29" t="s">
        <v>87</v>
      </c>
    </row>
    <row r="17" spans="4:18" x14ac:dyDescent="0.2">
      <c r="D17" s="33">
        <v>32874</v>
      </c>
      <c r="E17" s="5">
        <f ca="1">TODAY()</f>
        <v>45757</v>
      </c>
      <c r="F17" s="38">
        <f ca="1">DATEDIF(D17,E17,"y")</f>
        <v>35</v>
      </c>
      <c r="G17" s="38">
        <f ca="1">DATEDIF(D17,E17,"m")</f>
        <v>423</v>
      </c>
      <c r="H17" s="38">
        <f ca="1">DATEDIF(D17,E17,"d")</f>
        <v>12883</v>
      </c>
      <c r="M17" s="13"/>
      <c r="N17" s="33">
        <v>32874</v>
      </c>
      <c r="O17" s="5">
        <f ca="1">TODAY()</f>
        <v>45757</v>
      </c>
      <c r="P17" s="38">
        <f ca="1">ROUNDDOWN(YEARFRAC(N17,O17),0)</f>
        <v>35</v>
      </c>
      <c r="Q17" s="38">
        <f ca="1">DATEDIF(N17,O17,"m")</f>
        <v>423</v>
      </c>
      <c r="R17" s="38">
        <f ca="1">DATEDIF(N17,O17,"d")</f>
        <v>12883</v>
      </c>
    </row>
    <row r="18" spans="4:18" x14ac:dyDescent="0.2">
      <c r="D18" s="33">
        <v>35949</v>
      </c>
      <c r="E18" s="5">
        <f t="shared" ref="E18:E21" ca="1" si="4">TODAY()</f>
        <v>45757</v>
      </c>
      <c r="F18" s="38">
        <f t="shared" ref="F18:F21" ca="1" si="5">DATEDIF(D18,E18,"y")</f>
        <v>26</v>
      </c>
      <c r="G18" s="38">
        <f t="shared" ref="G18:G21" ca="1" si="6">DATEDIF(D18,E18,"m")</f>
        <v>322</v>
      </c>
      <c r="H18" s="38">
        <f t="shared" ref="H18:H21" ca="1" si="7">DATEDIF(D18,E18,"d")</f>
        <v>9808</v>
      </c>
      <c r="M18" s="13"/>
      <c r="N18" s="33">
        <v>35949</v>
      </c>
      <c r="O18" s="5">
        <f t="shared" ref="O18:O21" ca="1" si="8">TODAY()</f>
        <v>45757</v>
      </c>
      <c r="P18" s="38">
        <f t="shared" ref="P18:P21" ca="1" si="9">ROUNDDOWN(YEARFRAC(N18,O18),0)</f>
        <v>26</v>
      </c>
      <c r="Q18" s="38">
        <f t="shared" ref="Q18:Q21" ca="1" si="10">DATEDIF(N18,O18,"m")</f>
        <v>322</v>
      </c>
      <c r="R18" s="38">
        <f t="shared" ref="R18:R21" ca="1" si="11">DATEDIF(N18,O18,"d")</f>
        <v>9808</v>
      </c>
    </row>
    <row r="19" spans="4:18" x14ac:dyDescent="0.2">
      <c r="D19" s="33">
        <v>28855</v>
      </c>
      <c r="E19" s="5">
        <f t="shared" ca="1" si="4"/>
        <v>45757</v>
      </c>
      <c r="F19" s="38">
        <f t="shared" ca="1" si="5"/>
        <v>46</v>
      </c>
      <c r="G19" s="38">
        <f t="shared" ca="1" si="6"/>
        <v>555</v>
      </c>
      <c r="H19" s="38">
        <f t="shared" ca="1" si="7"/>
        <v>16902</v>
      </c>
      <c r="M19" s="13"/>
      <c r="N19" s="33">
        <v>28855</v>
      </c>
      <c r="O19" s="5">
        <f t="shared" ca="1" si="8"/>
        <v>45757</v>
      </c>
      <c r="P19" s="38">
        <f t="shared" ca="1" si="9"/>
        <v>46</v>
      </c>
      <c r="Q19" s="38">
        <f t="shared" ca="1" si="10"/>
        <v>555</v>
      </c>
      <c r="R19" s="38">
        <f t="shared" ca="1" si="11"/>
        <v>16902</v>
      </c>
    </row>
    <row r="20" spans="4:18" x14ac:dyDescent="0.2">
      <c r="D20" s="33">
        <v>30095</v>
      </c>
      <c r="E20" s="5">
        <f t="shared" ca="1" si="4"/>
        <v>45757</v>
      </c>
      <c r="F20" s="38">
        <f t="shared" ca="1" si="5"/>
        <v>42</v>
      </c>
      <c r="G20" s="38">
        <f t="shared" ca="1" si="6"/>
        <v>514</v>
      </c>
      <c r="H20" s="38">
        <f t="shared" ca="1" si="7"/>
        <v>15662</v>
      </c>
      <c r="N20" s="33">
        <v>30095</v>
      </c>
      <c r="O20" s="5">
        <f t="shared" ca="1" si="8"/>
        <v>45757</v>
      </c>
      <c r="P20" s="38">
        <f t="shared" ca="1" si="9"/>
        <v>42</v>
      </c>
      <c r="Q20" s="38">
        <f t="shared" ca="1" si="10"/>
        <v>514</v>
      </c>
      <c r="R20" s="38">
        <f t="shared" ca="1" si="11"/>
        <v>15662</v>
      </c>
    </row>
    <row r="21" spans="4:18" x14ac:dyDescent="0.2">
      <c r="D21" s="33">
        <v>19189</v>
      </c>
      <c r="E21" s="5">
        <f t="shared" ca="1" si="4"/>
        <v>45757</v>
      </c>
      <c r="F21" s="38">
        <f t="shared" ca="1" si="5"/>
        <v>72</v>
      </c>
      <c r="G21" s="38">
        <f t="shared" ca="1" si="6"/>
        <v>872</v>
      </c>
      <c r="H21" s="38">
        <f t="shared" ca="1" si="7"/>
        <v>26568</v>
      </c>
      <c r="N21" s="33">
        <v>19189</v>
      </c>
      <c r="O21" s="5">
        <f t="shared" ca="1" si="8"/>
        <v>45757</v>
      </c>
      <c r="P21" s="38">
        <f t="shared" ca="1" si="9"/>
        <v>72</v>
      </c>
      <c r="Q21" s="38">
        <f t="shared" ca="1" si="10"/>
        <v>872</v>
      </c>
      <c r="R21" s="38">
        <f t="shared" ca="1" si="11"/>
        <v>26568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D43B-EEE1-49D3-A7D8-029485DE1FDB}">
  <dimension ref="C2:F17"/>
  <sheetViews>
    <sheetView tabSelected="1" zoomScale="187" workbookViewId="0">
      <selection activeCell="F9" sqref="F9"/>
    </sheetView>
  </sheetViews>
  <sheetFormatPr baseColWidth="10" defaultColWidth="8.83203125" defaultRowHeight="15" x14ac:dyDescent="0.2"/>
  <cols>
    <col min="2" max="2" width="0.5" customWidth="1"/>
    <col min="3" max="3" width="10.5" bestFit="1" customWidth="1"/>
    <col min="4" max="4" width="33.6640625" customWidth="1"/>
    <col min="5" max="5" width="21.1640625" bestFit="1" customWidth="1"/>
    <col min="6" max="6" width="23.6640625" bestFit="1" customWidth="1"/>
  </cols>
  <sheetData>
    <row r="2" spans="3:6" ht="49.5" customHeight="1" x14ac:dyDescent="0.2">
      <c r="C2" s="29" t="s">
        <v>71</v>
      </c>
      <c r="D2" s="39" t="s">
        <v>90</v>
      </c>
      <c r="E2" s="30" t="s">
        <v>91</v>
      </c>
      <c r="F2" s="30" t="s">
        <v>92</v>
      </c>
    </row>
    <row r="3" spans="3:6" x14ac:dyDescent="0.2">
      <c r="C3" s="5">
        <v>44317</v>
      </c>
      <c r="D3" s="5">
        <f>DATE(YEAR(C3),MONTH(C3)-1,DAY(C3))</f>
        <v>44287</v>
      </c>
      <c r="E3" s="13">
        <f>EOMONTH(C3,-2)+1</f>
        <v>44287</v>
      </c>
      <c r="F3" s="13">
        <f>EDATE(C3,-1)</f>
        <v>44287</v>
      </c>
    </row>
    <row r="4" spans="3:6" x14ac:dyDescent="0.2">
      <c r="C4" s="5">
        <v>44387</v>
      </c>
      <c r="D4" s="5">
        <f t="shared" ref="D4:D5" si="0">DATE(YEAR(C4),MONTH(C4)-1,DAY(C4))</f>
        <v>44357</v>
      </c>
      <c r="E4" s="13">
        <f t="shared" ref="E4:E5" si="1">EOMONTH(C4,-2)+1</f>
        <v>44348</v>
      </c>
      <c r="F4" s="13">
        <f t="shared" ref="F4:F5" si="2">EDATE(C4,-1)</f>
        <v>44357</v>
      </c>
    </row>
    <row r="5" spans="3:6" x14ac:dyDescent="0.2">
      <c r="C5" s="5">
        <v>44430</v>
      </c>
      <c r="D5" s="5">
        <f t="shared" si="0"/>
        <v>44399</v>
      </c>
      <c r="E5" s="13">
        <f t="shared" si="1"/>
        <v>44378</v>
      </c>
      <c r="F5" s="13">
        <f t="shared" si="2"/>
        <v>44399</v>
      </c>
    </row>
    <row r="8" spans="3:6" x14ac:dyDescent="0.2">
      <c r="C8" s="29" t="s">
        <v>71</v>
      </c>
      <c r="D8" s="29" t="s">
        <v>88</v>
      </c>
    </row>
    <row r="9" spans="3:6" x14ac:dyDescent="0.2">
      <c r="C9" s="5">
        <v>44287</v>
      </c>
      <c r="D9" s="5">
        <f>DATE(YEAR(C9),MONTH(C9)+1,DAY(C9))</f>
        <v>44317</v>
      </c>
      <c r="E9" s="13">
        <f>EOMONTH(C9,0)+1</f>
        <v>44317</v>
      </c>
    </row>
    <row r="10" spans="3:6" x14ac:dyDescent="0.2">
      <c r="C10" s="5">
        <v>44348</v>
      </c>
      <c r="D10" s="5">
        <f t="shared" ref="D10:D11" si="3">DATE(YEAR(C10),MONTH(C10)+1,DAY(C10))</f>
        <v>44378</v>
      </c>
      <c r="E10" s="13">
        <f t="shared" ref="E10:E11" si="4">EOMONTH(C10,0)+1</f>
        <v>44378</v>
      </c>
    </row>
    <row r="11" spans="3:6" x14ac:dyDescent="0.2">
      <c r="C11" s="5">
        <v>44378</v>
      </c>
      <c r="D11" s="5">
        <f t="shared" si="3"/>
        <v>44409</v>
      </c>
      <c r="E11" s="13">
        <f t="shared" si="4"/>
        <v>44409</v>
      </c>
    </row>
    <row r="12" spans="3:6" x14ac:dyDescent="0.2">
      <c r="C12" s="13"/>
    </row>
    <row r="13" spans="3:6" x14ac:dyDescent="0.2">
      <c r="C13" s="13"/>
    </row>
    <row r="14" spans="3:6" x14ac:dyDescent="0.2">
      <c r="C14" s="29" t="s">
        <v>71</v>
      </c>
      <c r="D14" s="29" t="s">
        <v>89</v>
      </c>
    </row>
    <row r="15" spans="3:6" x14ac:dyDescent="0.2">
      <c r="C15" s="5">
        <v>44348</v>
      </c>
      <c r="D15" s="5">
        <f>DATE(YEAR(C15),MONTH(C15)+2,DAY(C15))</f>
        <v>44409</v>
      </c>
      <c r="E15" s="13">
        <f>EOMONTH(C15,1)+1</f>
        <v>44409</v>
      </c>
    </row>
    <row r="16" spans="3:6" x14ac:dyDescent="0.2">
      <c r="C16" s="5">
        <v>44409</v>
      </c>
      <c r="D16" s="5">
        <f t="shared" ref="D16:D17" si="5">DATE(YEAR(C16),MONTH(C16)+2,DAY(C16))</f>
        <v>44470</v>
      </c>
      <c r="E16" s="13">
        <f t="shared" ref="E16:E17" si="6">EOMONTH(C16,1)+1</f>
        <v>44470</v>
      </c>
    </row>
    <row r="17" spans="3:5" x14ac:dyDescent="0.2">
      <c r="C17" s="5">
        <v>44440</v>
      </c>
      <c r="D17" s="5">
        <f t="shared" si="5"/>
        <v>44501</v>
      </c>
      <c r="E17" s="13">
        <f t="shared" si="6"/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function</vt:lpstr>
      <vt:lpstr>Date Functions</vt:lpstr>
      <vt:lpstr>Datedif </vt:lpstr>
      <vt:lpstr>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Venkat Mummidi</cp:lastModifiedBy>
  <dcterms:created xsi:type="dcterms:W3CDTF">2022-07-15T14:57:13Z</dcterms:created>
  <dcterms:modified xsi:type="dcterms:W3CDTF">2025-04-10T10:12:25Z</dcterms:modified>
  <cp:category>Training</cp:category>
</cp:coreProperties>
</file>